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INEKO\_SlovakAid UA\Nezavislost institucii\Data\2020\working\excel\"/>
    </mc:Choice>
  </mc:AlternateContent>
  <bookViews>
    <workbookView xWindow="0" yWindow="0" windowWidth="34730" windowHeight="17240"/>
  </bookViews>
  <sheets>
    <sheet name="data" sheetId="4" r:id="rId1"/>
    <sheet name="comments" sheetId="11" r:id="rId2"/>
    <sheet name="categories" sheetId="9" r:id="rId3"/>
    <sheet name="ranking" sheetId="10" r:id="rId4"/>
    <sheet name="institutions" sheetId="5" r:id="rId5"/>
    <sheet name="salaries" sheetId="8" r:id="rId6"/>
  </sheets>
  <definedNames>
    <definedName name="solver_adj" localSheetId="5" hidden="1">salaries!$X$33</definedName>
    <definedName name="solver_cvg" localSheetId="5" hidden="1">0.0001</definedName>
    <definedName name="solver_drv" localSheetId="5" hidden="1">1</definedName>
    <definedName name="solver_eng" localSheetId="5" hidden="1">1</definedName>
    <definedName name="solver_est" localSheetId="5" hidden="1">1</definedName>
    <definedName name="solver_itr" localSheetId="5" hidden="1">2147483647</definedName>
    <definedName name="solver_mip" localSheetId="5" hidden="1">2147483647</definedName>
    <definedName name="solver_mni" localSheetId="5" hidden="1">30</definedName>
    <definedName name="solver_mrt" localSheetId="5" hidden="1">0.075</definedName>
    <definedName name="solver_msl" localSheetId="5" hidden="1">2</definedName>
    <definedName name="solver_neg" localSheetId="5" hidden="1">1</definedName>
    <definedName name="solver_nod" localSheetId="5" hidden="1">2147483647</definedName>
    <definedName name="solver_num" localSheetId="5" hidden="1">0</definedName>
    <definedName name="solver_nwt" localSheetId="5" hidden="1">1</definedName>
    <definedName name="solver_opt" localSheetId="5" hidden="1">salaries!$W$33</definedName>
    <definedName name="solver_pre" localSheetId="5" hidden="1">0.000001</definedName>
    <definedName name="solver_rbv" localSheetId="5" hidden="1">1</definedName>
    <definedName name="solver_rlx" localSheetId="5" hidden="1">2</definedName>
    <definedName name="solver_rsd" localSheetId="5" hidden="1">0</definedName>
    <definedName name="solver_scl" localSheetId="5" hidden="1">1</definedName>
    <definedName name="solver_sho" localSheetId="5" hidden="1">2</definedName>
    <definedName name="solver_ssz" localSheetId="5" hidden="1">100</definedName>
    <definedName name="solver_tim" localSheetId="5" hidden="1">2147483647</definedName>
    <definedName name="solver_tol" localSheetId="5" hidden="1">0.01</definedName>
    <definedName name="solver_typ" localSheetId="5" hidden="1">2</definedName>
    <definedName name="solver_val" localSheetId="5" hidden="1">0</definedName>
    <definedName name="solver_ver" localSheetId="5" hidden="1">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3" i="10" l="1"/>
  <c r="G3" i="10"/>
  <c r="H3" i="10"/>
  <c r="I3" i="10"/>
  <c r="E3" i="10"/>
  <c r="F4" i="9" l="1"/>
  <c r="G4" i="9"/>
  <c r="H4" i="9"/>
  <c r="I4" i="9"/>
  <c r="J4" i="9"/>
  <c r="K4" i="9"/>
  <c r="L4" i="9"/>
  <c r="M4" i="9"/>
  <c r="N4" i="9"/>
  <c r="O4" i="9"/>
  <c r="P4" i="9"/>
  <c r="Q4" i="9"/>
  <c r="R4" i="9"/>
  <c r="S4" i="9"/>
  <c r="T4" i="9"/>
  <c r="U4" i="9"/>
  <c r="F5" i="9"/>
  <c r="G5" i="9"/>
  <c r="H5" i="9"/>
  <c r="I5" i="9"/>
  <c r="J5" i="9"/>
  <c r="K5" i="9"/>
  <c r="L5" i="9"/>
  <c r="M5" i="9"/>
  <c r="N5" i="9"/>
  <c r="O5" i="9"/>
  <c r="P5" i="9"/>
  <c r="Q5" i="9"/>
  <c r="R5" i="9"/>
  <c r="S5" i="9"/>
  <c r="T5" i="9"/>
  <c r="U5" i="9"/>
  <c r="F6" i="9"/>
  <c r="G6" i="9"/>
  <c r="H6" i="9"/>
  <c r="I6" i="9"/>
  <c r="J6" i="9"/>
  <c r="K6" i="9"/>
  <c r="L6" i="9"/>
  <c r="M6" i="9"/>
  <c r="N6" i="9"/>
  <c r="O6" i="9"/>
  <c r="P6" i="9"/>
  <c r="Q6" i="9"/>
  <c r="R6" i="9"/>
  <c r="S6" i="9"/>
  <c r="T6" i="9"/>
  <c r="U6" i="9"/>
  <c r="F8" i="9"/>
  <c r="G8" i="9"/>
  <c r="H8" i="9"/>
  <c r="I8" i="9"/>
  <c r="J8" i="9"/>
  <c r="K8" i="9"/>
  <c r="L8" i="9"/>
  <c r="M8" i="9"/>
  <c r="N8" i="9"/>
  <c r="O8" i="9"/>
  <c r="P8" i="9"/>
  <c r="Q8" i="9"/>
  <c r="R8" i="9"/>
  <c r="S8" i="9"/>
  <c r="T8" i="9"/>
  <c r="U8" i="9"/>
  <c r="E5" i="9"/>
  <c r="E6" i="9"/>
  <c r="E8" i="9"/>
  <c r="E4" i="9"/>
  <c r="L48" i="4"/>
  <c r="M48" i="4"/>
  <c r="N48" i="4"/>
  <c r="O48" i="4"/>
  <c r="P48" i="4"/>
  <c r="Q48" i="4"/>
  <c r="R48" i="4"/>
  <c r="S48" i="4"/>
  <c r="T48" i="4"/>
  <c r="U48" i="4"/>
  <c r="V48" i="4"/>
  <c r="W48" i="4"/>
  <c r="X48" i="4"/>
  <c r="Y48" i="4"/>
  <c r="Z48" i="4"/>
  <c r="AA48" i="4"/>
  <c r="L49" i="4"/>
  <c r="M49" i="4"/>
  <c r="N49" i="4"/>
  <c r="O49" i="4"/>
  <c r="P49" i="4"/>
  <c r="Q49" i="4"/>
  <c r="R49" i="4"/>
  <c r="S49" i="4"/>
  <c r="T49" i="4"/>
  <c r="U49" i="4"/>
  <c r="V49" i="4"/>
  <c r="W49" i="4"/>
  <c r="X49" i="4"/>
  <c r="Y49" i="4"/>
  <c r="Z49" i="4"/>
  <c r="AA49" i="4"/>
  <c r="L50" i="4"/>
  <c r="M50" i="4"/>
  <c r="N50" i="4"/>
  <c r="O50" i="4"/>
  <c r="P50" i="4"/>
  <c r="Q50" i="4"/>
  <c r="R50" i="4"/>
  <c r="S50" i="4"/>
  <c r="T50" i="4"/>
  <c r="U50" i="4"/>
  <c r="V50" i="4"/>
  <c r="W50" i="4"/>
  <c r="X50" i="4"/>
  <c r="Y50" i="4"/>
  <c r="Z50" i="4"/>
  <c r="AA50" i="4"/>
  <c r="L51" i="4"/>
  <c r="M51" i="4"/>
  <c r="N51" i="4"/>
  <c r="O51" i="4"/>
  <c r="P51" i="4"/>
  <c r="Q51" i="4"/>
  <c r="R51" i="4"/>
  <c r="S51" i="4"/>
  <c r="T51" i="4"/>
  <c r="U51" i="4"/>
  <c r="V51" i="4"/>
  <c r="W51" i="4"/>
  <c r="X51" i="4"/>
  <c r="Y51" i="4"/>
  <c r="Z51" i="4"/>
  <c r="AA51" i="4"/>
  <c r="L52" i="4"/>
  <c r="M52" i="4"/>
  <c r="N52" i="4"/>
  <c r="O52" i="4"/>
  <c r="P52" i="4"/>
  <c r="Q52" i="4"/>
  <c r="R52" i="4"/>
  <c r="S52" i="4"/>
  <c r="T52" i="4"/>
  <c r="U52" i="4"/>
  <c r="V52" i="4"/>
  <c r="W52" i="4"/>
  <c r="X52" i="4"/>
  <c r="Y52" i="4"/>
  <c r="Z52" i="4"/>
  <c r="AA52" i="4"/>
  <c r="K49" i="4"/>
  <c r="K50" i="4"/>
  <c r="K51" i="4"/>
  <c r="K52" i="4"/>
  <c r="K48" i="4"/>
  <c r="T40" i="8"/>
  <c r="T39" i="8"/>
  <c r="T38" i="8"/>
  <c r="T37" i="8"/>
  <c r="T36" i="8"/>
  <c r="B37" i="8"/>
  <c r="C37" i="8"/>
  <c r="D37" i="8"/>
  <c r="E37" i="8"/>
  <c r="F37" i="8"/>
  <c r="G37" i="8"/>
  <c r="H37" i="8"/>
  <c r="I37" i="8"/>
  <c r="J37" i="8"/>
  <c r="K37" i="8"/>
  <c r="L37" i="8"/>
  <c r="M37" i="8"/>
  <c r="N37" i="8"/>
  <c r="O37" i="8"/>
  <c r="P37" i="8"/>
  <c r="Q37" i="8"/>
  <c r="R37" i="8"/>
  <c r="B38" i="8"/>
  <c r="C38" i="8"/>
  <c r="D38" i="8"/>
  <c r="E38" i="8"/>
  <c r="F38" i="8"/>
  <c r="G38" i="8"/>
  <c r="H38" i="8"/>
  <c r="I38" i="8"/>
  <c r="J38" i="8"/>
  <c r="K38" i="8"/>
  <c r="L38" i="8"/>
  <c r="M38" i="8"/>
  <c r="N38" i="8"/>
  <c r="O38" i="8"/>
  <c r="P38" i="8"/>
  <c r="Q38" i="8"/>
  <c r="R38" i="8"/>
  <c r="B39" i="8"/>
  <c r="C39" i="8"/>
  <c r="D39" i="8"/>
  <c r="E39" i="8"/>
  <c r="F39" i="8"/>
  <c r="G39" i="8"/>
  <c r="H39" i="8"/>
  <c r="I39" i="8"/>
  <c r="J39" i="8"/>
  <c r="K39" i="8"/>
  <c r="L39" i="8"/>
  <c r="M39" i="8"/>
  <c r="N39" i="8"/>
  <c r="O39" i="8"/>
  <c r="P39" i="8"/>
  <c r="Q39" i="8"/>
  <c r="R39" i="8"/>
  <c r="B40" i="8"/>
  <c r="C40" i="8"/>
  <c r="D40" i="8"/>
  <c r="E40" i="8"/>
  <c r="F40" i="8"/>
  <c r="G40" i="8"/>
  <c r="H40" i="8"/>
  <c r="I40" i="8"/>
  <c r="J40" i="8"/>
  <c r="K40" i="8"/>
  <c r="L40" i="8"/>
  <c r="M40" i="8"/>
  <c r="N40" i="8"/>
  <c r="O40" i="8"/>
  <c r="P40" i="8"/>
  <c r="Q40" i="8"/>
  <c r="R40" i="8"/>
  <c r="C36" i="8"/>
  <c r="D36" i="8"/>
  <c r="E36" i="8"/>
  <c r="F36" i="8"/>
  <c r="G36" i="8"/>
  <c r="H36" i="8"/>
  <c r="I36" i="8"/>
  <c r="J36" i="8"/>
  <c r="K36" i="8"/>
  <c r="L36" i="8"/>
  <c r="M36" i="8"/>
  <c r="N36" i="8"/>
  <c r="O36" i="8"/>
  <c r="P36" i="8"/>
  <c r="Q36" i="8"/>
  <c r="R36" i="8"/>
  <c r="B36" i="8"/>
  <c r="W27" i="8"/>
  <c r="X24" i="8"/>
  <c r="W24" i="8"/>
  <c r="V24" i="8"/>
  <c r="U24" i="8"/>
  <c r="T24" i="8"/>
  <c r="V33" i="8"/>
  <c r="W33" i="8" s="1"/>
  <c r="V32" i="8"/>
  <c r="W32" i="8" s="1"/>
  <c r="V30" i="8"/>
  <c r="W30" i="8" s="1"/>
  <c r="V29" i="8"/>
  <c r="W29" i="8" s="1"/>
  <c r="U33" i="8"/>
  <c r="U32" i="8"/>
  <c r="U31" i="8"/>
  <c r="U30" i="8"/>
  <c r="U29" i="8"/>
  <c r="T33" i="8"/>
  <c r="T32" i="8"/>
  <c r="T31" i="8"/>
  <c r="T30" i="8"/>
  <c r="T29" i="8"/>
  <c r="R33" i="8" l="1"/>
  <c r="Q33" i="8"/>
  <c r="P33" i="8"/>
  <c r="O33" i="8"/>
  <c r="N33" i="8"/>
  <c r="M33" i="8"/>
  <c r="L33" i="8"/>
  <c r="K33" i="8"/>
  <c r="J33" i="8"/>
  <c r="I33" i="8"/>
  <c r="H33" i="8"/>
  <c r="G33" i="8"/>
  <c r="F33" i="8"/>
  <c r="E33" i="8"/>
  <c r="D33" i="8"/>
  <c r="C33" i="8"/>
  <c r="B33" i="8"/>
  <c r="R32" i="8"/>
  <c r="Q32" i="8"/>
  <c r="P32" i="8"/>
  <c r="O32" i="8"/>
  <c r="N32" i="8"/>
  <c r="M32" i="8"/>
  <c r="L32" i="8"/>
  <c r="K32" i="8"/>
  <c r="J32" i="8"/>
  <c r="I32" i="8"/>
  <c r="H32" i="8"/>
  <c r="G32" i="8"/>
  <c r="F32" i="8"/>
  <c r="E32" i="8"/>
  <c r="D32" i="8"/>
  <c r="C32" i="8"/>
  <c r="B32" i="8"/>
  <c r="R31" i="8"/>
  <c r="Q31" i="8"/>
  <c r="P31" i="8"/>
  <c r="O31" i="8"/>
  <c r="N31" i="8"/>
  <c r="M31" i="8"/>
  <c r="L31" i="8"/>
  <c r="K31" i="8"/>
  <c r="J31" i="8"/>
  <c r="I31" i="8"/>
  <c r="H31" i="8"/>
  <c r="G31" i="8"/>
  <c r="F31" i="8"/>
  <c r="E31" i="8"/>
  <c r="D31" i="8"/>
  <c r="C31" i="8"/>
  <c r="B31" i="8"/>
  <c r="R30" i="8"/>
  <c r="Q30" i="8"/>
  <c r="P30" i="8"/>
  <c r="O30" i="8"/>
  <c r="N30" i="8"/>
  <c r="M30" i="8"/>
  <c r="L30" i="8"/>
  <c r="K30" i="8"/>
  <c r="J30" i="8"/>
  <c r="I30" i="8"/>
  <c r="H30" i="8"/>
  <c r="G30" i="8"/>
  <c r="F30" i="8"/>
  <c r="E30" i="8"/>
  <c r="D30" i="8"/>
  <c r="C30" i="8"/>
  <c r="B30" i="8"/>
  <c r="R29" i="8"/>
  <c r="Q29" i="8"/>
  <c r="P29" i="8"/>
  <c r="O29" i="8"/>
  <c r="N29" i="8"/>
  <c r="M29" i="8"/>
  <c r="L29" i="8"/>
  <c r="K29" i="8"/>
  <c r="J29" i="8"/>
  <c r="I29" i="8"/>
  <c r="H29" i="8"/>
  <c r="G29" i="8"/>
  <c r="F29" i="8"/>
  <c r="E29" i="8"/>
  <c r="D29" i="8"/>
  <c r="C29" i="8"/>
  <c r="B29" i="8"/>
  <c r="R26" i="8"/>
  <c r="Q26" i="8"/>
  <c r="P26" i="8"/>
  <c r="O26" i="8"/>
  <c r="N26" i="8"/>
  <c r="M26" i="8"/>
  <c r="L26" i="8"/>
  <c r="K26" i="8"/>
  <c r="J26" i="8"/>
  <c r="I26" i="8"/>
  <c r="H26" i="8"/>
  <c r="G26" i="8"/>
  <c r="F26" i="8"/>
  <c r="E26" i="8"/>
  <c r="D26" i="8"/>
  <c r="C26" i="8"/>
  <c r="B26" i="8"/>
  <c r="R25" i="8"/>
  <c r="Q25" i="8"/>
  <c r="P25" i="8"/>
  <c r="O25" i="8"/>
  <c r="N25" i="8"/>
  <c r="M25" i="8"/>
  <c r="L25" i="8"/>
  <c r="K25" i="8"/>
  <c r="J25" i="8"/>
  <c r="I25" i="8"/>
  <c r="H25" i="8"/>
  <c r="G25" i="8"/>
  <c r="F25" i="8"/>
  <c r="E25" i="8"/>
  <c r="D25" i="8"/>
  <c r="C25" i="8"/>
  <c r="B25" i="8"/>
  <c r="R24" i="8"/>
  <c r="Q24" i="8"/>
  <c r="P24" i="8"/>
  <c r="O24" i="8"/>
  <c r="N24" i="8"/>
  <c r="M24" i="8"/>
  <c r="L24" i="8"/>
  <c r="K24" i="8"/>
  <c r="J24" i="8"/>
  <c r="I24" i="8"/>
  <c r="H24" i="8"/>
  <c r="G24" i="8"/>
  <c r="F24" i="8"/>
  <c r="E24" i="8"/>
  <c r="D24" i="8"/>
  <c r="C24" i="8"/>
  <c r="B24" i="8"/>
  <c r="R23" i="8"/>
  <c r="Q23" i="8"/>
  <c r="P23" i="8"/>
  <c r="O23" i="8"/>
  <c r="N23" i="8"/>
  <c r="M23" i="8"/>
  <c r="L23" i="8"/>
  <c r="K23" i="8"/>
  <c r="J23" i="8"/>
  <c r="I23" i="8"/>
  <c r="H23" i="8"/>
  <c r="G23" i="8"/>
  <c r="F23" i="8"/>
  <c r="E23" i="8"/>
  <c r="D23" i="8"/>
  <c r="C23" i="8"/>
  <c r="B23" i="8"/>
  <c r="R22" i="8"/>
  <c r="Q22" i="8"/>
  <c r="P22" i="8"/>
  <c r="O22" i="8"/>
  <c r="N22" i="8"/>
  <c r="M22" i="8"/>
  <c r="L22" i="8"/>
  <c r="K22" i="8"/>
  <c r="J22" i="8"/>
  <c r="I22" i="8"/>
  <c r="H22" i="8"/>
  <c r="G22" i="8"/>
  <c r="F22" i="8"/>
  <c r="E22" i="8"/>
  <c r="D22" i="8"/>
  <c r="C22" i="8"/>
  <c r="B22" i="8"/>
  <c r="AA47" i="4" l="1"/>
  <c r="Z47" i="4"/>
  <c r="Y47" i="4"/>
  <c r="X47" i="4"/>
  <c r="W47" i="4"/>
  <c r="V47" i="4"/>
  <c r="U47" i="4"/>
  <c r="T47" i="4"/>
  <c r="S47" i="4"/>
  <c r="R47" i="4"/>
  <c r="Q47" i="4"/>
  <c r="P47" i="4"/>
  <c r="O47" i="4"/>
  <c r="N47" i="4"/>
  <c r="M47" i="4"/>
  <c r="L47" i="4"/>
  <c r="K47" i="4"/>
  <c r="AA46" i="4"/>
  <c r="Z46" i="4"/>
  <c r="Y46" i="4"/>
  <c r="X46" i="4"/>
  <c r="W46" i="4"/>
  <c r="V46" i="4"/>
  <c r="U46" i="4"/>
  <c r="T46" i="4"/>
  <c r="S46" i="4"/>
  <c r="R46" i="4"/>
  <c r="Q46" i="4"/>
  <c r="P46" i="4"/>
  <c r="O46" i="4"/>
  <c r="N46" i="4"/>
  <c r="M46" i="4"/>
  <c r="L46" i="4"/>
  <c r="K46" i="4"/>
  <c r="AA45" i="4"/>
  <c r="Z45" i="4"/>
  <c r="Y45" i="4"/>
  <c r="X45" i="4"/>
  <c r="W45" i="4"/>
  <c r="V45" i="4"/>
  <c r="U45" i="4"/>
  <c r="T45" i="4"/>
  <c r="S45" i="4"/>
  <c r="R45" i="4"/>
  <c r="Q45" i="4"/>
  <c r="P45" i="4"/>
  <c r="O45" i="4"/>
  <c r="N45" i="4"/>
  <c r="M45" i="4"/>
  <c r="L45" i="4"/>
  <c r="K45" i="4"/>
  <c r="AA44" i="4"/>
  <c r="Z44" i="4"/>
  <c r="Y44" i="4"/>
  <c r="X44" i="4"/>
  <c r="W44" i="4"/>
  <c r="V44" i="4"/>
  <c r="U44" i="4"/>
  <c r="T44" i="4"/>
  <c r="S44" i="4"/>
  <c r="R44" i="4"/>
  <c r="Q44" i="4"/>
  <c r="P44" i="4"/>
  <c r="O44" i="4"/>
  <c r="N44" i="4"/>
  <c r="M44" i="4"/>
  <c r="L44" i="4"/>
  <c r="K44" i="4"/>
  <c r="AA43" i="4"/>
  <c r="Z43" i="4"/>
  <c r="Y43" i="4"/>
  <c r="X43" i="4"/>
  <c r="W43" i="4"/>
  <c r="V43" i="4"/>
  <c r="U43" i="4"/>
  <c r="T43" i="4"/>
  <c r="S43" i="4"/>
  <c r="R43" i="4"/>
  <c r="Q43" i="4"/>
  <c r="P43" i="4"/>
  <c r="O43" i="4"/>
  <c r="N43" i="4"/>
  <c r="M43" i="4"/>
  <c r="L43" i="4"/>
  <c r="K43" i="4"/>
  <c r="B18" i="8"/>
  <c r="H15" i="9" l="1" a="1"/>
  <c r="H15" i="9" s="1"/>
  <c r="H16" i="9" a="1"/>
  <c r="H16" i="9" s="1"/>
  <c r="H24" i="9" s="1"/>
  <c r="H12" i="9" a="1"/>
  <c r="H12" i="9" s="1"/>
  <c r="H13" i="9" a="1"/>
  <c r="H13" i="9" s="1"/>
  <c r="H21" i="9" s="1"/>
  <c r="H14" i="9" a="1"/>
  <c r="H14" i="9" s="1"/>
  <c r="H22" i="9" s="1"/>
  <c r="H7" i="9"/>
  <c r="E12" i="9" a="1"/>
  <c r="E12" i="9" s="1"/>
  <c r="E14" i="9" a="1"/>
  <c r="E14" i="9" s="1"/>
  <c r="E22" i="9" s="1"/>
  <c r="E16" i="9" a="1"/>
  <c r="E16" i="9" s="1"/>
  <c r="E24" i="9" s="1"/>
  <c r="E15" i="9" a="1"/>
  <c r="E15" i="9" s="1"/>
  <c r="E13" i="9" a="1"/>
  <c r="E13" i="9" s="1"/>
  <c r="E21" i="9" s="1"/>
  <c r="E7" i="9"/>
  <c r="F15" i="9" a="1"/>
  <c r="F15" i="9" s="1"/>
  <c r="F16" i="9" a="1"/>
  <c r="F16" i="9" s="1"/>
  <c r="F24" i="9" s="1"/>
  <c r="F12" i="9" a="1"/>
  <c r="F12" i="9" s="1"/>
  <c r="F20" i="9" s="1"/>
  <c r="F13" i="9" a="1"/>
  <c r="F13" i="9" s="1"/>
  <c r="F21" i="9" s="1"/>
  <c r="F14" i="9" a="1"/>
  <c r="F14" i="9" s="1"/>
  <c r="F7" i="9"/>
  <c r="I16" i="9" a="1"/>
  <c r="I16" i="9" s="1"/>
  <c r="I24" i="9" s="1"/>
  <c r="I12" i="9" a="1"/>
  <c r="I12" i="9" s="1"/>
  <c r="I13" i="9" a="1"/>
  <c r="I13" i="9" s="1"/>
  <c r="I21" i="9" s="1"/>
  <c r="I14" i="9" a="1"/>
  <c r="I14" i="9" s="1"/>
  <c r="I22" i="9" s="1"/>
  <c r="I15" i="9" a="1"/>
  <c r="I15" i="9" s="1"/>
  <c r="I7" i="9"/>
  <c r="J12" i="9" a="1"/>
  <c r="J12" i="9" s="1"/>
  <c r="J13" i="9" a="1"/>
  <c r="J13" i="9" s="1"/>
  <c r="J21" i="9" s="1"/>
  <c r="J14" i="9" a="1"/>
  <c r="J14" i="9" s="1"/>
  <c r="J22" i="9" s="1"/>
  <c r="J15" i="9" a="1"/>
  <c r="J15" i="9" s="1"/>
  <c r="J16" i="9" a="1"/>
  <c r="J16" i="9" s="1"/>
  <c r="J24" i="9" s="1"/>
  <c r="J7" i="9"/>
  <c r="L14" i="9" a="1"/>
  <c r="L14" i="9" s="1"/>
  <c r="L22" i="9" s="1"/>
  <c r="L15" i="9" a="1"/>
  <c r="L15" i="9" s="1"/>
  <c r="L12" i="9" a="1"/>
  <c r="L12" i="9" s="1"/>
  <c r="L13" i="9" a="1"/>
  <c r="L13" i="9" s="1"/>
  <c r="L21" i="9" s="1"/>
  <c r="L16" i="9" a="1"/>
  <c r="L16" i="9" s="1"/>
  <c r="L24" i="9" s="1"/>
  <c r="L7" i="9"/>
  <c r="G12" i="9" a="1"/>
  <c r="G12" i="9" s="1"/>
  <c r="G13" i="9" a="1"/>
  <c r="G13" i="9" s="1"/>
  <c r="G21" i="9" s="1"/>
  <c r="G14" i="9" a="1"/>
  <c r="G14" i="9" s="1"/>
  <c r="G22" i="9" s="1"/>
  <c r="G15" i="9" a="1"/>
  <c r="G15" i="9" s="1"/>
  <c r="G16" i="9" a="1"/>
  <c r="G16" i="9" s="1"/>
  <c r="G24" i="9" s="1"/>
  <c r="G7" i="9"/>
  <c r="K15" i="9" a="1"/>
  <c r="K15" i="9" s="1"/>
  <c r="K12" i="9" a="1"/>
  <c r="K12" i="9" s="1"/>
  <c r="K13" i="9" a="1"/>
  <c r="K13" i="9" s="1"/>
  <c r="K21" i="9" s="1"/>
  <c r="K14" i="9" a="1"/>
  <c r="K14" i="9" s="1"/>
  <c r="K22" i="9" s="1"/>
  <c r="K16" i="9" a="1"/>
  <c r="K16" i="9" s="1"/>
  <c r="K24" i="9" s="1"/>
  <c r="K7" i="9"/>
  <c r="N15" i="9" a="1"/>
  <c r="N15" i="9" s="1"/>
  <c r="N12" i="9" a="1"/>
  <c r="N12" i="9" s="1"/>
  <c r="N13" i="9" a="1"/>
  <c r="N13" i="9" s="1"/>
  <c r="N21" i="9" s="1"/>
  <c r="N14" i="9" a="1"/>
  <c r="N14" i="9" s="1"/>
  <c r="N22" i="9" s="1"/>
  <c r="N16" i="9" a="1"/>
  <c r="N16" i="9" s="1"/>
  <c r="N24" i="9" s="1"/>
  <c r="N7" i="9"/>
  <c r="M12" i="9" a="1"/>
  <c r="M12" i="9" s="1"/>
  <c r="M13" i="9" a="1"/>
  <c r="M13" i="9" s="1"/>
  <c r="M21" i="9" s="1"/>
  <c r="M14" i="9" a="1"/>
  <c r="M14" i="9" s="1"/>
  <c r="M22" i="9" s="1"/>
  <c r="M15" i="9" a="1"/>
  <c r="M15" i="9" s="1"/>
  <c r="M16" i="9" a="1"/>
  <c r="M16" i="9" s="1"/>
  <c r="M24" i="9" s="1"/>
  <c r="M7" i="9"/>
  <c r="O12" i="9" a="1"/>
  <c r="O12" i="9" s="1"/>
  <c r="O13" i="9" a="1"/>
  <c r="O13" i="9" s="1"/>
  <c r="O21" i="9" s="1"/>
  <c r="O14" i="9" a="1"/>
  <c r="O14" i="9" s="1"/>
  <c r="O22" i="9" s="1"/>
  <c r="O15" i="9" a="1"/>
  <c r="O15" i="9" s="1"/>
  <c r="O16" i="9" a="1"/>
  <c r="O16" i="9" s="1"/>
  <c r="O24" i="9" s="1"/>
  <c r="O7" i="9"/>
  <c r="P14" i="9" a="1"/>
  <c r="P14" i="9" s="1"/>
  <c r="P22" i="9" s="1"/>
  <c r="P16" i="9" a="1"/>
  <c r="P16" i="9" s="1"/>
  <c r="P24" i="9" s="1"/>
  <c r="P12" i="9" a="1"/>
  <c r="P12" i="9" s="1"/>
  <c r="P13" i="9" a="1"/>
  <c r="P13" i="9" s="1"/>
  <c r="P21" i="9" s="1"/>
  <c r="P15" i="9" a="1"/>
  <c r="P15" i="9" s="1"/>
  <c r="P7" i="9"/>
  <c r="Q15" i="9" a="1"/>
  <c r="Q15" i="9" s="1"/>
  <c r="Q16" i="9" a="1"/>
  <c r="Q16" i="9" s="1"/>
  <c r="Q24" i="9" s="1"/>
  <c r="Q12" i="9" a="1"/>
  <c r="Q12" i="9" s="1"/>
  <c r="Q13" i="9" a="1"/>
  <c r="Q13" i="9" s="1"/>
  <c r="Q21" i="9" s="1"/>
  <c r="Q14" i="9" a="1"/>
  <c r="Q14" i="9" s="1"/>
  <c r="Q22" i="9" s="1"/>
  <c r="Q7" i="9"/>
  <c r="R12" i="9" a="1"/>
  <c r="R12" i="9" s="1"/>
  <c r="R13" i="9" a="1"/>
  <c r="R13" i="9" s="1"/>
  <c r="R21" i="9" s="1"/>
  <c r="R14" i="9" a="1"/>
  <c r="R14" i="9" s="1"/>
  <c r="R22" i="9" s="1"/>
  <c r="R15" i="9" a="1"/>
  <c r="R15" i="9" s="1"/>
  <c r="R16" i="9" a="1"/>
  <c r="R16" i="9" s="1"/>
  <c r="R24" i="9" s="1"/>
  <c r="R7" i="9"/>
  <c r="S12" i="9" a="1"/>
  <c r="S12" i="9" s="1"/>
  <c r="S13" i="9" a="1"/>
  <c r="S13" i="9" s="1"/>
  <c r="S21" i="9" s="1"/>
  <c r="S14" i="9" a="1"/>
  <c r="S14" i="9" s="1"/>
  <c r="S22" i="9" s="1"/>
  <c r="S15" i="9" a="1"/>
  <c r="S15" i="9" s="1"/>
  <c r="S16" i="9" a="1"/>
  <c r="S16" i="9" s="1"/>
  <c r="S24" i="9" s="1"/>
  <c r="S7" i="9"/>
  <c r="T16" i="9" a="1"/>
  <c r="T16" i="9" s="1"/>
  <c r="T24" i="9" s="1"/>
  <c r="T14" i="9" a="1"/>
  <c r="T14" i="9" s="1"/>
  <c r="T22" i="9" s="1"/>
  <c r="T15" i="9" a="1"/>
  <c r="T15" i="9" s="1"/>
  <c r="T12" i="9" a="1"/>
  <c r="T12" i="9" s="1"/>
  <c r="T13" i="9" a="1"/>
  <c r="T13" i="9" s="1"/>
  <c r="T21" i="9" s="1"/>
  <c r="T7" i="9"/>
  <c r="U12" i="9" a="1"/>
  <c r="U12" i="9" s="1"/>
  <c r="U13" i="9" a="1"/>
  <c r="U13" i="9" s="1"/>
  <c r="U21" i="9" s="1"/>
  <c r="U14" i="9" a="1"/>
  <c r="U14" i="9" s="1"/>
  <c r="U22" i="9" s="1"/>
  <c r="U15" i="9" a="1"/>
  <c r="U15" i="9" s="1"/>
  <c r="U16" i="9" a="1"/>
  <c r="U16" i="9" s="1"/>
  <c r="U24" i="9" s="1"/>
  <c r="U7" i="9"/>
  <c r="R23" i="9" l="1"/>
  <c r="R9" i="9"/>
  <c r="U17" i="9"/>
  <c r="U20" i="9"/>
  <c r="T23" i="9"/>
  <c r="T9" i="9"/>
  <c r="K23" i="9"/>
  <c r="K9" i="9"/>
  <c r="R17" i="9"/>
  <c r="R20" i="9"/>
  <c r="T17" i="9"/>
  <c r="T20" i="9"/>
  <c r="Q23" i="9"/>
  <c r="Q9" i="9"/>
  <c r="Q25" i="9" s="1"/>
  <c r="J23" i="9"/>
  <c r="J9" i="9"/>
  <c r="S17" i="9"/>
  <c r="S20" i="9"/>
  <c r="O17" i="9"/>
  <c r="O20" i="9"/>
  <c r="M23" i="9"/>
  <c r="M9" i="9"/>
  <c r="K17" i="9"/>
  <c r="K20" i="9"/>
  <c r="E23" i="9"/>
  <c r="E9" i="9"/>
  <c r="Q17" i="9"/>
  <c r="Q20" i="9"/>
  <c r="S23" i="9"/>
  <c r="S9" i="9"/>
  <c r="G23" i="9"/>
  <c r="G9" i="9"/>
  <c r="G25" i="9" s="1"/>
  <c r="J17" i="9"/>
  <c r="J20" i="9"/>
  <c r="P23" i="9"/>
  <c r="P9" i="9"/>
  <c r="I23" i="9"/>
  <c r="I9" i="9"/>
  <c r="M17" i="9"/>
  <c r="M20" i="9"/>
  <c r="E17" i="9"/>
  <c r="E20" i="9"/>
  <c r="P17" i="9"/>
  <c r="P20" i="9"/>
  <c r="U23" i="9"/>
  <c r="U9" i="9"/>
  <c r="U25" i="9" s="1"/>
  <c r="N23" i="9"/>
  <c r="N9" i="9"/>
  <c r="N25" i="9" s="1"/>
  <c r="H23" i="9"/>
  <c r="H9" i="9"/>
  <c r="G17" i="9"/>
  <c r="G20" i="9"/>
  <c r="L23" i="9"/>
  <c r="L9" i="9"/>
  <c r="I17" i="9"/>
  <c r="I20" i="9"/>
  <c r="H17" i="9"/>
  <c r="H20" i="9"/>
  <c r="O23" i="9"/>
  <c r="O9" i="9"/>
  <c r="N17" i="9"/>
  <c r="N20" i="9"/>
  <c r="F23" i="9"/>
  <c r="F9" i="9"/>
  <c r="F25" i="9" s="1"/>
  <c r="L17" i="9"/>
  <c r="L20" i="9"/>
  <c r="F17" i="9"/>
  <c r="F22" i="9"/>
  <c r="J25" i="9" l="1"/>
  <c r="E25" i="9"/>
  <c r="L25" i="9"/>
  <c r="S25" i="9"/>
  <c r="O25" i="9"/>
  <c r="M25" i="9"/>
  <c r="I25" i="9"/>
  <c r="T25" i="9"/>
  <c r="P25" i="9"/>
  <c r="H25" i="9"/>
  <c r="R25" i="9"/>
  <c r="K25" i="9"/>
  <c r="L27" i="9" l="1"/>
  <c r="M27" i="9"/>
  <c r="P27" i="9"/>
  <c r="R27" i="9"/>
  <c r="T27" i="9"/>
  <c r="K27" i="9"/>
  <c r="S27" i="9"/>
  <c r="U27" i="9"/>
  <c r="E27" i="9"/>
  <c r="H27" i="9"/>
  <c r="O27" i="9"/>
  <c r="N27" i="9"/>
  <c r="G27" i="9"/>
  <c r="Q27" i="9"/>
  <c r="F27" i="9"/>
  <c r="I27" i="9"/>
  <c r="J27" i="9"/>
  <c r="B8" i="10" l="1"/>
  <c r="B13" i="10"/>
  <c r="B9" i="10"/>
  <c r="B12" i="10"/>
  <c r="B15" i="10"/>
  <c r="B14" i="10"/>
  <c r="B20" i="10"/>
  <c r="B16" i="10"/>
  <c r="B17" i="10"/>
  <c r="B19" i="10"/>
  <c r="B18" i="10"/>
  <c r="B5" i="10"/>
  <c r="B4" i="10"/>
  <c r="B6" i="10"/>
  <c r="B10" i="10"/>
  <c r="B11" i="10"/>
  <c r="B7" i="10"/>
  <c r="F10" i="10" l="1"/>
  <c r="G10" i="10"/>
  <c r="E10" i="10"/>
  <c r="H10" i="10"/>
  <c r="I10" i="10"/>
  <c r="J10" i="10"/>
  <c r="K10" i="10" s="1"/>
  <c r="C10" i="10"/>
  <c r="D10" i="10"/>
  <c r="E16" i="10"/>
  <c r="F16" i="10"/>
  <c r="G16" i="10"/>
  <c r="H16" i="10"/>
  <c r="I16" i="10"/>
  <c r="J16" i="10"/>
  <c r="K16" i="10" s="1"/>
  <c r="D16" i="10"/>
  <c r="C16" i="10"/>
  <c r="F6" i="10"/>
  <c r="G6" i="10"/>
  <c r="E6" i="10"/>
  <c r="H6" i="10"/>
  <c r="I6" i="10"/>
  <c r="J6" i="10"/>
  <c r="K6" i="10" s="1"/>
  <c r="C6" i="10"/>
  <c r="D6" i="10"/>
  <c r="F5" i="10"/>
  <c r="G5" i="10"/>
  <c r="H5" i="10"/>
  <c r="I5" i="10"/>
  <c r="J5" i="10"/>
  <c r="K5" i="10" s="1"/>
  <c r="E5" i="10"/>
  <c r="C5" i="10"/>
  <c r="D5" i="10"/>
  <c r="F9" i="10"/>
  <c r="G9" i="10"/>
  <c r="H9" i="10"/>
  <c r="I9" i="10"/>
  <c r="J9" i="10"/>
  <c r="K9" i="10" s="1"/>
  <c r="E9" i="10"/>
  <c r="D9" i="10"/>
  <c r="C9" i="10"/>
  <c r="J4" i="10"/>
  <c r="K4" i="10" s="1"/>
  <c r="I4" i="10"/>
  <c r="H4" i="10"/>
  <c r="G4" i="10"/>
  <c r="F4" i="10"/>
  <c r="E4" i="10"/>
  <c r="C4" i="10"/>
  <c r="D4" i="10"/>
  <c r="F18" i="10"/>
  <c r="G18" i="10"/>
  <c r="E18" i="10"/>
  <c r="H18" i="10"/>
  <c r="I18" i="10"/>
  <c r="J18" i="10"/>
  <c r="K18" i="10" s="1"/>
  <c r="D18" i="10"/>
  <c r="C18" i="10"/>
  <c r="J20" i="10"/>
  <c r="K20" i="10" s="1"/>
  <c r="E20" i="10"/>
  <c r="F20" i="10"/>
  <c r="G20" i="10"/>
  <c r="H20" i="10"/>
  <c r="I20" i="10"/>
  <c r="D20" i="10"/>
  <c r="C20" i="10"/>
  <c r="E15" i="10"/>
  <c r="F15" i="10"/>
  <c r="G15" i="10"/>
  <c r="H15" i="10"/>
  <c r="I15" i="10"/>
  <c r="J15" i="10"/>
  <c r="K15" i="10" s="1"/>
  <c r="C15" i="10"/>
  <c r="D15" i="10"/>
  <c r="F12" i="10"/>
  <c r="G12" i="10"/>
  <c r="H12" i="10"/>
  <c r="I12" i="10"/>
  <c r="J12" i="10"/>
  <c r="K12" i="10" s="1"/>
  <c r="E12" i="10"/>
  <c r="D12" i="10"/>
  <c r="C12" i="10"/>
  <c r="F13" i="10"/>
  <c r="G13" i="10"/>
  <c r="H13" i="10"/>
  <c r="I13" i="10"/>
  <c r="J13" i="10"/>
  <c r="K13" i="10" s="1"/>
  <c r="E13" i="10"/>
  <c r="C13" i="10"/>
  <c r="D13" i="10"/>
  <c r="G11" i="10"/>
  <c r="H11" i="10"/>
  <c r="I11" i="10"/>
  <c r="J11" i="10"/>
  <c r="K11" i="10" s="1"/>
  <c r="E11" i="10"/>
  <c r="F11" i="10"/>
  <c r="D11" i="10"/>
  <c r="C11" i="10"/>
  <c r="E19" i="10"/>
  <c r="F19" i="10"/>
  <c r="G19" i="10"/>
  <c r="H19" i="10"/>
  <c r="I19" i="10"/>
  <c r="J19" i="10"/>
  <c r="K19" i="10" s="1"/>
  <c r="D19" i="10"/>
  <c r="C19" i="10"/>
  <c r="I17" i="10"/>
  <c r="J17" i="10"/>
  <c r="K17" i="10" s="1"/>
  <c r="E17" i="10"/>
  <c r="F17" i="10"/>
  <c r="G17" i="10"/>
  <c r="H17" i="10"/>
  <c r="C17" i="10"/>
  <c r="D17" i="10"/>
  <c r="H14" i="10"/>
  <c r="I14" i="10"/>
  <c r="J14" i="10"/>
  <c r="K14" i="10" s="1"/>
  <c r="F14" i="10"/>
  <c r="G14" i="10"/>
  <c r="E14" i="10"/>
  <c r="D14" i="10"/>
  <c r="C14" i="10"/>
  <c r="E7" i="10"/>
  <c r="F7" i="10"/>
  <c r="G7" i="10"/>
  <c r="H7" i="10"/>
  <c r="I7" i="10"/>
  <c r="J7" i="10"/>
  <c r="K7" i="10" s="1"/>
  <c r="C7" i="10"/>
  <c r="D7" i="10"/>
  <c r="F8" i="10"/>
  <c r="G8" i="10"/>
  <c r="H8" i="10"/>
  <c r="I8" i="10"/>
  <c r="J8" i="10"/>
  <c r="K8" i="10" s="1"/>
  <c r="E8" i="10"/>
  <c r="C8" i="10"/>
  <c r="D8" i="10"/>
</calcChain>
</file>

<file path=xl/comments1.xml><?xml version="1.0" encoding="utf-8"?>
<comments xmlns="http://schemas.openxmlformats.org/spreadsheetml/2006/main">
  <authors>
    <author>MIS</author>
  </authors>
  <commentList>
    <comment ref="B11" authorId="0" shapeId="0">
      <text>
        <r>
          <rPr>
            <b/>
            <sz val="9"/>
            <color indexed="81"/>
            <rFont val="Tahoma"/>
            <family val="2"/>
          </rPr>
          <t>Рішення приймається колективно, шляхом голосування за участі комісії, КМУ, ВРУ</t>
        </r>
      </text>
    </comment>
    <comment ref="K16" authorId="0" shapeId="0">
      <text>
        <r>
          <rPr>
            <b/>
            <sz val="9"/>
            <color indexed="81"/>
            <rFont val="Tahoma"/>
            <family val="2"/>
          </rPr>
          <t>renewal of a person who previously held a civil service position - the Civil Service Law</t>
        </r>
      </text>
    </comment>
    <comment ref="L16" authorId="0" shapeId="0">
      <text>
        <r>
          <rPr>
            <b/>
            <sz val="9"/>
            <color indexed="81"/>
            <rFont val="Tahoma"/>
            <family val="2"/>
          </rPr>
          <t>renewal of a person who previously held a civil service position - the Civil Service Law</t>
        </r>
      </text>
    </comment>
    <comment ref="M16" authorId="0" shapeId="0">
      <text>
        <r>
          <rPr>
            <b/>
            <sz val="9"/>
            <color indexed="81"/>
            <rFont val="Tahoma"/>
            <family val="2"/>
          </rPr>
          <t>renewal of a person who previously held a civil service position - the Civil Service Law</t>
        </r>
      </text>
    </comment>
    <comment ref="B22" authorId="0" shapeId="0">
      <text>
        <r>
          <rPr>
            <b/>
            <sz val="9"/>
            <color indexed="81"/>
            <rFont val="Tahoma"/>
            <family val="2"/>
          </rPr>
          <t>Law “On Power Purification”</t>
        </r>
      </text>
    </comment>
    <comment ref="K22" authorId="0" shapeId="0">
      <text>
        <r>
          <rPr>
            <b/>
            <sz val="9"/>
            <color indexed="81"/>
            <rFont val="Tahoma"/>
            <family val="2"/>
          </rPr>
          <t>performing the functions of the state or local self-government - the Law on Civil Service</t>
        </r>
      </text>
    </comment>
    <comment ref="L22" authorId="0" shapeId="0">
      <text>
        <r>
          <rPr>
            <b/>
            <sz val="9"/>
            <color indexed="81"/>
            <rFont val="Tahoma"/>
            <family val="2"/>
          </rPr>
          <t>performing the functions of the state or local self-government - the Law on Civil Service</t>
        </r>
      </text>
    </comment>
    <comment ref="M22" authorId="0" shapeId="0">
      <text>
        <r>
          <rPr>
            <b/>
            <sz val="9"/>
            <color indexed="81"/>
            <rFont val="Tahoma"/>
            <family val="2"/>
          </rPr>
          <t>performing the functions of the state or local self-government - the Law on Civil Service</t>
        </r>
      </text>
    </comment>
    <comment ref="O22" authorId="0" shapeId="0">
      <text>
        <r>
          <rPr>
            <b/>
            <sz val="9"/>
            <color indexed="81"/>
            <rFont val="Tahoma"/>
            <family val="2"/>
          </rPr>
          <t>to establish the fact of violation of the requirements of the laws regulating activity in the spheres of energy and communal services</t>
        </r>
      </text>
    </comment>
    <comment ref="P22" authorId="0" shapeId="0">
      <text>
        <r>
          <rPr>
            <b/>
            <sz val="9"/>
            <color indexed="81"/>
            <rFont val="Tahoma"/>
            <family val="2"/>
          </rPr>
          <t>4) deprived of the right in accordance with the judgment of a court that has entered into force, to engage in activities related to the performance of state functions</t>
        </r>
      </text>
    </comment>
    <comment ref="Q22" authorId="0" shapeId="0">
      <text>
        <r>
          <rPr>
            <b/>
            <sz val="9"/>
            <color indexed="81"/>
            <rFont val="Tahoma"/>
            <family val="2"/>
          </rPr>
          <t>improper performance of the duties by the Director</t>
        </r>
      </text>
    </comment>
    <comment ref="R22" authorId="0" shapeId="0">
      <text>
        <r>
          <rPr>
            <b/>
            <sz val="9"/>
            <color indexed="81"/>
            <rFont val="Tahoma"/>
            <family val="2"/>
          </rPr>
          <t>4. A person dismissed from the position of the Prosecutor General shall be dismissed from the position of the Prosecutor on the grounds specified in paragraphs 1-3, 5-7 of part one of this Article.
2) violation of the incompatibility requirements provided in Article 18 of this Law
3. The prosecutor may not belong to a political party, participate in political events, strikes. - Law on the Prosecutor's Office</t>
        </r>
      </text>
    </comment>
    <comment ref="S22" authorId="0" shapeId="0">
      <text>
        <r>
          <rPr>
            <b/>
            <sz val="9"/>
            <color indexed="81"/>
            <rFont val="Tahoma"/>
            <family val="2"/>
          </rPr>
          <t>5) due to official incompatibility;
9) in connection with direct subordination to a close person;
due to a real or potential conflict of interest that is permanent and cannot be resolved in any other way</t>
        </r>
      </text>
    </comment>
    <comment ref="U22" authorId="0" shapeId="0">
      <text>
        <r>
          <rPr>
            <b/>
            <sz val="9"/>
            <color indexed="81"/>
            <rFont val="Tahoma"/>
            <family val="2"/>
            <charset val="204"/>
          </rPr>
          <t>3) committing a significant disciplinary misconduct, gross or systematic neglect of his / her duties, which is incompatible with the status of a judge of the Constitutional Court or has revealed his / her incompatibility with the position held.
2) violation of incompatibility requirements - the Law on the Constitutional Court</t>
        </r>
      </text>
    </comment>
    <comment ref="X22" authorId="0" shapeId="0">
      <text>
        <r>
          <rPr>
            <b/>
            <sz val="9"/>
            <color indexed="81"/>
            <rFont val="Tahoma"/>
            <family val="2"/>
          </rPr>
          <t>in connection with the loss of business reputation - the Law on the NBU</t>
        </r>
      </text>
    </comment>
    <comment ref="Z22" authorId="0" shapeId="0">
      <text>
        <r>
          <rPr>
            <b/>
            <sz val="9"/>
            <color indexed="81"/>
            <rFont val="Tahoma"/>
            <family val="2"/>
          </rPr>
          <t>to engage in certain activities related to the performance of state or local government functions - Law on Civil Service</t>
        </r>
      </text>
    </comment>
    <comment ref="AA22" authorId="0" shapeId="0">
      <text>
        <r>
          <rPr>
            <b/>
            <sz val="9"/>
            <color indexed="81"/>
            <rFont val="Tahoma"/>
            <family val="2"/>
          </rPr>
          <t>to engage in certain activities related to the performance of state or local government functions - Law on Civil Service</t>
        </r>
      </text>
    </comment>
    <comment ref="B23" authorId="0" shapeId="0">
      <text>
        <r>
          <rPr>
            <b/>
            <sz val="9"/>
            <color indexed="81"/>
            <rFont val="Tahoma"/>
            <family val="2"/>
            <charset val="204"/>
          </rPr>
          <t>including due to distrust</t>
        </r>
      </text>
    </comment>
    <comment ref="K23" authorId="0" shapeId="0">
      <text>
        <r>
          <rPr>
            <b/>
            <sz val="9"/>
            <color indexed="81"/>
            <rFont val="Tahoma"/>
            <family val="2"/>
          </rPr>
          <t>at the initiative of the subject of appointment - the Law on Civil Service</t>
        </r>
      </text>
    </comment>
    <comment ref="L23" authorId="0" shapeId="0">
      <text>
        <r>
          <rPr>
            <b/>
            <sz val="9"/>
            <color indexed="81"/>
            <rFont val="Tahoma"/>
            <family val="2"/>
          </rPr>
          <t>at the initiative of the subject of appointment - the Law on Civil Service</t>
        </r>
      </text>
    </comment>
    <comment ref="M23" authorId="0" shapeId="0">
      <text>
        <r>
          <rPr>
            <b/>
            <sz val="9"/>
            <color indexed="81"/>
            <rFont val="Tahoma"/>
            <family val="2"/>
          </rPr>
          <t>at the initiative of the subject of appointment - the Law on Civil Service</t>
        </r>
      </text>
    </comment>
    <comment ref="S23" authorId="0" shapeId="0">
      <text>
        <r>
          <rPr>
            <b/>
            <sz val="9"/>
            <color indexed="81"/>
            <rFont val="Tahoma"/>
            <family val="2"/>
          </rPr>
          <t>Article 87. Adoption of the resolution of no confidence in heads of police bodies</t>
        </r>
      </text>
    </comment>
    <comment ref="T23" authorId="0" shapeId="0">
      <text>
        <r>
          <rPr>
            <b/>
            <sz val="9"/>
            <color indexed="81"/>
            <rFont val="Tahoma"/>
            <family val="2"/>
            <charset val="204"/>
          </rPr>
          <t>3. The issue of expressing a vote of no confidence in the President of the Supreme Court shall be considered by the Plenum of the Supreme Court upon submission of at least one third of the members of the Plenum of the Supreme Court, signed by them. The submission must be motivated. - Law on the court</t>
        </r>
      </text>
    </comment>
    <comment ref="V23" authorId="0" shapeId="0">
      <text>
        <r>
          <rPr>
            <b/>
            <sz val="9"/>
            <color indexed="81"/>
            <rFont val="Tahoma"/>
            <family val="2"/>
            <charset val="204"/>
          </rPr>
          <t>Law of Ukraine on the Constitutional Court</t>
        </r>
      </text>
    </comment>
    <comment ref="W23" authorId="0" shapeId="0">
      <text>
        <r>
          <rPr>
            <b/>
            <sz val="9"/>
            <color indexed="81"/>
            <rFont val="Tahoma"/>
            <family val="2"/>
            <charset val="204"/>
          </rPr>
          <t>2) adoption by the supervisory board of the relevant decision, which is approved by the Cabinet of Ministers of Ukraine</t>
        </r>
      </text>
    </comment>
    <comment ref="Z23" authorId="0" shapeId="0">
      <text>
        <r>
          <rPr>
            <b/>
            <sz val="9"/>
            <color indexed="81"/>
            <rFont val="Tahoma"/>
            <family val="2"/>
          </rPr>
          <t>at the initiative of the subject of appointment - the Law on Civil Service</t>
        </r>
      </text>
    </comment>
    <comment ref="AA23" authorId="0" shapeId="0">
      <text>
        <r>
          <rPr>
            <b/>
            <sz val="9"/>
            <color indexed="81"/>
            <rFont val="Tahoma"/>
            <family val="2"/>
          </rPr>
          <t>at the initiative of the subject of appointment - the Law on Civil Service</t>
        </r>
      </text>
    </comment>
    <comment ref="K26" authorId="0" shapeId="0">
      <text>
        <r>
          <rPr>
            <b/>
            <sz val="9"/>
            <color indexed="81"/>
            <rFont val="Tahoma"/>
            <family val="2"/>
          </rPr>
          <t>The Cabinet of Ministers of Ukraine</t>
        </r>
      </text>
    </comment>
    <comment ref="L26" authorId="0" shapeId="0">
      <text>
        <r>
          <rPr>
            <b/>
            <sz val="9"/>
            <color indexed="81"/>
            <rFont val="Tahoma"/>
            <family val="2"/>
          </rPr>
          <t>The Cabinet of Ministers of Ukraine</t>
        </r>
      </text>
    </comment>
    <comment ref="M26" authorId="0" shapeId="0">
      <text>
        <r>
          <rPr>
            <b/>
            <sz val="9"/>
            <color indexed="81"/>
            <rFont val="Tahoma"/>
            <family val="2"/>
          </rPr>
          <t>The Cabinet of Ministers of Ukraine</t>
        </r>
      </text>
    </comment>
    <comment ref="O26" authorId="0" shapeId="0">
      <text>
        <r>
          <rPr>
            <b/>
            <sz val="9"/>
            <color indexed="81"/>
            <rFont val="Tahoma"/>
            <family val="2"/>
          </rPr>
          <t>The Cabinet of Ministers of Ukraine</t>
        </r>
      </text>
    </comment>
    <comment ref="P26" authorId="0" shapeId="0">
      <text>
        <r>
          <rPr>
            <b/>
            <sz val="9"/>
            <color indexed="81"/>
            <rFont val="Tahoma"/>
            <family val="2"/>
          </rPr>
          <t>The Cabinet of Ministers of Ukraine</t>
        </r>
      </text>
    </comment>
    <comment ref="Q26" authorId="0" shapeId="0">
      <text>
        <r>
          <rPr>
            <b/>
            <sz val="9"/>
            <color indexed="81"/>
            <rFont val="Tahoma"/>
            <family val="2"/>
          </rPr>
          <t>President</t>
        </r>
      </text>
    </comment>
    <comment ref="AA26" authorId="0" shapeId="0">
      <text>
        <r>
          <rPr>
            <b/>
            <sz val="9"/>
            <color indexed="81"/>
            <rFont val="Tahoma"/>
            <family val="2"/>
            <charset val="204"/>
          </rPr>
          <t>President</t>
        </r>
      </text>
    </comment>
    <comment ref="B28" authorId="0" shapeId="0">
      <text>
        <r>
          <rPr>
            <b/>
            <sz val="9"/>
            <color indexed="81"/>
            <rFont val="Tahoma"/>
            <family val="2"/>
          </rPr>
          <t>mentioned in the Constitution</t>
        </r>
      </text>
    </comment>
    <comment ref="B29" authorId="0" shapeId="0">
      <text>
        <r>
          <rPr>
            <b/>
            <sz val="9"/>
            <color indexed="81"/>
            <rFont val="Tahoma"/>
            <family val="2"/>
          </rPr>
          <t>mentioned in the Constitution</t>
        </r>
      </text>
    </comment>
    <comment ref="B30" authorId="0" shapeId="0">
      <text>
        <r>
          <rPr>
            <b/>
            <sz val="9"/>
            <color indexed="81"/>
            <rFont val="Tahoma"/>
            <family val="2"/>
          </rPr>
          <t>mentioned in the Constitution</t>
        </r>
      </text>
    </comment>
    <comment ref="B31" authorId="0" shapeId="0">
      <text>
        <r>
          <rPr>
            <b/>
            <sz val="9"/>
            <color indexed="81"/>
            <rFont val="Tahoma"/>
            <family val="2"/>
          </rPr>
          <t>Majority of the governing body</t>
        </r>
      </text>
    </comment>
    <comment ref="N31" authorId="0" shapeId="0">
      <text>
        <r>
          <rPr>
            <b/>
            <sz val="9"/>
            <color indexed="81"/>
            <rFont val="Tahoma"/>
            <family val="2"/>
          </rPr>
          <t>The Chairman of the Antimonopoly Committee of Ukraine is appointed and dismissed by the President of Ukraine with the consent of the Verkhovna Rada of Ukraine.</t>
        </r>
      </text>
    </comment>
    <comment ref="P31" authorId="0" shapeId="0">
      <text>
        <r>
          <rPr>
            <b/>
            <sz val="9"/>
            <color indexed="81"/>
            <rFont val="Tahoma"/>
            <family val="2"/>
            <charset val="204"/>
          </rPr>
          <t>The Cabinet of Ministers of Ukraine</t>
        </r>
      </text>
    </comment>
    <comment ref="B32" authorId="0" shapeId="0">
      <text>
        <r>
          <rPr>
            <b/>
            <sz val="9"/>
            <color indexed="81"/>
            <rFont val="Tahoma"/>
            <family val="2"/>
          </rPr>
          <t>Competences are listed in the Constitution</t>
        </r>
      </text>
    </comment>
    <comment ref="K32" authorId="0" shapeId="0">
      <text>
        <r>
          <rPr>
            <b/>
            <sz val="9"/>
            <color indexed="81"/>
            <rFont val="Tahoma"/>
            <family val="2"/>
            <charset val="204"/>
          </rPr>
          <t>The State Tax Service is guided in its activities by the Constitution and laws</t>
        </r>
      </text>
    </comment>
    <comment ref="R32" authorId="0" shapeId="0">
      <text>
        <r>
          <rPr>
            <b/>
            <sz val="9"/>
            <color indexed="81"/>
            <rFont val="Tahoma"/>
            <family val="2"/>
          </rPr>
          <t>Article 131</t>
        </r>
      </text>
    </comment>
    <comment ref="B37" authorId="0" shapeId="0">
      <text>
        <r>
          <rPr>
            <b/>
            <sz val="9"/>
            <color indexed="81"/>
            <rFont val="Tahoma"/>
            <family val="2"/>
          </rPr>
          <t>The Law contains an article on material and financial support of the institution</t>
        </r>
      </text>
    </comment>
    <comment ref="S38" authorId="0" shapeId="0">
      <text>
        <r>
          <rPr>
            <b/>
            <sz val="9"/>
            <color indexed="81"/>
            <rFont val="Tahoma"/>
            <family val="2"/>
          </rPr>
          <t>MIS:</t>
        </r>
        <r>
          <rPr>
            <sz val="9"/>
            <color indexed="81"/>
            <rFont val="Tahoma"/>
            <family val="2"/>
          </rPr>
          <t xml:space="preserve">
</t>
        </r>
      </text>
    </comment>
  </commentList>
</comments>
</file>

<file path=xl/sharedStrings.xml><?xml version="1.0" encoding="utf-8"?>
<sst xmlns="http://schemas.openxmlformats.org/spreadsheetml/2006/main" count="2113" uniqueCount="492">
  <si>
    <t>Державна податкова служба України</t>
  </si>
  <si>
    <t>https://tax.gov.ua/</t>
  </si>
  <si>
    <t>Державна фіскальна служба України</t>
  </si>
  <si>
    <t>http://sfs.gov.ua/</t>
  </si>
  <si>
    <t>Державна митна служба України</t>
  </si>
  <si>
    <t>https://customs.gov.ua/</t>
  </si>
  <si>
    <t>Антимонопольний комітет України</t>
  </si>
  <si>
    <t>http://www.amc.gov.ua/</t>
  </si>
  <si>
    <t>Національна комісія, що здійснює державне регулювання у сферах енергетики та комунальних послуг</t>
  </si>
  <si>
    <t>http://www.nerc.gov.ua/</t>
  </si>
  <si>
    <t>Національне агентство з питань запобігання корупції</t>
  </si>
  <si>
    <t>https://nazk.gov.ua/</t>
  </si>
  <si>
    <t>Національне антикорупційне бюро України</t>
  </si>
  <si>
    <t>https://nabu.gov.ua/</t>
  </si>
  <si>
    <t>Офіс Генерального прокурора</t>
  </si>
  <si>
    <t>https://www.gp.gov.ua/</t>
  </si>
  <si>
    <t>Національна поліція України</t>
  </si>
  <si>
    <t>https://www.npu.gov.ua/</t>
  </si>
  <si>
    <t>Верховний Суд</t>
  </si>
  <si>
    <t>https://supreme.court.gov.ua/</t>
  </si>
  <si>
    <t>Конституційний Суд України</t>
  </si>
  <si>
    <t>http://www.ccu.gov.ua/</t>
  </si>
  <si>
    <t>Уповноважений Верховної Ради України з прав людини</t>
  </si>
  <si>
    <t>http://www.ombudsman.gov.ua/</t>
  </si>
  <si>
    <t>Рада бізнес-омбудсмена</t>
  </si>
  <si>
    <t>https://boi.org.ua/</t>
  </si>
  <si>
    <t>Національний банк України</t>
  </si>
  <si>
    <t>https://bank.gov.ua/</t>
  </si>
  <si>
    <t>Фонд державного майна України</t>
  </si>
  <si>
    <t>http://www.spfu.gov.ua/</t>
  </si>
  <si>
    <t>Пенсійний фонд України</t>
  </si>
  <si>
    <t>https://www.pfu.gov.ua/</t>
  </si>
  <si>
    <t>Національна комісія з цінних паперів та фондових ринків</t>
  </si>
  <si>
    <t>https://www.nssmc.gov.ua/</t>
  </si>
  <si>
    <t>Керівний орган складається з декількох осіб</t>
  </si>
  <si>
    <t>Законодавство України</t>
  </si>
  <si>
    <t>Голова Правління державного органу не бере участі у виборах членів правління</t>
  </si>
  <si>
    <t>З Головою Правління не укладався трудовий договір</t>
  </si>
  <si>
    <t>З Членами Правління не укладались трудові договори</t>
  </si>
  <si>
    <t>Члени керівного органу не змінюються одномоментно</t>
  </si>
  <si>
    <t>Члени Правління не змінюються одночасно</t>
  </si>
  <si>
    <t>Члени керівного органу призначаються різними способами (декількома суб’єктами)</t>
  </si>
  <si>
    <t>Голова державного органу призначається колективним органом</t>
  </si>
  <si>
    <t>Члени Правління призначаються колективним органом</t>
  </si>
  <si>
    <t>Члени керівного органу обираються декількома суб'єктами</t>
  </si>
  <si>
    <t>Члени Правління обираються декількома суб'єктами</t>
  </si>
  <si>
    <t>Кандидати на посаду керівного органу повинні відповідати конкретним вимогам щодо їх політичної незалежності</t>
  </si>
  <si>
    <t>Члени керівного органу не мають права обіймати певні посади після закінчення терміну їх повноважень</t>
  </si>
  <si>
    <t>Строк повноважень членів керівного органу обмежений</t>
  </si>
  <si>
    <t>Одна і та ж особа не може бути призначена членом керівного органу більше, ніж два строки підряд</t>
  </si>
  <si>
    <t>Громадські слухання є частиною процесу відбору керівних посад</t>
  </si>
  <si>
    <t>Резюме членів керівного органу є загальнодоступними</t>
  </si>
  <si>
    <t>Офіційний веб-сайт державного органу, пошук у Google або офіційний запит на інформацію</t>
  </si>
  <si>
    <t>Члени керівного органу не були політично активними за два роки до призначення</t>
  </si>
  <si>
    <t>Звільнення голови державного органу можливе з причин, пов'язаних з політикою</t>
  </si>
  <si>
    <t>Звільнення голови державного органу можливе на розсуд уповноваженого органу державної влади</t>
  </si>
  <si>
    <t>Звільнення голови державного органу можливе в тому випадку, якщо призначений голова був засуджений за злочин або якщо він більше не відповідає критерію політичної незалежності</t>
  </si>
  <si>
    <t>Звільнення члена Правління можливе лише з підстав, передбачених законодавством і повинно бути обґрунтованим</t>
  </si>
  <si>
    <t>Звільнення голови державного органу повинне здійснюватися декількома суб’єктами</t>
  </si>
  <si>
    <t>Звільнення члена Правління має здійснюватися декількома суб’єктами</t>
  </si>
  <si>
    <t>Правове регулювання діяльності органу державної влади здійснюється Конституцією України</t>
  </si>
  <si>
    <t>Конституція України</t>
  </si>
  <si>
    <t>Порядок призначення голови державного органу визначений Конституцією України</t>
  </si>
  <si>
    <t xml:space="preserve">Конституція України </t>
  </si>
  <si>
    <t>Порядок призначення заступника голови державного органу визначений Конституцією України</t>
  </si>
  <si>
    <t>Необхідна конституційна більшість для обрання голови державного органу або члена його керівного органу</t>
  </si>
  <si>
    <t>Компетенції органу державної влади визначені в Конституції України</t>
  </si>
  <si>
    <t>Вплив у будь-який спосіб на орган Кабінетом Міністрів України виключено</t>
  </si>
  <si>
    <t xml:space="preserve">Законодавство України </t>
  </si>
  <si>
    <t>Державний орган незалежний у своїх рішеннях</t>
  </si>
  <si>
    <t>Керівник державного органу не може приймати одноосібних рішень</t>
  </si>
  <si>
    <t>Лише у разі розподілу голосів порівну, голос голови Правління є вирішальним</t>
  </si>
  <si>
    <t>Формування бюджету державного органу визначено в законі України</t>
  </si>
  <si>
    <t>Державний орган є головним розпорядником коштів Державного бюджету України</t>
  </si>
  <si>
    <t>Державний орган фінансується не тільки з державного бюджету</t>
  </si>
  <si>
    <t>Державний орган має повноваження приймати рішення про власну внутрішню організацію</t>
  </si>
  <si>
    <t>Голова державного органу не призначається виключно урядом</t>
  </si>
  <si>
    <t>Державний орган уповноважений самостійно визначати свій штатний розпис</t>
  </si>
  <si>
    <t>Інформація про середню місячну заробітну плату голови державного органу є загальнодоступною</t>
  </si>
  <si>
    <t>Офіційний запит на інформацію, щорічний звіт</t>
  </si>
  <si>
    <t>Інформація про середню місячну заробітну плату заступника голови державного органу є загальнодоступною</t>
  </si>
  <si>
    <t>Інформація про середню місячну заробітну плату членів Правління державного органу є загальнодоступною</t>
  </si>
  <si>
    <t>Інформація про середню місячну заробітну плату високопосадовців є державного органу загальнодоступною</t>
  </si>
  <si>
    <t>Інформація про середню місячну заробітну плату працівників державного органу є загальнодоступною</t>
  </si>
  <si>
    <t>State Tax Service of Ukraine</t>
  </si>
  <si>
    <t>State Fiscal Service of Ukraine</t>
  </si>
  <si>
    <t>State Customs Service of Ukraine</t>
  </si>
  <si>
    <t>Antimonopoly Committee of Ukraine</t>
  </si>
  <si>
    <t>National Commission for State Regulation of Energy and Utilities</t>
  </si>
  <si>
    <t>National Agency on Corruption Prevention</t>
  </si>
  <si>
    <t>National Anti-corruption Bureau of Ukraine</t>
  </si>
  <si>
    <t>Prosecutor General’s Office</t>
  </si>
  <si>
    <t>National police of Ukraine</t>
  </si>
  <si>
    <t>Supreme Court</t>
  </si>
  <si>
    <t>Constitutional Court of Ukraine</t>
  </si>
  <si>
    <t>Ukrainian Parliament Commissioner for Human Rights</t>
  </si>
  <si>
    <t>Business Ombudsman Council</t>
  </si>
  <si>
    <t>National Bank of Ukraine</t>
  </si>
  <si>
    <t>State Property Fund of Ukraine</t>
  </si>
  <si>
    <t>Pension Fund of Ukraine</t>
  </si>
  <si>
    <t>National Securities and Stock Market Commission</t>
  </si>
  <si>
    <t>No supervisory or management board</t>
  </si>
  <si>
    <t>The Board of the National Bank is a collegial body</t>
  </si>
  <si>
    <t>Board of the Pension Fund of Ukraine</t>
  </si>
  <si>
    <t>The governing body is comprised of multiple persons</t>
  </si>
  <si>
    <t>The Head of the state institution does not participate in the election of board members</t>
  </si>
  <si>
    <t>An employment contract was not concluded with the Head of the Management Board</t>
  </si>
  <si>
    <t>An employment contract was not concluded with the Board members</t>
  </si>
  <si>
    <t>Members of the governing body are not replaced simultaneously</t>
  </si>
  <si>
    <t>Board members are not replaced simultaneously</t>
  </si>
  <si>
    <t>Members of the governing body are appointed in various ways (by several actors)</t>
  </si>
  <si>
    <t>The head of the state institution is nominated by a collective body</t>
  </si>
  <si>
    <t>Board members are nominated by a collective body</t>
  </si>
  <si>
    <t>Members of the governing body are elected by multiple actors</t>
  </si>
  <si>
    <t>Board members are elected by multiple actors</t>
  </si>
  <si>
    <t>Candidates for the governing body position must meet specific requirements regarding their political independence</t>
  </si>
  <si>
    <t>Members of the governing body are not allowed to hold certain offices after their office term ends</t>
  </si>
  <si>
    <t>Term of office of members of the governing body is limited</t>
  </si>
  <si>
    <t>The same person may not be appointed a member of the governing body for more than two consecutive terms</t>
  </si>
  <si>
    <t>Public hearing is part of the selection process for governing body positions</t>
  </si>
  <si>
    <t>CVs of members of the governing body are publicly available</t>
  </si>
  <si>
    <t>Members of the governing body were not politically active 2 years prior to being appointed</t>
  </si>
  <si>
    <t>Dismissal of the head of the state institution is possible for reasons related to policy</t>
  </si>
  <si>
    <t>Dismissal of the head of the state institution is possible at the discretion of the authorized state institution</t>
  </si>
  <si>
    <t>Dismissal of the head of the state institution is possible if the appointed head of the state institution has been convicted of a crime or if he no longer meets a political independence criterion</t>
  </si>
  <si>
    <t>Dismissal of a board member is possible only on the grounds provided by law and must be justified</t>
  </si>
  <si>
    <t>Dismissal of the head of the state institution must be carried out by multiple actors</t>
  </si>
  <si>
    <t>Dismissal of a board member must be carried out by multiple actors</t>
  </si>
  <si>
    <t>Legal regulation of the activity of the state institution is carried out by the Constitution of Ukraine</t>
  </si>
  <si>
    <t>The appointment procedure of the head of the state institution is defined in the Constitution of Ukraine</t>
  </si>
  <si>
    <t>The appointment procedure of the deputy head of the state institution is defined in the Constitution of Ukraine</t>
  </si>
  <si>
    <t>Constitutional majority is required for the election of the Head of the state institution or a member of its governing body</t>
  </si>
  <si>
    <t>Competencies of the state institution are defined in the Constitution of Ukraine</t>
  </si>
  <si>
    <t>The influence in any way on the state institution by the Cabinet of Ministers of Ukraine is excluded</t>
  </si>
  <si>
    <t>The state institution is independent in its decisions</t>
  </si>
  <si>
    <t>The Head of the state institution cannot make individual decisions</t>
  </si>
  <si>
    <t>Only in the case of equal distribution of votes, the vote of the Head of the Management Board is decisive</t>
  </si>
  <si>
    <t>The formation of the budget of the state institution is defined in the Law of Ukraine</t>
  </si>
  <si>
    <t>The state institution is the main administrator of the State Budget of Ukraine</t>
  </si>
  <si>
    <t>The state institution is financed not only from the state budget</t>
  </si>
  <si>
    <t>The state institution has the authority to decide on its own the internal organization</t>
  </si>
  <si>
    <t>The head of the state institution is not appointed solely by the government</t>
  </si>
  <si>
    <t>The state institution is authorized to independently determine its staff list</t>
  </si>
  <si>
    <t>Information on the average monthly salary of the head of the state institution is publicly available</t>
  </si>
  <si>
    <t>Information on the average monthly salary of the deputy head of the state institution is publicly available</t>
  </si>
  <si>
    <t>Information on the average monthly salary of members of the Management Board of the state institution is publicly available</t>
  </si>
  <si>
    <t>Information on the average monthly salary of high-ranking officials of the state institution is publicly available</t>
  </si>
  <si>
    <t>Information on the average monthly salary of employees of the state institution is publicly available</t>
  </si>
  <si>
    <t>Official information request, Annual report</t>
  </si>
  <si>
    <t>Constitution of Ukraine</t>
  </si>
  <si>
    <t xml:space="preserve">Constitution of Ukraine </t>
  </si>
  <si>
    <t xml:space="preserve">Legislation of Ukraine </t>
  </si>
  <si>
    <t>Legislation of Ukraine</t>
  </si>
  <si>
    <t>Official website of the agency, google search, or official information request</t>
  </si>
  <si>
    <t>ID</t>
  </si>
  <si>
    <t>web</t>
  </si>
  <si>
    <t>Supervisory or management board</t>
  </si>
  <si>
    <t>Supervisory or management board?</t>
  </si>
  <si>
    <t>I</t>
  </si>
  <si>
    <t>Appointment of the Governing Body and Board Members</t>
  </si>
  <si>
    <t>II</t>
  </si>
  <si>
    <t>Dismissal of Appointees</t>
  </si>
  <si>
    <t>III</t>
  </si>
  <si>
    <t>Sovereignty and Constitutional Basis</t>
  </si>
  <si>
    <t>IV</t>
  </si>
  <si>
    <t>Income of Appointees and Employees</t>
  </si>
  <si>
    <t>NULL</t>
  </si>
  <si>
    <t>without</t>
  </si>
  <si>
    <t>with</t>
  </si>
  <si>
    <t xml:space="preserve"> </t>
  </si>
  <si>
    <t>max points … mgmt board</t>
  </si>
  <si>
    <t>name_EN</t>
  </si>
  <si>
    <t>name_UA</t>
  </si>
  <si>
    <t>question</t>
  </si>
  <si>
    <t>Призначення керівного органу та членів правління</t>
  </si>
  <si>
    <t>Звільнення посадових осіб</t>
  </si>
  <si>
    <t>Суверенітет та конституційні основи</t>
  </si>
  <si>
    <t>Доходи посадових осіб та службовців</t>
  </si>
  <si>
    <t>V</t>
  </si>
  <si>
    <t>Selection process for the position of the head of institution</t>
  </si>
  <si>
    <t xml:space="preserve">Call for candidate applications has been published (e. g. Online, in newspaper etc.) </t>
  </si>
  <si>
    <t>Candidates can apply without having to be nominated by another body (institution, professional organization, interest group)</t>
  </si>
  <si>
    <t>Candidates are required to submit a CV</t>
  </si>
  <si>
    <t>Candidates are required to submit a motivation letter (cover letter)</t>
  </si>
  <si>
    <t xml:space="preserve">Candidates are required to submit property declaration (when applying or upon taking office) </t>
  </si>
  <si>
    <t xml:space="preserve">Candidates must meet integrity requirements (evidence of no criminal record) </t>
  </si>
  <si>
    <t>Candidates must meet educational requirements (university degree)</t>
  </si>
  <si>
    <t xml:space="preserve">Candidates are required to speak at least one foreign (world) language (e.g. English, German, French, Spanish) </t>
  </si>
  <si>
    <t>Candidates are not allowed to directly transition from a political office</t>
  </si>
  <si>
    <t>The interview with the candidates is public (public hearing of candidates)</t>
  </si>
  <si>
    <t>Candidates present their management strategy proposal in the public hearing</t>
  </si>
  <si>
    <t>Оголошення конкурсу на заміщення вакантних посад опубліковано на сайті державної установи</t>
  </si>
  <si>
    <t>Кандидат може подавати заявку напряму, без висуваня іншою інституцією, організацією та групами інтересів</t>
  </si>
  <si>
    <t>Вакансія відкрита для іноземців</t>
  </si>
  <si>
    <t>Немає обмежень для кандидатів, окрім того, що вік особи має бути від 21 року</t>
  </si>
  <si>
    <t>Кандидат має щонайменше 14 днів для подання заявки на участь у конкурсі</t>
  </si>
  <si>
    <t>Кандидати повинні подати резюме</t>
  </si>
  <si>
    <t>Кандидати повинні подати мотиваційний лист</t>
  </si>
  <si>
    <t>Кандидати мають подати пропозицію стратегії управління</t>
  </si>
  <si>
    <t>Кандидат має подати декларацію про майновий стан (під час подання заяви або при вступі на посаду)</t>
  </si>
  <si>
    <t>Кандидати мають відповідати вимогам доброчесності (докази відсутності судимості)</t>
  </si>
  <si>
    <t>Кандидати мають відповідати освітнім вимогам (вища освіта)</t>
  </si>
  <si>
    <t>Кандидати мають знати принаймні одну іноземну мову (окрім російської - англійська, німецька, французька, іспанська тощо).</t>
  </si>
  <si>
    <t>Кандидатам не дозволяється переходити з політичної посади</t>
  </si>
  <si>
    <t>Кандидати мають відповідний досвід роботи</t>
  </si>
  <si>
    <t>Список кандидатів та перелік поданих ними документів (резюме, мотиваційний лист, стратегія управління) публікуються до проведення інтерв'ю з кандидатами</t>
  </si>
  <si>
    <t>Співбесіди з кандидатами транслюються в прямому ефірі</t>
  </si>
  <si>
    <t>Запис трансляції публікується онлайн</t>
  </si>
  <si>
    <t>Представники громадськості (ЗМІ, НУО) мають право задавати питання кандидатам протягом співбесіди/публічних слухань</t>
  </si>
  <si>
    <t xml:space="preserve">Список членів комісії, які проводять співбесіду/громадські слухання, опубліковано </t>
  </si>
  <si>
    <t>Члени комісії є представниками декількох різних установ</t>
  </si>
  <si>
    <t>Після публічних слухань/співбесіди комісія оприлюднює оцінку кандидатів та своє рішення.</t>
  </si>
  <si>
    <t>Кожен член комісії мають право оцінювати кандидата окремо</t>
  </si>
  <si>
    <t>мабуть, доречніше, на сайті, до нього є доступ для всіх, хто має інтернет</t>
  </si>
  <si>
    <t xml:space="preserve">Особа, яка виявила бажання взяти участь у конкурсі може подати в установленому порядку до конкурсної комісії необхідну інформацію особисто або надіслати її поштою </t>
  </si>
  <si>
    <t>вакансія на яку посаду?
Наприклад, в ДПС є Команда підтримки реформ, які фінансуються донорами і не є держслужбовцями
На посаду голів можуть бути обрані іноземці, а на посади спеціалістів - тільки громадяни України</t>
  </si>
  <si>
    <t>Право на державну службу мають повнолітні громадяни України, які вільно володіють державною мовою та яким присвоєно ступінь вищої освіти не нижче:
 магістра - для посад категорій «А» і «Б»;
 бакалавра, молодшого бакалавра - для посад категорії «В».
https://career.gov.ua/site/view-article?id=67</t>
  </si>
  <si>
    <t>Особа, яка виявила бажання взяти участь у доборі з призначення на
вакантну посаду, може подавати додаткову інформацію, яка
підтверджує відповідність встановленим в оголошенні вимогам,
зокрема стосовно досвіду роботи, професійних компетентностей,
репутації (характеристики, рекомендації, наукові публікації тощо).</t>
  </si>
  <si>
    <t>треба уточнити кандидати на які посади</t>
  </si>
  <si>
    <t>у разі проведення конкурсу на посаду державної служби категорії «А» — підтвердження подання декларації особи, уповноваженої на виконання функцій держави або місцевого самоврядування, за минулий рік у вигляді посилання на відповідну декларацію, розміщену в Єдиному державному реєстрі декларацій осіб, уповноважених на виконання функцій держави або місцевого самоврядування, за минулий рік. 
https://career.gov.ua/site/view-article?id=66
особи, посади яких належать до посад державної служби категорії «А» або «Б», та особи, посади яких згідно з ч. 1 ст. 14 Закону України «Про службу в органах місцевого самоврядування» належать до 1 – 3 категорій
https://wiki.nazk.gov.ua/category/deklaruvannya/shhodo-sub-yektiv-deklaruvannya/</t>
  </si>
  <si>
    <t>додала "крім російської"
володіння іноземною мовою, яка є однією з офіційних мов Ради Європи (англійська та/або французька)
категорія А/категорії Б,В</t>
  </si>
  <si>
    <t>не завжди досвід роботи вимагається. Є вакансії, в основному, категорії В, де досвід роботи не потрібен</t>
  </si>
  <si>
    <t>Завдання для перевірки володіння іноземною мовою кандидатів на зайняття посад категорії “А” не оприлюднюються.</t>
  </si>
  <si>
    <t>стратегія управління?
В Україні проводять тестування та дають завдання
розв’язання ситуаційних завдань</t>
  </si>
  <si>
    <t>розміщена на Єдиному порталі вакансій державної служби (career.gov.ua)</t>
  </si>
  <si>
    <t>в нас таке не практикують</t>
  </si>
  <si>
    <t>щодо цього є сумнів чи в нас є такі слухання. Можливо, при відборі в департаменти в міністерствах</t>
  </si>
  <si>
    <t>До складу конкурсної комісії можуть входити представники служби управління персоналом, юридичної служби, окремих структурних підрозділів та інші працівники державного органу, в якому проводиться конкурс.
У разі неможливості утворення або функціонування конкурсної комісії в державному органі, фактична чисельність якого становить менше 10 осіб, суб’єкт призначення може включити до складу конкурсної комісії працівників іншого державного органу за згодою керівника державної служби такого державного органу.
https://zakon.rada.gov.ua/laws/show/246-2016-%D0%BF#Text</t>
  </si>
  <si>
    <t>Після оприлюднення інформації про оголошення конкурсу на Єдиному порталі вакансій державної служби така інформація може бути оприлюднена на офіційному веб-сайті відповідного державного органу, інших веб-сайтах та в засобах масової інформації.</t>
  </si>
  <si>
    <t>правління</t>
  </si>
  <si>
    <t>EN</t>
  </si>
  <si>
    <t>Employees</t>
  </si>
  <si>
    <t>UA</t>
  </si>
  <si>
    <t>perhaps more appropriate on the site, it is accessible to anyone who has the Internet</t>
  </si>
  <si>
    <t>A person who has expressed a desire to participate in the competition may submit the required information to the tender commission in person or send it by mail.</t>
  </si>
  <si>
    <t>it is necessary to specify candidates for what positions</t>
  </si>
  <si>
    <t>work experience is not always required. There are vacancies, mainly category B, where work experience is not required</t>
  </si>
  <si>
    <t>Tasks for testing foreign language proficiency of candidates for Category A positions are not made public.</t>
  </si>
  <si>
    <t>posted on the Unified portal of civil service vacancies (career.gov.ua)</t>
  </si>
  <si>
    <t>we do not practice this</t>
  </si>
  <si>
    <t>there are doubts as to whether we have such hearings. Probably, at selection in departments in the ministries</t>
  </si>
  <si>
    <t>After the information on the announcement of the competition is published on the Unified Portal of Civil Service Vacancies, such information may be published on the official website of the relevant state body, other websites and in the media.</t>
  </si>
  <si>
    <t>rule</t>
  </si>
  <si>
    <t xml:space="preserve">vacancy for what position?_x000D_
For example, the State Tax Service has a Donor-funded, non-civil servant reform support team._x000D_
Foreigners may be elected to the position of chairmen, and only citizens of Ukraine may be elected to the positions of specialists. </t>
  </si>
  <si>
    <t xml:space="preserve">A person who has expressed a desire to participate in the selection for the appointment of_x000D_
vacant position, may provide additional information that_x000D_
confirms compliance with the requirements set out in the announcement,_x000D_
in particular with regard to work experience, professional competencies,_x000D_
reputation (characteristics, recommendations, scientific publications, etc.). </t>
  </si>
  <si>
    <t xml:space="preserve">management strategy?_x000D_
In Ukraine, testing and assignments are conducted_x000D_
solving situational problems </t>
  </si>
  <si>
    <t xml:space="preserve">The tender commission may include representatives of the personnel management service, legal service, individual structural units and other employees of the state body in which the tender is held._x000D_
If it is impossible to form or operate a tender commission in a state body with an actual number of less than 10 people, the appointing entity may include employees of another state body in the tender commission with the consent of the head of the civil service of such state body._x000D_
https://zakon.rada.gov.ua/laws/show/246-2016-%D0%BF#Text </t>
  </si>
  <si>
    <t xml:space="preserve">The right to civil service has adult citizens of Ukraine who are fluent in the state language and who have been awarded a degree of higher education not lower than:_x000D_
 master's degree - for positions of categories A" and "B";
 bachelor, junior bachelor - for positions of category "B".
https://career.gov.ua/site/view-article?id=67 </t>
  </si>
  <si>
    <t>in the case of a competition for a civil service position of category A "- confirmation of the declaration of a person authorized to perform state or local government functions for the previous year in the form of a reference to the relevant declaration placed in the Unified State Register of declarations of persons authorized to perform functions state or local government, for the past year.
https://career.gov.ua/site/view-article?id=66
persons whose positions belong to civil service positions of category "A" or "B", and persons whose positions in accordance with Part 1 of Art. 14 of the Law of Ukraine "On Service in Local Self-Government Bodies" belong to 1 - 3 categories
https://wiki.nazk.gov.ua/category/deklaruvannya/shhodo-sub-yektiv-deklaruvannya/</t>
  </si>
  <si>
    <t>added "except Russian"
knowledge of a foreign language which is one of the official languages ​​of the Council of Europe (English and / or French)
category A / category B, C</t>
  </si>
  <si>
    <t>Відмова через те, що інформація є непублічною
По податкових деклараціях відслідкувати заробітну плату отриману у ДПС неможна, оскільки керівник та заступники мінялися протягом 2020 року. А про інших працівників на сайті ДПС немає відомостей</t>
  </si>
  <si>
    <t>Відповідь ДМС - планова середньомісячна заробітна плата у 2019-2020 рр складає 35000 грн.
Заробітну плату отриману у ДМС неможна відслідкувати за поданими деклараціями керівників, оскільки керівник та заступники мінялися протягом 2019-2020 років.</t>
  </si>
  <si>
    <t>відмова через те, що інформація є непублічною</t>
  </si>
  <si>
    <t>Не отримала відповіді на запит</t>
  </si>
  <si>
    <t>Стосовно середньої місячної заробітної плати високопосадовців та
працівників державного органу в розрізі категорій працівників Конституційного
Суду України (далі- Суду) за 2019-2020 роки інформую, іцо підготовка такої
статистичної інформації потребує створення нової інформації шляхом пошуку та
узагальнення необхідних даних. Закон України „Про доступ до публічної
інформації“ не зобов’язує розпорядника інформації до таких дій.</t>
  </si>
  <si>
    <t>Рада бізнес-омбудсмена не є державною організацією.
На сайті НАЗК декларації не публікуються</t>
  </si>
  <si>
    <t>З огляду на вищенаведене, узагальнена інформація щодо
середньомісячної заробітної плати Голови Національного банку за 2020 рік, а
також інформація щодо середньомісячної заробітної плати заступника Голови
Національного банку, членів Правління Національного банку,
високопосадовців Національного банку та працівників Національного банку
за 2019-2020 роки не може бути надана, оскільки вона не є задокументованою
інформацією, враховуючи вимоги Закону «Про доступ до публічної
інформації», натомість вимагає створення у відповідь на запит нової
інформації та не має статусу публічної інформації в розумінні Закону України
«Про доступ до публічної інформації», зокрема статті 1.</t>
  </si>
  <si>
    <t>Explanation for salaries</t>
  </si>
  <si>
    <t>Average monthly salary of</t>
  </si>
  <si>
    <t>Head</t>
  </si>
  <si>
    <t>Deputy head</t>
  </si>
  <si>
    <t>Members of the Board</t>
  </si>
  <si>
    <t>High-ranking officials</t>
  </si>
  <si>
    <t>Source of information on salary</t>
  </si>
  <si>
    <t>info</t>
  </si>
  <si>
    <t>public</t>
  </si>
  <si>
    <t>info = upon information request</t>
  </si>
  <si>
    <t>public = publicly available</t>
  </si>
  <si>
    <t>[empty] = not given</t>
  </si>
  <si>
    <t>NULL = not applicable</t>
  </si>
  <si>
    <t>100 % of points</t>
  </si>
  <si>
    <t>50 % of points</t>
  </si>
  <si>
    <t>0 % of points</t>
  </si>
  <si>
    <t>Average monthly salary of the head of the state institution</t>
  </si>
  <si>
    <t>Average monthly salary of the deputy head of the state institution</t>
  </si>
  <si>
    <t>Average monthly salary of members of the Management Board of the state institution</t>
  </si>
  <si>
    <t>Average monthly salary of high-ranking officials of the state institution</t>
  </si>
  <si>
    <t>Average monthly salary of employees of the state institution</t>
  </si>
  <si>
    <t>Середньомісячна заробітна плата керівника державної установи</t>
  </si>
  <si>
    <t>Середньомісячна заробітна плата заступника керівника державної установи</t>
  </si>
  <si>
    <t>Середньомісячна заробітна плата членів Правління державної установи</t>
  </si>
  <si>
    <t>Середньомісячна заробітна плата високопосадовців державної установи</t>
  </si>
  <si>
    <t>Середньомісячна заробітна плата працівників державної установи</t>
  </si>
  <si>
    <t>Calculations</t>
  </si>
  <si>
    <t>Calculated?</t>
  </si>
  <si>
    <t>Salary transformed to 0 - 1 scale</t>
  </si>
  <si>
    <t>average</t>
  </si>
  <si>
    <t>((avg - min) / (max - min)) ^ (-1)</t>
  </si>
  <si>
    <t>k</t>
  </si>
  <si>
    <t>(k - 1) / ln(k)</t>
  </si>
  <si>
    <t>Salary 0 - 1 after log transformation</t>
  </si>
  <si>
    <t>category</t>
  </si>
  <si>
    <t>Total</t>
  </si>
  <si>
    <t>Points</t>
  </si>
  <si>
    <t>Max points</t>
  </si>
  <si>
    <t>Rating</t>
  </si>
  <si>
    <t>Процес відбору на посаду керівника установи</t>
  </si>
  <si>
    <t>rank</t>
  </si>
  <si>
    <t>#</t>
  </si>
  <si>
    <t>id</t>
  </si>
  <si>
    <t>institution</t>
  </si>
  <si>
    <t>categories</t>
  </si>
  <si>
    <t>short_name_EN</t>
  </si>
  <si>
    <t>Appointment</t>
  </si>
  <si>
    <t>Dismissal</t>
  </si>
  <si>
    <t>Sovereignty</t>
  </si>
  <si>
    <t>Income</t>
  </si>
  <si>
    <t>Head selection</t>
  </si>
  <si>
    <t>Overall</t>
  </si>
  <si>
    <t>https://zakon.rada.gov.ua/laws/show/246-2016-%D0%BF#Text</t>
  </si>
  <si>
    <t>A person who has expressed a will to participate in the competition may submit the necessary information to the tender commission in person or send it by mail.</t>
  </si>
  <si>
    <t>A person who has the citizenship of another state may not enter the civil service
https://career.gov.ua/site/view-article?id=67</t>
  </si>
  <si>
    <t>During the execution of the right to civil service by citizens, any forms of discrimination defined by law are not allowed.
https://zakon.rada.gov.ua/laws/show/889-19#n280</t>
  </si>
  <si>
    <t>Statement indicating the main motives for taking the position
https://career.gov.ua/site/view-article?id=9</t>
  </si>
  <si>
    <t xml:space="preserve">The person has the right to submit other documents to the application for participation in the competition
https://career.gov.ua/site/view-article?id=66
https://zakon.rada.gov.ua/laws/show/246-2016-%D0%BF
</t>
  </si>
  <si>
    <t>Candidates for category A (managers)/ Candidates for category В (specialists)</t>
  </si>
  <si>
    <t>The degree of higher education not lower than:
- master's degree - for positions of categories "A" and "B";
- bachelor, junior bachelor - for positions of category "C".
https://career.gov.ua/site/view-article?id=67</t>
  </si>
  <si>
    <t>To ensure maximum transparency of the competition for category "A" positions, the competition procedure is videotaped (testing, solving situational tasks by candidates, their presentation, interview).
Videos of the competition for the positions of specialists in the field of reforms of categories "B" and "C" are not subject to disclosure.</t>
  </si>
  <si>
    <t>Lists of candidates admitted to the competition and interview are published. Resumes and other documents are not made public
https://nads.gov.ua/vishchij-korpus-derzhavnoyi-sluzhbi/informaciya-pro-konkursi</t>
  </si>
  <si>
    <t>For category "A" positions only.
Questions of test tasks and answers to them are not subject to disclosure</t>
  </si>
  <si>
    <t>For category "A" positions only:
https://www.youtube.com/channel/UCosDsJelzAlKZhGLEIRhdcw/videos</t>
  </si>
  <si>
    <t>Not obligatory</t>
  </si>
  <si>
    <t>The meetings of the Commission are open to the media for category "A" only
https://nads.gov.ua/storage/app/sites/5/Komisia%20A/2020/Reglament/reglament.pdf</t>
  </si>
  <si>
    <t>https://zakon.rada.gov.ua/laws/show/889-19#n218
https://zakon.rada.gov.ua/laws/show/246-2016-%D0%BF#Text</t>
  </si>
  <si>
    <t>https://nads.gov.ua/vishchij-korpus-derzhavnoyi-sluzhbi/komisiya-z-pitan-vishchogo-korpusu-derzhavnoyi-sluzhbi/protokoli-zasidan</t>
  </si>
  <si>
    <t>12. Після оприлюднення інформації про оголошення конкурсу на Єдиному порталі вакансій державної служби така інформація може бути оприлюднена на офіційному веб-сайті відповідного державного органу, інших веб-сайтах та в засобах масової інформації. https://zakon.rada.gov.ua/laws/show/246-2016-%D0%BF#Text</t>
  </si>
  <si>
    <t>4. Під час реалізації громадянами права на державну службу не допускаються будь-які форми дискримінації, визначені законодавством.
https://zakon.rada.gov.ua/laws/show/889-19#n280</t>
  </si>
  <si>
    <t>Особа, яка виявила бажання взяти участь у доборі з призначення на вакантну посаду, може подавати додаткову інформацію, яка підтверджує відповідність встановленим в оголошенні вимогам, зокрема стосовно досвіду роботи, професійних компетентностей, репутації (характеристики, рекомендації, наукові публікації тощо).</t>
  </si>
  <si>
    <t>Ситуаційне завдання (в усній формі) стратегічне управління комунікація та взаємодія стресостійкість концептуальне та інноваційне мислення ефективність аналізу та висновків https://zakon.rada.gov.ua/laws/show/246-2016-%D0%BF (МЕТОДИ оцінювання вимог, визначених в умовах проведення конкурсу на зайняття посад фахівців з питань реформ категорій “Б” і “В”)</t>
  </si>
  <si>
    <t xml:space="preserve">У разі проведення конкурсу на посаду державної служби категорії «А» — підтвердження подання декларації особи, уповноваженої на виконання функцій держави або місцевого самоврядування, за минулий рік у вигляді посилання на відповідну декларацію, розміщену в Єдиному державному реєстрі декларацій осіб, уповноважених на виконання функцій держави або місцевого самоврядування, за минулий рік.
категорія А/категорії Б,В
</t>
  </si>
  <si>
    <t>володіння іноземною мовою, яка є однією з офіційних мов Ради Європи (англійська та/або французька)
категорія А/категорії Б,В</t>
  </si>
  <si>
    <t>Завдання для перевірки володіння іноземною мовою кандидатів на зайняття посад категорії “А” не оприлюднюються.
23. Для забезпечення максимальної прозорості проведення конкурсу на зайняття посад категорії “А” здійснюється відеофіксація процедури проведення конкурсу (тестування, розв’язання кандидатами ситуаційних завдань (у разі їх розв’язання) та їх презентація у передбачених випадках, проведення співбесіди). Відеозаписи публікуються на офіційному веб-сайті НАДС не пізніше ніж протягом наступного робочого дня після завершення відповідного етапу.</t>
  </si>
  <si>
    <t>https://nads.gov.ua/vishchij-korpus-derzhavnoyi-sluzhbi/informaciya-pro-konkursi</t>
  </si>
  <si>
    <t>На Єдиному порталі вакансій державної служби (career.gov.ua) для кандидатів на посаду категорії А</t>
  </si>
  <si>
    <t>23. Для забезпечення максимальної прозорості проведення конкурсу на зайняття посад категорії “А” здійснюється відеофіксація процедури проведення конкурсу (тестування, розв’язання кандидатами ситуаційних завдань (у разі їх розв’язання) та їх презентація у передбачених випадках, проведення співбесіди). Відеозаписи публікуються на офіційному веб-сайті НАДС не пізніше ніж протягом наступного робочого дня після завершення відповідного етапу.</t>
  </si>
  <si>
    <t>Вимоги до компетентності: Стратегічне бачення
- бачення загальної картини у сфері своєї відповідальності, розуміння середньо- та довгострокових цілей;
- здатність визначати напрямки розвитку та покращень у сфері своєї відповідальності;
- уміння перетворювати довгострокові цілі та концептуальне бачення у  конкретні задачі та показники їх виконання, чіткі та послідовні плани дій;
- вміння здійснювати оцінку гендерного впливу під час формування, впровадження та оцінювання державної політики;
https://zakon.rada.gov.ua/laws/show/448-2016-%D0%BF#n9</t>
  </si>
  <si>
    <t>cat</t>
  </si>
  <si>
    <t>quest.</t>
  </si>
  <si>
    <t>55 358 ₴</t>
  </si>
  <si>
    <t>14 032 ₴</t>
  </si>
  <si>
    <t/>
  </si>
  <si>
    <t>151 997 ₴</t>
  </si>
  <si>
    <t>156 777 ₴</t>
  </si>
  <si>
    <t>131 046 ₴</t>
  </si>
  <si>
    <t>146 639 ₴</t>
  </si>
  <si>
    <t>26 311 ₴</t>
  </si>
  <si>
    <t>170 779 ₴</t>
  </si>
  <si>
    <t>309 586 ₴</t>
  </si>
  <si>
    <t>64 192 ₴</t>
  </si>
  <si>
    <t>217 285 ₴</t>
  </si>
  <si>
    <t>39 404 ₴</t>
  </si>
  <si>
    <t>29 400 ₴</t>
  </si>
  <si>
    <t>30 463 ₴</t>
  </si>
  <si>
    <t>70 714 ₴</t>
  </si>
  <si>
    <t>31 198 ₴</t>
  </si>
  <si>
    <t>87 959 ₴</t>
  </si>
  <si>
    <t>160 477 ₴</t>
  </si>
  <si>
    <t>139 512 ₴</t>
  </si>
  <si>
    <t>286 312 ₴</t>
  </si>
  <si>
    <t>279 536 ₴</t>
  </si>
  <si>
    <t>33 622 ₴</t>
  </si>
  <si>
    <t>316 398 ₴</t>
  </si>
  <si>
    <t>61 617 ₴</t>
  </si>
  <si>
    <t>26 500 ₴</t>
  </si>
  <si>
    <t>19 906 ₴</t>
  </si>
  <si>
    <t>85 608 ₴</t>
  </si>
  <si>
    <t>137 064 ₴</t>
  </si>
  <si>
    <t>105 471 ₴</t>
  </si>
  <si>
    <t>394 574 ₴</t>
  </si>
  <si>
    <t>240 229 ₴</t>
  </si>
  <si>
    <t>51 103 ₴</t>
  </si>
  <si>
    <t>12 500 ₴</t>
  </si>
  <si>
    <t>32 759 ₴</t>
  </si>
  <si>
    <t>12 804 ₴</t>
  </si>
  <si>
    <t>33 374 ₴</t>
  </si>
  <si>
    <t>54 102 ₴</t>
  </si>
  <si>
    <t>21 000 ₴</t>
  </si>
  <si>
    <t>8 500 ₴</t>
  </si>
  <si>
    <t>17 022 ₴</t>
  </si>
  <si>
    <t>https://tax.gov.ua/pro-sts-ukraini/robota-z-personalom/</t>
  </si>
  <si>
    <t>https://zakon.rada.gov.ua/laws/show/1006-2019-%D1%80#Text</t>
  </si>
  <si>
    <t>There is no section with vacancies on the portal of State Fiscal Service of Ukraine.
All vacancies are available on the job portal: https://career.gov.ua/site/view-vacantion?id=2170</t>
  </si>
  <si>
    <t>No published vacancies for the category A- https://customs.gov.ua/upravlinnia-personalom
On the job portal there is the actual vacancy for the category A as of 07.04.2021 - https://career.gov.ua/site/view-vacantion?id=62547</t>
  </si>
  <si>
    <t>https://amcu.gov.ua/timeline?&amp;type=posts&amp;category_id=3</t>
  </si>
  <si>
    <t>https://www.nerc.gov.ua/?id=14850</t>
  </si>
  <si>
    <t>https://www.nerc.gov.ua/?id=23862
https://www.nerc.gov.ua/data/filearch/Derzh_sluzhba/vakancii/Doc_konkurs/reziume.pdf</t>
  </si>
  <si>
    <t>https://nazk.gov.ua/uk/vakansiyi/
The link to the job portal: https://career.gov.ua/</t>
  </si>
  <si>
    <t>https://nazk.gov.ua/uk/ogoloshennya-konkursu/
Personal card of a civil servant</t>
  </si>
  <si>
    <t>https://nabu.gov.ua/novyny/vakansiyi
https://nabu.gov.ua/vakansii</t>
  </si>
  <si>
    <t>https://www.gp.gov.ua/ua/dob_2
https://www.gp.gov.ua/ua/sap_n
https://www.gp.gov.ua/ua/der_sl
https://www.gp.gov.ua/ua/kon_zpds</t>
  </si>
  <si>
    <t>https://www.npu.gov.ua/vakansiji/</t>
  </si>
  <si>
    <t>https://supreme.court.gov.ua/supreme/pokazniki-diyalnosti/konkursdergposad/2021_04_08_nakaz_36</t>
  </si>
  <si>
    <t>https://supreme.court.gov.ua/supreme/pokazniki-diyalnosti/konkursdergposad/perelik_dokumentiv</t>
  </si>
  <si>
    <t>https://ccu.gov.ua/storinka/ogoloshennya-pro-konkurs-na-zaynyattya-vakantnyh-posad</t>
  </si>
  <si>
    <t>https://ccu.gov.ua/storinka/informaciya-dlya-uchasti-u-konkursi</t>
  </si>
  <si>
    <t>https://ombudsman.gov.ua/ua/page/secretariat/competition-to-fill-the-vacancies/</t>
  </si>
  <si>
    <t>Documents are accepted within 15 calendar days from the date of publication of information about the competition</t>
  </si>
  <si>
    <t>https://ombudsman.gov.ua/ua/page/secretariat/competition-to-fill-the-vacancies/konkurs-na-zajnyattya-posad-derzhavnoii-sluzhbi/perel%D1%96k-%D1%96nformac%D1%96%D1%97-dlya-uchast%D1%96-v-konkurs%D1%96.html</t>
  </si>
  <si>
    <t xml:space="preserve">https://declarations.com.ua/declaration/nacp_2a2e6580-6d81-4fe8-ac89-2c365a3562b2
</t>
  </si>
  <si>
    <t>https://ombudsman.gov.ua/ua/page/secretariat/competition-to-fill-the-vacancies/konkurs-na-zajnyattya-posad-derzhavnoii-sluzhbi/</t>
  </si>
  <si>
    <t>https://boi.org.ua/en/publications/news/1357-vakansiya-ofis-menedzher/
https://www.facebook.com/czvl.staff/posts/850912921642725/
https://happymonday.ua/job/communications-assistant-do-business-ombudsman-council
https://www.kmu.gov.ua/news/rozpochavsya-prijom-zayavok-na-posadu-biznes-ombudsmena-v-ukrayini</t>
  </si>
  <si>
    <t>A business ombudsman and deputy business ombudsman can be a citizen of Ukraine, a foreigner or a stateless person
https://zakon.rada.gov.ua/laws/show/691-2014-%D0%BF#Text</t>
  </si>
  <si>
    <t>https://boi.org.ua/en/publications/news/1357-vakansiya-ofis-menedzher/</t>
  </si>
  <si>
    <t xml:space="preserve">
https://boi.org.ua/publications/news/1185-call-for-application-the-position-of-the-business-ombudsman-in-ukraine</t>
  </si>
  <si>
    <t>knowledge of foreign language (English or French) is required not only from managers but also from specialists</t>
  </si>
  <si>
    <t>https://boi.org.ua/publications/news/1185-call-for-application-the-position-of-the-business-ombudsman-in-ukraine</t>
  </si>
  <si>
    <t>https://boi.org.ua/media/uploads/rules_of_procedure_(ua).pdf</t>
  </si>
  <si>
    <t>The decision on the selected candidate is made public. However, the assessment is not made public</t>
  </si>
  <si>
    <t>Decisions of the supervisory board are made by voting in blocks. Each block on the supervisory board has one vote. Decisions of the Supervisory Board on the election of the Business Ombudsman and each of his deputies are adopted unanimously and submitted to the Cabinet of Ministers of Ukraine for approval.</t>
  </si>
  <si>
    <t>https://bank.gov.ua/ua/about/recruiting/vacancies</t>
  </si>
  <si>
    <t>https://zakon.rada.gov.ua/laws/show/z1400-13#Text</t>
  </si>
  <si>
    <t>Persons who have the citizenship of another state are not allowed to participate in the competition
https://zakon.rada.gov.ua/laws/show/z1400-13#Text</t>
  </si>
  <si>
    <t>The announcement is published no later than one month before the competition.
https://zakon.rada.gov.ua/laws/show/z1400-13#Text</t>
  </si>
  <si>
    <t>https://bank.gov.ua/ua/about/recruiting
Resume and essay</t>
  </si>
  <si>
    <t>https://bank.gov.ua/ua/about/recruiting/vacancies/starshiy-ekonomist-departament-metodologiyi-regulyuvannya-diyalnosti-bankiv</t>
  </si>
  <si>
    <t>The person has the right to submit other documents to the application for participation in the competition
https://zakon.rada.gov.ua/laws/show/z1400-13#Text</t>
  </si>
  <si>
    <t>Knowledge of foreign language (English or French) is required not only from managers but also from specialists</t>
  </si>
  <si>
    <t>https://zakon.rada.gov.ua/laws/show/679-14#Text</t>
  </si>
  <si>
    <t>https://lb.ua/news/2020/07/04/461224_shortlist_kandidatov_post_glavi.html</t>
  </si>
  <si>
    <t>When electing the Chairman of the NBU, media representatives have the right to access the meetings of the Verkhovna Rada
https://www.rada.gov.ua/news/Poryadok_akredytatsiji/43835.html
https://zakon.rada.gov.ua/laws/show/679-14#Text</t>
  </si>
  <si>
    <t>Information about the winner of the competition is published on the page of the web-site of the National Bank of Ukraine.
https://zakon.rada.gov.ua/laws/show/z1400-13#Text
The winner of the competition is announced, but the score is not indicated: https://bank.gov.ua/ua/news/all/direktorom-tsentralnogo-shovischa-natsionalnogo-banku-ukrayini-priznacheno-vitaliya-brika</t>
  </si>
  <si>
    <t>http://www.spfu.gov.ua/ua/content/fund-careerscompetitions-careers-actual.html
http://www.spfu.gov.ua/ua/content/fund-careerscompetitions-competitions-actual.html</t>
  </si>
  <si>
    <t>http://www.spfu.gov.ua/ua/content/fund-careerscompetitions-competitions.html</t>
  </si>
  <si>
    <t>https://www.pfu.gov.ua/diyalnist/upravlinnya-personalom/vakansiyi/informatsiya-pro-ogoloshennya-konkursu-na-zajnyattya-vakantnyh-posad-derzhavnoyi-sluzhby-aparatom-pfu/</t>
  </si>
  <si>
    <t>https://www.nssmc.gov.ua/about-us/careers/#tab-2</t>
  </si>
  <si>
    <t>На державну службу не може вступити особа, яка:
- має громадянство іншої держави
https://career.gov.ua/site/view-article?id=67</t>
  </si>
  <si>
    <t>Заява про участь у конкурсі із зазначенням основних мотивів щодо зайняття посади встановленої форми
https://career.gov.ua/site/view-article?id=9</t>
  </si>
  <si>
    <t>нічого не вказано в постанові https://zakon.rada.gov.ua/laws/show/246-2016-%D0%BF та на сайті https://career.gov.ua/site/view-article?id=67</t>
  </si>
  <si>
    <t xml:space="preserve"> Право на державну службу мають повнолітні громадяни України, які вільно володіють державною мовою та яким присвоєно ступінь вищої освіти не нижче:
 магістра - для посад категорій «А» і «Б»;
 бакалавра, молодшого бакалавра - для посад категорії «В».
https://career.gov.ua/site/view-article?id=67</t>
  </si>
  <si>
    <t>Публікуються списки кандидатів, допущених до участі у конкурсі та співбесіді (прізвище, ім'я та по батькові). Резюме та інші документи не оприлюднюються
https://nads.gov.ua/vishchij-korpus-derzhavnoyi-sluzhbi/informaciya-pro-konkursi</t>
  </si>
  <si>
    <t>питання тестових завдань та відповіді до них є закритими та не підлягають оприлюдненню.</t>
  </si>
  <si>
    <t>Відеозаписи проведення конкурсу на зайняття посад фахівців з питань реформ категорій “Б” і “В” зберігаються у державному органі, в якому проводився конкурс, протягом п’яти років та не підлягають оприлюдненню.</t>
  </si>
  <si>
    <t>Немає чіткої вимоги щодо презентації стратегії</t>
  </si>
  <si>
    <t>Засідання Комісії відкриті для представників засобів масової інформації
та журналістів за попередньою акредитацією відповідно до законодавства, крім
випадків проведення закритого конкурсу на посади державної служби категорії
«А».
Від імені Комісії комунікацію із засобами масової інформації, взаємодії
з установами та організаціями, інститутами громадянського суспільства та
міжнародними організаціями здійснює член Комісії, уповноважений Комісією.
Члени Комісії під час комунікації із засобами масової інформації, взаємодії з
установами та організаціями, інститутами громадянського суспільства та
міжнародними організаціями виступають від свого імені.
https://nads.gov.ua/storage/app/sites/5/Komisia%20A/2020/Reglament/reglament.pdf</t>
  </si>
  <si>
    <t>Стаття 14. 2. До складу Комісії входять:
1) представник Верховної Ради України, визначений комітетом Верховної Ради України, до предмета відання якого належать питання державної служби;
2) представник, визначений Президентом України;
3) представник, визначений Кабінетом Міністрів України;
4) керівник центрального органу виконавчої влади, що забезпечує формування та реалізує державну політику у сфері державної служби (за посадою), або за його дорученням заступник керівника цього органу;
5) фахівець з питань управління персоналом, визначений Кабінетом Міністрів України;
6) два представники - по одному представнику від закладів вищої освіти, що здійснюють підготовку у сфері публічного управління та адміністрування, та від громадських об’єднань, обраних відповідно до порядку, затвердженого Кабінетом Міністрів України.
https://zakon.rada.gov.ua/laws/show/889-19#n218</t>
  </si>
  <si>
    <t>У розділі "Протоколи засідань" на сайті НАДС:
https://nads.gov.ua/vishchij-korpus-derzhavnoyi-sluzhbi/komisiya-z-pitan-vishchogo-korpusu-derzhavnoyi-sluzhbi/protokoli-zasidan</t>
  </si>
  <si>
    <t>На сайті відсутній розділ вакансій. Проте всі наявні та проведені конкурси можна переглянути на Єдиному порталі вакансій державної служби НАДС
https://career.gov.ua/site/view-vacantion?id=2170</t>
  </si>
  <si>
    <t>На сайті є розділ "Вакансії", проте не опубліковано  вакансій категорії А - https://customs.gov.ua/upravlinnia-personalom
На сайті НАДС є актуальна вакансія категорії А станом на 07.04.2021 - https://career.gov.ua/site/view-vacantion?id=62547</t>
  </si>
  <si>
    <t>https://nazk.gov.ua/uk/vakansiyi/
на сайті є розділ "Вакансії", проте вакансій тут не публікують, посилання на портал вакансій https://career.gov.ua/</t>
  </si>
  <si>
    <t>https://nazk.gov.ua/uk/ogoloshennya-konkursu/
Особова картка державного службовця</t>
  </si>
  <si>
    <t>Заповнена власноруч або за допомогою комп’ютера анкета кандидата на посаду до Національного антикорупційного бюро України та заповнена власноруч автобіографія;</t>
  </si>
  <si>
    <t>Документи приймаються протягом 15 календарних днів з дня оприлюднення інформації про проведення конкурсу</t>
  </si>
  <si>
    <t xml:space="preserve"> Заява про участь у доборі із зазначенням основних мотивів щодо зайняття посади</t>
  </si>
  <si>
    <t>Підтвердження подання декларації особи, уповноваженої на виконання функцій держави або місцевого самоврядування, за минулий рік
https://declarations.com.ua/declaration/nacp_2a2e6580-6d81-4fe8-ac89-2c365a3562b2
Для кандидатів на посади категорії Б та В немає такої вимоги</t>
  </si>
  <si>
    <t>Конкурсна комісія Секретаріату Уповноваженого Верховної Ради України з прав людини для проведення конкурсу на зайняття вакантних посад державної служби категорії «Б» та «В»
https://ombudsman.gov.ua/ua/page/secretariat/competition-to-fill-the-vacancies/konkurs-na-zajnyattya-posad-derzhavnoii-sluzhbi/</t>
  </si>
  <si>
    <t>До комісії входять представники Ради та спеціаліст Служби управління персоналом
https://ombudsman.gov.ua/ua/page/secretariat/competition-to-fill-the-vacancies/konkurs-na-zajnyattya-posad-derzhavnoii-sluzhbi/</t>
  </si>
  <si>
    <t>Слухання та оцінка не оприлюднюються. Оприлюднюється рішення щодо обраного кандидата в розділі "Результат конкурсу"
https://career.gov.ua/site/view-vacantion?id=12266</t>
  </si>
  <si>
    <t>Вакансії публікують на сайті Ради в розділі "Новини": https://boi.org.ua/en/publications/news/1357-vakansiya-ofis-menedzher/
А також на сайтах компаній з пошуку трудових ресурсів: https://www.facebook.com/czvl.staff/posts/850912921642725/
https://happymonday.ua/job/communications-assistant-do-business-ombudsman-council
Та на сайті Урядового порталу: https://www.kmu.gov.ua/news/rozpochavsya-prijom-zayavok-na-posadu-biznes-ombudsmena-v-ukrayini</t>
  </si>
  <si>
    <t>Бізнес-омбудсменом та заступником бізнес-омбудсмена може бути громадянин України, іноземець або особа без громадянства, який має бездоганну ділову репутацію, високі моральні якості, повну вищу економічну або юридичну освіту, глибокі знання господарських, суспільних та владних проблем в Україні, відповідно до критеріїв, визначених наглядовою радою.
https://zakon.rada.gov.ua/laws/show/691-2014-%D0%BF#Text</t>
  </si>
  <si>
    <t>Це не державна установа</t>
  </si>
  <si>
    <t>На посаду бізнес-омбудсмена не можуть бути обрані особи, визнані судом недієздатними або цивільна дієздатність яких обмежена, а також особи з судимістю за вчинені злочини, у тому числі за кордоном, яка не була погашена згідно з встановленою процедурою.
https://boi.org.ua/publications/news/1185-call-for-application-the-position-of-the-business-ombudsman-in-ukraine</t>
  </si>
  <si>
    <t>вимагається знання англійської не лише від керівників, а й від спеціалістів</t>
  </si>
  <si>
    <t>На посаду бізнес-омбудсмена не можуть призначатися особи, які є або протягом останніх трьох років були державними службовцями в Україні або обіймали в Україні будь-які посади у центральних або місцевих органах влади чи суб’єктах господарювання, які знаходяться у сфері управління центральних або місцевих органів влади. 
https://boi.org.ua/publications/news/1185-call-for-application-the-position-of-the-business-ombudsman-in-ukraine</t>
  </si>
  <si>
    <t>Рішення щодо обраного кандидата оприлюднюється. Проте, оцінка не афішується
https://www.kmu.gov.ua/npas/deyaki-pitannya-diyalnosti-radi-biznes-ombudsmenam210819</t>
  </si>
  <si>
    <t>Рішення наглядової ради приймаються шляхом голосування блоками. Кожен блок у наглядовій раді має один голос. Рішення наглядової ради щодо обрання бізнес-омбудсмена та кожного з його заступників ухвалюються одноголосно та подаються Кабінетові Міністрів України для затвердження.</t>
  </si>
  <si>
    <t>3. Особи, які подали необхідні документи для участі в конкурсі, є кандидатами на зайняття посади державної служби
https://zakon.rada.gov.ua/laws/show/z1400-13#Text</t>
  </si>
  <si>
    <t>До участі в конкурсі не допускаються особи, які: мають громадянство іншої держави
https://zakon.rada.gov.ua/laws/show/z1400-13#Text</t>
  </si>
  <si>
    <t>1. Оголошення про проведення конкурсу оприлюднюється на відповідній сторінці Офіційного інтернет-представництва Національного банку України або в інших засобах масової інформації не пізніше ніж за місяць до проведення конкурсу.
https://zakon.rada.gov.ua/laws/show/z1400-13#Text</t>
  </si>
  <si>
    <t>https://bank.gov.ua/ua/about/recruiting
Подання резюме та есе</t>
  </si>
  <si>
    <t>Навпроти кожної вакансії, з права, є можливість в електронному режимі подати резюме та супровідний лист:
https://bank.gov.ua/ua/about/recruiting/vacancies/starshiy-ekonomist-departament-metodologiyi-regulyuvannya-diyalnosti-bankiv</t>
  </si>
  <si>
    <t>Особа, яка бажає взяти участь у конкурсі, має право додати до заяви про участь у конкурсі інші документи, крім зазначених у пункті 1 цього розділу.
https://zakon.rada.gov.ua/laws/show/z1400-13#Text</t>
  </si>
  <si>
    <t>Декларацію про майно, доходи, витрати і зобов’язання фінансового характеру за минулий рік згідно із Законом України “Про засади запобігання і протидії корупції”
https://zakon.rada.gov.ua/laws/show/z1400-13#Text</t>
  </si>
  <si>
    <t>Особа не може бути членом Ради Національного банку, якщо вона має представницький мандат або є членом Кабінету Міністрів України, або обіймає чи обіймала посаду керівника органу державної влади (заступника керівника) та іншого державного органу (якщо не минув один рік з дня її звільнення з такої посади), або є особою, уповноваженою на виконання функцій держави або місцевого самоврядування, або є керівником (заступником керівника) підприємства, установи та організації, або є керівником політичної партії чи членом керівних органів політичної партії, є посадовою особою, яка перебуває у трудових відносинах або надає послуги відповідно до цивільно-правового договору юридичній особі, яка надає фінансові послуги і знаходиться під наглядом Національного банку, або є власником істотної участі в такій юридичній особі.
https://zakon.rada.gov.ua/laws/show/679-14#Text
Особа не може бути заступником Голови Національного банку, якщо вона має представницький мандат або обіймає чи обіймала посаду керівника органу державної влади та іншого державного органу (якщо не минув один рік з дня її звільнення з такої посади), або є керівником політичної партії чи членом керівних органів політичної партії, або є керівником чи входить до складу керівного органу юридичної особи (за винятком Національного банку, а також інших юридичних осіб, у керівних органах яких законом передбачено участь представників Національного банку або в яких є акції (частки, паї), що належать державі), або є прямим чи опосередкованим власником будь-якої кількості акцій банку. На час перебування на посаді заступник Голови Національного банку зупиняє членство в політичній партії.</t>
  </si>
  <si>
    <t>Кандидатури осіб для призначення Верховною Радою України членами Ради Національного банку проходять обговорення на спеціальному відкритому засіданні профільного комітету Верховної Ради України, який вносить свої рекомендації Верховній Раді України.
https://zakon.rada.gov.ua/laws/show/679-14#Text</t>
  </si>
  <si>
    <t>При обранні Голови НБУ представники ЗМІ мають право доступу до засідань ВР
https://www.rada.gov.ua/news/Poryadok_akredytatsiji/43835.html
Доступ до засідань Ради НБУ обмежений:
На засідання Ради Національного банку можуть бути запрошені керівники центральних органів влади, представники суб'єктів підприємницької діяльності, науковці та інші фахівці.
https://zakon.rada.gov.ua/laws/show/679-14#Text</t>
  </si>
  <si>
    <t>До складу конкурсної комісії входять голова, секретар та члени конкурсної комісії.
Головою конкурсної комісії є:
у центральному апараті Національного банку України - керівник служби персоналу;
у територіальних управліннях і структурних одиницях - заступник керівника територіального управління або структурної одиниці.
Секретарем конкурсної комісії є працівник служби персоналу.
https://zakon.rada.gov.ua/laws/show/z1400-13#Text</t>
  </si>
  <si>
    <t>5. Інформація про переможця конкурсу оприлюднюється не пізніше трьох робочих днів після підписання протоколу засідання конкурсної комісії на відповідній сторінці Офіційного інтернет-представництва Національного банку України.
https://zakon.rada.gov.ua/laws/show/z1400-13#Text
Оприлюднюється переможець конкурсу, проте не вказується оцінка: https://bank.gov.ua/ua/news/all/direktorom-tsentralnogo-shovischa-natsionalnogo-banku-ukrayini-priznacheno-vitaliya-brika</t>
  </si>
  <si>
    <t>Фонд державного майна України очолює Голова, який за згодою Верховної Ради України призначається на посаду та звільняється з посади Президентом України.
Перший заступник та заступник Голови Фонду державного майна України призначаються на посаду за поданням Прем'єр-міністра України та звільняються з посади Президентом України.
https://zakon.rada.gov.ua/laws/show/4107-17#Text
Відеозаписи проведення конкурсу на зайняття посад фахівців з питань реформ категорій “Б” і “В” зберігаються у державному органі, в якому проводився конкурс, протягом п’яти років та не підлягають оприлюдненню.
https://career.gov.ua/</t>
  </si>
  <si>
    <t>заповнена особова картка встановленого зразка;</t>
  </si>
  <si>
    <t>Відеозаписи проведення конкурсу на зайняття посад фахівців з питань реформ категорій “Б” і “В” зберігаються у державному органі, в якому проводився конкурс, протягом п’яти років та не підлягають оприлюдненню.
Голова та члени Національної комісії з цінних паперів та
фондового ринку призначаються на посади та звільняються з посад
Президентом України шляхом видання відповідного указу.</t>
  </si>
  <si>
    <t>У разі обрання керівника державної установи вибори є публічними</t>
  </si>
  <si>
    <t>Інтерв'ю з кандидатами є публічними (проводяться публічні слухання кандидатів)</t>
  </si>
  <si>
    <t>Involved experts are invited to the meeting of the tender commission for the selection of persons for the positions of reform specialists to assess the requirements set out in the relevant minutes of the tender commission meeting.
After the interview, the appointing entity or the head of the civil service decides on the determination of the winner (winners) of the competition or on his (their) absence. The specified decision is made by issuing the order (instruction) or the protocol decision.</t>
  </si>
  <si>
    <t xml:space="preserve">The Chairman of the National Bank of Ukraine is elected by the Verkhovna Rada of Ukraine on the proposal of the President of Ukraine
</t>
  </si>
  <si>
    <t>Candidacy is open to non-citizens</t>
  </si>
  <si>
    <t>Candidacy is not restricted by (legal requirement of being at least 21 years old is not considered restrictive)</t>
  </si>
  <si>
    <t>Candidates had / have at least 14 days to apply</t>
  </si>
  <si>
    <t>Candidates are required to submit a management strategy proposal</t>
  </si>
  <si>
    <t>Candidates must meet work experience criteria</t>
  </si>
  <si>
    <t>The list of candidates as well as all their documents (CVs, cover letter, management strategy) are published prior to the public hearing / interview</t>
  </si>
  <si>
    <t>Public hearing or interview is broadcasted live</t>
  </si>
  <si>
    <t>Recording of the public hearing is published online</t>
  </si>
  <si>
    <t>Representatives of the public (media, NGOs) have the right to ask candidates questions during the public hearing / interview</t>
  </si>
  <si>
    <t>List of committee members conducting the public hearing / interview is published</t>
  </si>
  <si>
    <t>The committee is composed of representatives of several different institutions</t>
  </si>
  <si>
    <t>Following public hearing, the committee makes their evaluation of candidates and reasons for their decision public</t>
  </si>
  <si>
    <t>Each committee member has the right to publish their own evaluation separately</t>
  </si>
  <si>
    <t>In case of an election of the head of institution, the election is public</t>
  </si>
  <si>
    <t>На засідання конкурсної комісії для відбору осіб на зайняття посад фахівців з питань реформ обов’язково запрошуються залучені експерти для оцінювання вимог, визначених у відповідному протоколі засідання конкурсної комісії.
Після проведення співбесіди суб’єкт призначення або керівник державної служби приймає рішення про визначення переможця (переможців) конкурсу або про його (їх) відсутність. Зазначене рішення оформлюється шляхом видання наказу (розпорядження) або протокольного рішення.</t>
  </si>
  <si>
    <t>Голову Національного банку України обирає Верховна Рада України за поданням Президента України</t>
  </si>
  <si>
    <t>explanation</t>
  </si>
  <si>
    <t>internal_note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</si>
</sst>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2" x14ac:knownFonts="1">
    <font>
      <sz val="11"/>
      <color theme="1"/>
      <name val="Calibri"/>
      <family val="2"/>
      <charset val="204"/>
      <scheme val="minor"/>
    </font>
    <font>
      <u/>
      <sz val="11"/>
      <color theme="10"/>
      <name val="Calibri"/>
      <family val="2"/>
      <charset val="204"/>
      <scheme val="minor"/>
    </font>
    <font>
      <b/>
      <sz val="9"/>
      <color indexed="81"/>
      <name val="Tahoma"/>
      <family val="2"/>
      <charset val="204"/>
    </font>
    <font>
      <b/>
      <sz val="9"/>
      <color indexed="81"/>
      <name val="Tahoma"/>
      <family val="2"/>
    </font>
    <font>
      <sz val="9"/>
      <color indexed="81"/>
      <name val="Tahoma"/>
      <family val="2"/>
    </font>
    <font>
      <sz val="11"/>
      <color rgb="FF000000"/>
      <name val="Calibri"/>
      <family val="2"/>
      <scheme val="minor"/>
    </font>
    <font>
      <sz val="11"/>
      <color theme="1"/>
      <name val="Calibri"/>
      <family val="2"/>
      <scheme val="minor"/>
    </font>
    <font>
      <u/>
      <sz val="11"/>
      <color theme="10"/>
      <name val="Calibri"/>
      <family val="2"/>
      <scheme val="minor"/>
    </font>
    <font>
      <b/>
      <sz val="11"/>
      <color rgb="FF000000"/>
      <name val="Calibri"/>
      <family val="2"/>
      <scheme val="minor"/>
    </font>
    <font>
      <b/>
      <sz val="11"/>
      <color theme="1"/>
      <name val="Calibri"/>
      <family val="2"/>
      <scheme val="minor"/>
    </font>
    <font>
      <sz val="11"/>
      <color theme="1"/>
      <name val="Calibri"/>
      <family val="2"/>
      <charset val="204"/>
      <scheme val="minor"/>
    </font>
    <font>
      <sz val="8"/>
      <color theme="1"/>
      <name val="Calibri"/>
      <family val="2"/>
      <charset val="204"/>
      <scheme val="minor"/>
    </font>
  </fonts>
  <fills count="2">
    <fill>
      <patternFill patternType="none"/>
    </fill>
    <fill>
      <patternFill patternType="gray125"/>
    </fill>
  </fills>
  <borders count="1">
    <border>
      <left/>
      <right/>
      <top/>
      <bottom/>
      <diagonal/>
    </border>
  </borders>
  <cellStyleXfs count="3">
    <xf numFmtId="0" fontId="0" fillId="0" borderId="0"/>
    <xf numFmtId="0" fontId="1" fillId="0" borderId="0" applyNumberFormat="0" applyFill="0" applyBorder="0" applyAlignment="0" applyProtection="0"/>
    <xf numFmtId="9" fontId="10" fillId="0" borderId="0" applyFont="0" applyFill="0" applyBorder="0" applyAlignment="0" applyProtection="0"/>
  </cellStyleXfs>
  <cellXfs count="45">
    <xf numFmtId="0" fontId="0" fillId="0" borderId="0" xfId="0"/>
    <xf numFmtId="0" fontId="5" fillId="0" borderId="0" xfId="0" applyFont="1" applyFill="1" applyBorder="1" applyAlignment="1">
      <alignment vertical="center" wrapText="1"/>
    </xf>
    <xf numFmtId="0" fontId="5" fillId="0" borderId="0" xfId="0" applyFont="1" applyFill="1" applyBorder="1" applyAlignment="1">
      <alignment horizontal="left" wrapText="1"/>
    </xf>
    <xf numFmtId="0" fontId="6" fillId="0" borderId="0" xfId="0" applyFont="1" applyFill="1" applyBorder="1" applyAlignment="1"/>
    <xf numFmtId="0" fontId="8" fillId="0" borderId="0" xfId="0" applyFont="1" applyFill="1" applyBorder="1" applyAlignment="1">
      <alignment horizontal="left" wrapText="1"/>
    </xf>
    <xf numFmtId="0" fontId="9" fillId="0" borderId="0" xfId="0" applyFont="1" applyFill="1" applyBorder="1" applyAlignment="1"/>
    <xf numFmtId="0" fontId="9" fillId="0" borderId="0" xfId="0" applyFont="1"/>
    <xf numFmtId="0" fontId="7" fillId="0" borderId="0" xfId="1" applyFont="1" applyFill="1" applyBorder="1" applyAlignment="1">
      <alignment horizontal="left" vertical="center"/>
    </xf>
    <xf numFmtId="0" fontId="5" fillId="0" borderId="0" xfId="0" applyFont="1" applyFill="1" applyBorder="1" applyAlignment="1">
      <alignment vertical="center"/>
    </xf>
    <xf numFmtId="0" fontId="6" fillId="0" borderId="0" xfId="0" applyFont="1" applyFill="1" applyBorder="1" applyAlignment="1">
      <alignment vertical="center"/>
    </xf>
    <xf numFmtId="0" fontId="8" fillId="0" borderId="0" xfId="0" applyFont="1" applyFill="1" applyBorder="1" applyAlignment="1">
      <alignment horizontal="left"/>
    </xf>
    <xf numFmtId="0" fontId="8" fillId="0" borderId="0" xfId="0" applyFont="1" applyFill="1" applyBorder="1" applyAlignment="1">
      <alignment horizontal="right"/>
    </xf>
    <xf numFmtId="0" fontId="5" fillId="0" borderId="0" xfId="0" applyFont="1" applyFill="1" applyBorder="1" applyAlignment="1">
      <alignment horizontal="right"/>
    </xf>
    <xf numFmtId="0" fontId="5" fillId="0" borderId="0" xfId="0" applyFont="1" applyFill="1" applyBorder="1" applyAlignment="1">
      <alignment horizontal="right" vertical="center"/>
    </xf>
    <xf numFmtId="0" fontId="6" fillId="0" borderId="0" xfId="0" applyFont="1" applyFill="1" applyBorder="1" applyAlignment="1">
      <alignment horizontal="right" vertical="center"/>
    </xf>
    <xf numFmtId="0" fontId="6" fillId="0" borderId="0" xfId="0" applyFont="1" applyFill="1" applyBorder="1" applyAlignment="1">
      <alignment horizontal="right"/>
    </xf>
    <xf numFmtId="0" fontId="8" fillId="0" borderId="0" xfId="0" applyFont="1" applyFill="1" applyBorder="1" applyAlignment="1">
      <alignment horizontal="right" wrapText="1"/>
    </xf>
    <xf numFmtId="0" fontId="9" fillId="0" borderId="0" xfId="0" applyFont="1" applyFill="1" applyBorder="1" applyAlignment="1">
      <alignment wrapText="1"/>
    </xf>
    <xf numFmtId="0" fontId="5" fillId="0" borderId="0" xfId="0" applyFont="1" applyFill="1" applyBorder="1" applyAlignment="1">
      <alignment horizontal="left" vertical="center"/>
    </xf>
    <xf numFmtId="0" fontId="6" fillId="0" borderId="0" xfId="0" applyFont="1" applyFill="1" applyBorder="1" applyAlignment="1">
      <alignment horizontal="left"/>
    </xf>
    <xf numFmtId="0" fontId="8" fillId="0" borderId="0" xfId="0" applyFont="1" applyFill="1" applyBorder="1" applyAlignment="1"/>
    <xf numFmtId="0" fontId="8" fillId="0" borderId="0" xfId="0" applyFont="1" applyFill="1" applyBorder="1" applyAlignment="1">
      <alignment wrapText="1"/>
    </xf>
    <xf numFmtId="0" fontId="9" fillId="0" borderId="0" xfId="0" applyNumberFormat="1" applyFont="1" applyAlignment="1"/>
    <xf numFmtId="0" fontId="0" fillId="0" borderId="0" xfId="0" applyNumberFormat="1" applyAlignment="1"/>
    <xf numFmtId="0" fontId="9" fillId="0" borderId="0" xfId="0" applyFont="1" applyFill="1" applyBorder="1" applyAlignment="1">
      <alignment horizontal="center"/>
    </xf>
    <xf numFmtId="1" fontId="0" fillId="0" borderId="0" xfId="0" applyNumberFormat="1" applyAlignment="1"/>
    <xf numFmtId="0" fontId="11" fillId="0" borderId="0" xfId="0" applyFont="1" applyAlignment="1">
      <alignment wrapText="1"/>
    </xf>
    <xf numFmtId="0" fontId="11" fillId="0" borderId="0" xfId="0" applyFont="1"/>
    <xf numFmtId="0" fontId="0" fillId="0" borderId="0" xfId="0" applyAlignment="1">
      <alignment horizontal="right"/>
    </xf>
    <xf numFmtId="0" fontId="9" fillId="0" borderId="0" xfId="0" applyFont="1" applyAlignment="1"/>
    <xf numFmtId="0" fontId="0" fillId="0" borderId="0" xfId="0" applyNumberFormat="1"/>
    <xf numFmtId="9" fontId="0" fillId="0" borderId="0" xfId="2" applyFont="1"/>
    <xf numFmtId="9" fontId="9" fillId="0" borderId="0" xfId="2" applyFont="1"/>
    <xf numFmtId="1" fontId="0" fillId="0" borderId="0" xfId="2" applyNumberFormat="1" applyFont="1"/>
    <xf numFmtId="0" fontId="9" fillId="0" borderId="0" xfId="0" applyFont="1" applyAlignment="1">
      <alignment horizontal="right"/>
    </xf>
    <xf numFmtId="0" fontId="9" fillId="0" borderId="0" xfId="0" applyFont="1" applyAlignment="1">
      <alignment horizontal="right" wrapText="1"/>
    </xf>
    <xf numFmtId="9" fontId="0" fillId="0" borderId="0" xfId="0" applyNumberFormat="1"/>
    <xf numFmtId="0" fontId="9" fillId="0" borderId="0" xfId="0" applyFont="1" applyAlignment="1">
      <alignment horizontal="left"/>
    </xf>
    <xf numFmtId="164" fontId="0" fillId="0" borderId="0" xfId="2" applyNumberFormat="1" applyFont="1"/>
    <xf numFmtId="9" fontId="0" fillId="0" borderId="0" xfId="2" applyNumberFormat="1" applyFont="1"/>
    <xf numFmtId="0" fontId="0" fillId="0" borderId="0" xfId="0" applyAlignment="1"/>
    <xf numFmtId="0" fontId="9" fillId="0" borderId="0" xfId="0" applyFont="1" applyFill="1" applyBorder="1" applyAlignment="1">
      <alignment horizontal="center" wrapText="1"/>
    </xf>
    <xf numFmtId="0" fontId="9" fillId="0" borderId="0" xfId="0" applyFont="1" applyFill="1" applyBorder="1" applyAlignment="1">
      <alignment horizontal="center"/>
    </xf>
    <xf numFmtId="0" fontId="9" fillId="0" borderId="0" xfId="0" applyFont="1" applyAlignment="1">
      <alignment horizontal="center"/>
    </xf>
    <xf numFmtId="0" fontId="11" fillId="0" borderId="0" xfId="0" applyFont="1" applyAlignment="1">
      <alignment horizontal="center" wrapText="1"/>
    </xf>
  </cellXfs>
  <cellStyles count="3">
    <cellStyle name="Hyperlink" xfId="1" builtinId="8"/>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8" Type="http://schemas.openxmlformats.org/officeDocument/2006/relationships/hyperlink" Target="https://www.gp.gov.ua/" TargetMode="External"/><Relationship Id="rId13" Type="http://schemas.openxmlformats.org/officeDocument/2006/relationships/hyperlink" Target="https://boi.org.ua/" TargetMode="External"/><Relationship Id="rId3" Type="http://schemas.openxmlformats.org/officeDocument/2006/relationships/hyperlink" Target="https://customs.gov.ua/" TargetMode="External"/><Relationship Id="rId7" Type="http://schemas.openxmlformats.org/officeDocument/2006/relationships/hyperlink" Target="https://nabu.gov.ua/" TargetMode="External"/><Relationship Id="rId12" Type="http://schemas.openxmlformats.org/officeDocument/2006/relationships/hyperlink" Target="http://www.ombudsman.gov.ua/" TargetMode="External"/><Relationship Id="rId17" Type="http://schemas.openxmlformats.org/officeDocument/2006/relationships/hyperlink" Target="https://www.nssmc.gov.ua/" TargetMode="External"/><Relationship Id="rId2" Type="http://schemas.openxmlformats.org/officeDocument/2006/relationships/hyperlink" Target="http://sfs.gov.ua/" TargetMode="External"/><Relationship Id="rId16" Type="http://schemas.openxmlformats.org/officeDocument/2006/relationships/hyperlink" Target="https://www.pfu.gov.ua/" TargetMode="External"/><Relationship Id="rId1" Type="http://schemas.openxmlformats.org/officeDocument/2006/relationships/hyperlink" Target="https://tax.gov.ua/" TargetMode="External"/><Relationship Id="rId6" Type="http://schemas.openxmlformats.org/officeDocument/2006/relationships/hyperlink" Target="https://nazk.gov.ua/" TargetMode="External"/><Relationship Id="rId11" Type="http://schemas.openxmlformats.org/officeDocument/2006/relationships/hyperlink" Target="http://www.ccu.gov.ua/" TargetMode="External"/><Relationship Id="rId5" Type="http://schemas.openxmlformats.org/officeDocument/2006/relationships/hyperlink" Target="http://www.nerc.gov.ua/" TargetMode="External"/><Relationship Id="rId15" Type="http://schemas.openxmlformats.org/officeDocument/2006/relationships/hyperlink" Target="http://www.spfu.gov.ua/" TargetMode="External"/><Relationship Id="rId10" Type="http://schemas.openxmlformats.org/officeDocument/2006/relationships/hyperlink" Target="https://supreme.court.gov.ua/" TargetMode="External"/><Relationship Id="rId4" Type="http://schemas.openxmlformats.org/officeDocument/2006/relationships/hyperlink" Target="http://www.amc.gov.ua/" TargetMode="External"/><Relationship Id="rId9" Type="http://schemas.openxmlformats.org/officeDocument/2006/relationships/hyperlink" Target="https://www.npu.gov.ua/" TargetMode="External"/><Relationship Id="rId14" Type="http://schemas.openxmlformats.org/officeDocument/2006/relationships/hyperlink" Target="https://bank.gov.ua/"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A77"/>
  <sheetViews>
    <sheetView tabSelected="1" zoomScaleNormal="100" workbookViewId="0">
      <pane ySplit="3" topLeftCell="A4" activePane="bottomLeft" state="frozen"/>
      <selection pane="bottomLeft" activeCell="G1" sqref="G1:H1"/>
    </sheetView>
  </sheetViews>
  <sheetFormatPr defaultRowHeight="14.5" x14ac:dyDescent="0.35"/>
  <cols>
    <col min="1" max="1" width="2.81640625" style="15" bestFit="1" customWidth="1"/>
    <col min="2" max="3" width="30.54296875" style="3" customWidth="1"/>
    <col min="4" max="4" width="8" style="3" bestFit="1" customWidth="1"/>
    <col min="5" max="6" width="7.6328125" style="3" customWidth="1"/>
    <col min="7" max="10" width="12.6328125" style="19" customWidth="1"/>
    <col min="11" max="27" width="8.6328125" style="15" customWidth="1"/>
    <col min="28" max="16384" width="8.7265625" style="3"/>
  </cols>
  <sheetData>
    <row r="1" spans="1:27" ht="30" customHeight="1" x14ac:dyDescent="0.35">
      <c r="A1" s="42" t="s">
        <v>173</v>
      </c>
      <c r="B1" s="42"/>
      <c r="C1" s="42"/>
      <c r="D1" s="24"/>
      <c r="E1" s="41" t="s">
        <v>170</v>
      </c>
      <c r="F1" s="41"/>
      <c r="G1" s="42" t="s">
        <v>491</v>
      </c>
      <c r="H1" s="42"/>
      <c r="I1" s="42" t="s">
        <v>490</v>
      </c>
      <c r="J1" s="42"/>
    </row>
    <row r="2" spans="1:27" s="17" customFormat="1" x14ac:dyDescent="0.35">
      <c r="A2" s="16" t="s">
        <v>154</v>
      </c>
      <c r="B2" s="21" t="s">
        <v>171</v>
      </c>
      <c r="C2" s="21" t="s">
        <v>172</v>
      </c>
      <c r="D2" s="21" t="s">
        <v>291</v>
      </c>
      <c r="E2" s="16" t="s">
        <v>167</v>
      </c>
      <c r="F2" s="16" t="s">
        <v>168</v>
      </c>
      <c r="G2" s="4" t="s">
        <v>230</v>
      </c>
      <c r="H2" s="4" t="s">
        <v>232</v>
      </c>
      <c r="I2" s="4" t="s">
        <v>230</v>
      </c>
      <c r="J2" s="4" t="s">
        <v>232</v>
      </c>
      <c r="K2" s="16">
        <v>1</v>
      </c>
      <c r="L2" s="16">
        <v>2</v>
      </c>
      <c r="M2" s="16">
        <v>3</v>
      </c>
      <c r="N2" s="16">
        <v>4</v>
      </c>
      <c r="O2" s="16">
        <v>5</v>
      </c>
      <c r="P2" s="16">
        <v>6</v>
      </c>
      <c r="Q2" s="16">
        <v>7</v>
      </c>
      <c r="R2" s="16">
        <v>8</v>
      </c>
      <c r="S2" s="16">
        <v>9</v>
      </c>
      <c r="T2" s="16">
        <v>10</v>
      </c>
      <c r="U2" s="16">
        <v>11</v>
      </c>
      <c r="V2" s="16">
        <v>12</v>
      </c>
      <c r="W2" s="16">
        <v>13</v>
      </c>
      <c r="X2" s="16">
        <v>14</v>
      </c>
      <c r="Y2" s="16">
        <v>15</v>
      </c>
      <c r="Z2" s="16">
        <v>16</v>
      </c>
      <c r="AA2" s="16">
        <v>17</v>
      </c>
    </row>
    <row r="3" spans="1:27" s="5" customFormat="1" x14ac:dyDescent="0.35">
      <c r="A3" s="11"/>
      <c r="B3" s="20" t="s">
        <v>157</v>
      </c>
      <c r="C3" s="20"/>
      <c r="D3" s="20"/>
      <c r="E3" s="20"/>
      <c r="F3" s="20"/>
      <c r="G3" s="10"/>
      <c r="H3" s="10"/>
      <c r="I3" s="10"/>
      <c r="J3" s="10"/>
      <c r="K3" s="12">
        <v>0</v>
      </c>
      <c r="L3" s="12">
        <v>0</v>
      </c>
      <c r="M3" s="12">
        <v>0</v>
      </c>
      <c r="N3" s="12">
        <v>0</v>
      </c>
      <c r="O3" s="12">
        <v>0</v>
      </c>
      <c r="P3" s="12">
        <v>0</v>
      </c>
      <c r="Q3" s="12">
        <v>0</v>
      </c>
      <c r="R3" s="12">
        <v>0</v>
      </c>
      <c r="S3" s="12">
        <v>0</v>
      </c>
      <c r="T3" s="12">
        <v>0</v>
      </c>
      <c r="U3" s="12">
        <v>0</v>
      </c>
      <c r="V3" s="12">
        <v>0</v>
      </c>
      <c r="W3" s="12">
        <v>0</v>
      </c>
      <c r="X3" s="12">
        <v>1</v>
      </c>
      <c r="Y3" s="12">
        <v>0</v>
      </c>
      <c r="Z3" s="12">
        <v>1</v>
      </c>
      <c r="AA3" s="12">
        <v>0</v>
      </c>
    </row>
    <row r="4" spans="1:27" x14ac:dyDescent="0.35">
      <c r="A4" s="13">
        <v>1</v>
      </c>
      <c r="B4" s="8" t="s">
        <v>104</v>
      </c>
      <c r="C4" s="8" t="s">
        <v>34</v>
      </c>
      <c r="D4" s="8" t="s">
        <v>158</v>
      </c>
      <c r="E4" s="8">
        <v>2</v>
      </c>
      <c r="F4" s="8">
        <v>0</v>
      </c>
      <c r="G4" s="18"/>
      <c r="H4" s="18"/>
      <c r="I4" s="18" t="s">
        <v>152</v>
      </c>
      <c r="J4" s="18" t="s">
        <v>35</v>
      </c>
      <c r="K4" s="14">
        <v>0</v>
      </c>
      <c r="L4" s="14">
        <v>0</v>
      </c>
      <c r="M4" s="14">
        <v>0</v>
      </c>
      <c r="N4" s="14">
        <v>0</v>
      </c>
      <c r="O4" s="14">
        <v>0</v>
      </c>
      <c r="P4" s="14">
        <v>0</v>
      </c>
      <c r="Q4" s="14">
        <v>0</v>
      </c>
      <c r="R4" s="14">
        <v>0</v>
      </c>
      <c r="S4" s="14">
        <v>0</v>
      </c>
      <c r="T4" s="14">
        <v>0</v>
      </c>
      <c r="U4" s="14">
        <v>0</v>
      </c>
      <c r="V4" s="14">
        <v>0</v>
      </c>
      <c r="W4" s="14">
        <v>0</v>
      </c>
      <c r="X4" s="14" t="s">
        <v>166</v>
      </c>
      <c r="Y4" s="14">
        <v>0</v>
      </c>
      <c r="Z4" s="14" t="s">
        <v>166</v>
      </c>
      <c r="AA4" s="14">
        <v>0</v>
      </c>
    </row>
    <row r="5" spans="1:27" x14ac:dyDescent="0.35">
      <c r="A5" s="13">
        <v>2</v>
      </c>
      <c r="B5" s="8" t="s">
        <v>105</v>
      </c>
      <c r="C5" s="8" t="s">
        <v>36</v>
      </c>
      <c r="D5" s="8" t="s">
        <v>158</v>
      </c>
      <c r="E5" s="8">
        <v>0</v>
      </c>
      <c r="F5" s="8">
        <v>1</v>
      </c>
      <c r="G5" s="18"/>
      <c r="H5" s="18"/>
      <c r="I5" s="18" t="s">
        <v>152</v>
      </c>
      <c r="J5" s="18" t="s">
        <v>35</v>
      </c>
      <c r="K5" s="14" t="s">
        <v>166</v>
      </c>
      <c r="L5" s="14" t="s">
        <v>166</v>
      </c>
      <c r="M5" s="14" t="s">
        <v>166</v>
      </c>
      <c r="N5" s="14" t="s">
        <v>166</v>
      </c>
      <c r="O5" s="14" t="s">
        <v>166</v>
      </c>
      <c r="P5" s="14" t="s">
        <v>166</v>
      </c>
      <c r="Q5" s="14" t="s">
        <v>166</v>
      </c>
      <c r="R5" s="14" t="s">
        <v>166</v>
      </c>
      <c r="S5" s="14" t="s">
        <v>166</v>
      </c>
      <c r="T5" s="14" t="s">
        <v>166</v>
      </c>
      <c r="U5" s="14" t="s">
        <v>166</v>
      </c>
      <c r="V5" s="14" t="s">
        <v>166</v>
      </c>
      <c r="W5" s="14" t="s">
        <v>166</v>
      </c>
      <c r="X5" s="14">
        <v>0</v>
      </c>
      <c r="Y5" s="14" t="s">
        <v>166</v>
      </c>
      <c r="Z5" s="14">
        <v>0</v>
      </c>
      <c r="AA5" s="14" t="s">
        <v>166</v>
      </c>
    </row>
    <row r="6" spans="1:27" x14ac:dyDescent="0.35">
      <c r="A6" s="13">
        <v>3</v>
      </c>
      <c r="B6" s="8" t="s">
        <v>106</v>
      </c>
      <c r="C6" s="8" t="s">
        <v>37</v>
      </c>
      <c r="D6" s="8" t="s">
        <v>158</v>
      </c>
      <c r="E6" s="8">
        <v>0</v>
      </c>
      <c r="F6" s="8">
        <v>0.5</v>
      </c>
      <c r="G6" s="18"/>
      <c r="H6" s="18"/>
      <c r="I6" s="18" t="s">
        <v>152</v>
      </c>
      <c r="J6" s="18" t="s">
        <v>35</v>
      </c>
      <c r="K6" s="14" t="s">
        <v>166</v>
      </c>
      <c r="L6" s="14" t="s">
        <v>166</v>
      </c>
      <c r="M6" s="14" t="s">
        <v>166</v>
      </c>
      <c r="N6" s="14" t="s">
        <v>166</v>
      </c>
      <c r="O6" s="14" t="s">
        <v>166</v>
      </c>
      <c r="P6" s="14" t="s">
        <v>166</v>
      </c>
      <c r="Q6" s="14" t="s">
        <v>166</v>
      </c>
      <c r="R6" s="14" t="s">
        <v>166</v>
      </c>
      <c r="S6" s="14" t="s">
        <v>166</v>
      </c>
      <c r="T6" s="14" t="s">
        <v>166</v>
      </c>
      <c r="U6" s="14" t="s">
        <v>166</v>
      </c>
      <c r="V6" s="14" t="s">
        <v>166</v>
      </c>
      <c r="W6" s="14" t="s">
        <v>166</v>
      </c>
      <c r="X6" s="14">
        <v>0</v>
      </c>
      <c r="Y6" s="14" t="s">
        <v>166</v>
      </c>
      <c r="Z6" s="14">
        <v>0.5</v>
      </c>
      <c r="AA6" s="14" t="s">
        <v>166</v>
      </c>
    </row>
    <row r="7" spans="1:27" x14ac:dyDescent="0.35">
      <c r="A7" s="13">
        <v>4</v>
      </c>
      <c r="B7" s="8" t="s">
        <v>107</v>
      </c>
      <c r="C7" s="8" t="s">
        <v>38</v>
      </c>
      <c r="D7" s="8" t="s">
        <v>158</v>
      </c>
      <c r="E7" s="8">
        <v>0</v>
      </c>
      <c r="F7" s="8">
        <v>0.5</v>
      </c>
      <c r="G7" s="18"/>
      <c r="H7" s="18"/>
      <c r="I7" s="18" t="s">
        <v>152</v>
      </c>
      <c r="J7" s="18" t="s">
        <v>35</v>
      </c>
      <c r="K7" s="14" t="s">
        <v>166</v>
      </c>
      <c r="L7" s="14" t="s">
        <v>166</v>
      </c>
      <c r="M7" s="14" t="s">
        <v>166</v>
      </c>
      <c r="N7" s="14" t="s">
        <v>166</v>
      </c>
      <c r="O7" s="14" t="s">
        <v>166</v>
      </c>
      <c r="P7" s="14" t="s">
        <v>166</v>
      </c>
      <c r="Q7" s="14" t="s">
        <v>166</v>
      </c>
      <c r="R7" s="14" t="s">
        <v>166</v>
      </c>
      <c r="S7" s="14" t="s">
        <v>166</v>
      </c>
      <c r="T7" s="14" t="s">
        <v>166</v>
      </c>
      <c r="U7" s="14" t="s">
        <v>166</v>
      </c>
      <c r="V7" s="14" t="s">
        <v>166</v>
      </c>
      <c r="W7" s="14" t="s">
        <v>166</v>
      </c>
      <c r="X7" s="14">
        <v>0</v>
      </c>
      <c r="Y7" s="14" t="s">
        <v>166</v>
      </c>
      <c r="Z7" s="14">
        <v>0.5</v>
      </c>
      <c r="AA7" s="14" t="s">
        <v>166</v>
      </c>
    </row>
    <row r="8" spans="1:27" x14ac:dyDescent="0.35">
      <c r="A8" s="13">
        <v>5</v>
      </c>
      <c r="B8" s="8" t="s">
        <v>108</v>
      </c>
      <c r="C8" s="8" t="s">
        <v>39</v>
      </c>
      <c r="D8" s="8" t="s">
        <v>158</v>
      </c>
      <c r="E8" s="8">
        <v>1</v>
      </c>
      <c r="F8" s="8">
        <v>0.5</v>
      </c>
      <c r="G8" s="18"/>
      <c r="H8" s="18"/>
      <c r="I8" s="18" t="s">
        <v>152</v>
      </c>
      <c r="J8" s="18" t="s">
        <v>35</v>
      </c>
      <c r="K8" s="14">
        <v>0</v>
      </c>
      <c r="L8" s="14">
        <v>0</v>
      </c>
      <c r="M8" s="14">
        <v>0</v>
      </c>
      <c r="N8" s="14">
        <v>1</v>
      </c>
      <c r="O8" s="14">
        <v>1</v>
      </c>
      <c r="P8" s="14">
        <v>0</v>
      </c>
      <c r="Q8" s="14">
        <v>0</v>
      </c>
      <c r="R8" s="14">
        <v>1</v>
      </c>
      <c r="S8" s="14">
        <v>1</v>
      </c>
      <c r="T8" s="14">
        <v>1</v>
      </c>
      <c r="U8" s="14">
        <v>0</v>
      </c>
      <c r="V8" s="14">
        <v>1</v>
      </c>
      <c r="W8" s="14">
        <v>1</v>
      </c>
      <c r="X8" s="14">
        <v>0.5</v>
      </c>
      <c r="Y8" s="14">
        <v>0</v>
      </c>
      <c r="Z8" s="14">
        <v>0</v>
      </c>
      <c r="AA8" s="14">
        <v>0</v>
      </c>
    </row>
    <row r="9" spans="1:27" x14ac:dyDescent="0.35">
      <c r="A9" s="13">
        <v>6</v>
      </c>
      <c r="B9" s="8" t="s">
        <v>109</v>
      </c>
      <c r="C9" s="8" t="s">
        <v>40</v>
      </c>
      <c r="D9" s="8" t="s">
        <v>158</v>
      </c>
      <c r="E9" s="8">
        <v>0</v>
      </c>
      <c r="F9" s="8">
        <v>0.5</v>
      </c>
      <c r="G9" s="18"/>
      <c r="H9" s="18"/>
      <c r="I9" s="18" t="s">
        <v>152</v>
      </c>
      <c r="J9" s="18" t="s">
        <v>35</v>
      </c>
      <c r="K9" s="14" t="s">
        <v>166</v>
      </c>
      <c r="L9" s="14" t="s">
        <v>166</v>
      </c>
      <c r="M9" s="14" t="s">
        <v>166</v>
      </c>
      <c r="N9" s="14" t="s">
        <v>166</v>
      </c>
      <c r="O9" s="14" t="s">
        <v>166</v>
      </c>
      <c r="P9" s="14" t="s">
        <v>166</v>
      </c>
      <c r="Q9" s="14" t="s">
        <v>166</v>
      </c>
      <c r="R9" s="14" t="s">
        <v>166</v>
      </c>
      <c r="S9" s="14" t="s">
        <v>166</v>
      </c>
      <c r="T9" s="14" t="s">
        <v>166</v>
      </c>
      <c r="U9" s="14" t="s">
        <v>166</v>
      </c>
      <c r="V9" s="14" t="s">
        <v>166</v>
      </c>
      <c r="W9" s="14" t="s">
        <v>166</v>
      </c>
      <c r="X9" s="14">
        <v>0.5</v>
      </c>
      <c r="Y9" s="14" t="s">
        <v>166</v>
      </c>
      <c r="Z9" s="14">
        <v>0</v>
      </c>
      <c r="AA9" s="14" t="s">
        <v>166</v>
      </c>
    </row>
    <row r="10" spans="1:27" x14ac:dyDescent="0.35">
      <c r="A10" s="13">
        <v>7</v>
      </c>
      <c r="B10" s="8" t="s">
        <v>110</v>
      </c>
      <c r="C10" s="8" t="s">
        <v>41</v>
      </c>
      <c r="D10" s="8" t="s">
        <v>158</v>
      </c>
      <c r="E10" s="8">
        <v>1</v>
      </c>
      <c r="F10" s="8">
        <v>1</v>
      </c>
      <c r="G10" s="18"/>
      <c r="H10" s="18"/>
      <c r="I10" s="18" t="s">
        <v>152</v>
      </c>
      <c r="J10" s="18" t="s">
        <v>35</v>
      </c>
      <c r="K10" s="14">
        <v>1</v>
      </c>
      <c r="L10" s="14">
        <v>1</v>
      </c>
      <c r="M10" s="14">
        <v>1</v>
      </c>
      <c r="N10" s="14">
        <v>1</v>
      </c>
      <c r="O10" s="14">
        <v>0</v>
      </c>
      <c r="P10" s="14">
        <v>0</v>
      </c>
      <c r="Q10" s="14">
        <v>1</v>
      </c>
      <c r="R10" s="14">
        <v>1</v>
      </c>
      <c r="S10" s="14">
        <v>1</v>
      </c>
      <c r="T10" s="14">
        <v>0</v>
      </c>
      <c r="U10" s="14">
        <v>0</v>
      </c>
      <c r="V10" s="14">
        <v>0</v>
      </c>
      <c r="W10" s="14">
        <v>0</v>
      </c>
      <c r="X10" s="14">
        <v>1</v>
      </c>
      <c r="Y10" s="14">
        <v>1</v>
      </c>
      <c r="Z10" s="14">
        <v>1</v>
      </c>
      <c r="AA10" s="14">
        <v>0</v>
      </c>
    </row>
    <row r="11" spans="1:27" x14ac:dyDescent="0.35">
      <c r="A11" s="13">
        <v>8</v>
      </c>
      <c r="B11" s="8" t="s">
        <v>111</v>
      </c>
      <c r="C11" s="8" t="s">
        <v>42</v>
      </c>
      <c r="D11" s="8" t="s">
        <v>158</v>
      </c>
      <c r="E11" s="8">
        <v>1</v>
      </c>
      <c r="F11" s="8">
        <v>0.5</v>
      </c>
      <c r="G11" s="18"/>
      <c r="H11" s="18"/>
      <c r="I11" s="18" t="s">
        <v>152</v>
      </c>
      <c r="J11" s="18" t="s">
        <v>35</v>
      </c>
      <c r="K11" s="14">
        <v>1</v>
      </c>
      <c r="L11" s="14">
        <v>1</v>
      </c>
      <c r="M11" s="14">
        <v>1</v>
      </c>
      <c r="N11" s="14">
        <v>1</v>
      </c>
      <c r="O11" s="14">
        <v>1</v>
      </c>
      <c r="P11" s="14">
        <v>1</v>
      </c>
      <c r="Q11" s="14">
        <v>1</v>
      </c>
      <c r="R11" s="14">
        <v>1</v>
      </c>
      <c r="S11" s="14">
        <v>1</v>
      </c>
      <c r="T11" s="14">
        <v>1</v>
      </c>
      <c r="U11" s="14">
        <v>1</v>
      </c>
      <c r="V11" s="14">
        <v>1</v>
      </c>
      <c r="W11" s="14">
        <v>1</v>
      </c>
      <c r="X11" s="14">
        <v>0.5</v>
      </c>
      <c r="Y11" s="14">
        <v>1</v>
      </c>
      <c r="Z11" s="14">
        <v>0.5</v>
      </c>
      <c r="AA11" s="14">
        <v>0</v>
      </c>
    </row>
    <row r="12" spans="1:27" x14ac:dyDescent="0.35">
      <c r="A12" s="13">
        <v>9</v>
      </c>
      <c r="B12" s="8" t="s">
        <v>112</v>
      </c>
      <c r="C12" s="8" t="s">
        <v>43</v>
      </c>
      <c r="D12" s="8" t="s">
        <v>158</v>
      </c>
      <c r="E12" s="8">
        <v>0</v>
      </c>
      <c r="F12" s="8">
        <v>0.5</v>
      </c>
      <c r="G12" s="18"/>
      <c r="H12" s="18"/>
      <c r="I12" s="18" t="s">
        <v>152</v>
      </c>
      <c r="J12" s="18" t="s">
        <v>35</v>
      </c>
      <c r="K12" s="14" t="s">
        <v>166</v>
      </c>
      <c r="L12" s="14" t="s">
        <v>166</v>
      </c>
      <c r="M12" s="14" t="s">
        <v>166</v>
      </c>
      <c r="N12" s="14" t="s">
        <v>166</v>
      </c>
      <c r="O12" s="14" t="s">
        <v>166</v>
      </c>
      <c r="P12" s="14" t="s">
        <v>166</v>
      </c>
      <c r="Q12" s="14" t="s">
        <v>166</v>
      </c>
      <c r="R12" s="14" t="s">
        <v>166</v>
      </c>
      <c r="S12" s="14" t="s">
        <v>166</v>
      </c>
      <c r="T12" s="14" t="s">
        <v>166</v>
      </c>
      <c r="U12" s="14" t="s">
        <v>166</v>
      </c>
      <c r="V12" s="14" t="s">
        <v>166</v>
      </c>
      <c r="W12" s="14" t="s">
        <v>166</v>
      </c>
      <c r="X12" s="14">
        <v>0.5</v>
      </c>
      <c r="Y12" s="14" t="s">
        <v>166</v>
      </c>
      <c r="Z12" s="14">
        <v>0.5</v>
      </c>
      <c r="AA12" s="14" t="s">
        <v>166</v>
      </c>
    </row>
    <row r="13" spans="1:27" x14ac:dyDescent="0.35">
      <c r="A13" s="13">
        <v>10</v>
      </c>
      <c r="B13" s="8" t="s">
        <v>113</v>
      </c>
      <c r="C13" s="8" t="s">
        <v>44</v>
      </c>
      <c r="D13" s="8" t="s">
        <v>158</v>
      </c>
      <c r="E13" s="8">
        <v>1</v>
      </c>
      <c r="F13" s="8">
        <v>0.5</v>
      </c>
      <c r="G13" s="18"/>
      <c r="H13" s="18"/>
      <c r="I13" s="18" t="s">
        <v>152</v>
      </c>
      <c r="J13" s="18" t="s">
        <v>35</v>
      </c>
      <c r="K13" s="14">
        <v>0</v>
      </c>
      <c r="L13" s="14">
        <v>0</v>
      </c>
      <c r="M13" s="14">
        <v>0</v>
      </c>
      <c r="N13" s="14">
        <v>0</v>
      </c>
      <c r="O13" s="14">
        <v>1</v>
      </c>
      <c r="P13" s="14">
        <v>1</v>
      </c>
      <c r="Q13" s="14">
        <v>0</v>
      </c>
      <c r="R13" s="14">
        <v>0</v>
      </c>
      <c r="S13" s="14">
        <v>0</v>
      </c>
      <c r="T13" s="14">
        <v>1</v>
      </c>
      <c r="U13" s="14">
        <v>1</v>
      </c>
      <c r="V13" s="14">
        <v>1</v>
      </c>
      <c r="W13" s="14">
        <v>1</v>
      </c>
      <c r="X13" s="14">
        <v>0</v>
      </c>
      <c r="Y13" s="14">
        <v>0</v>
      </c>
      <c r="Z13" s="14">
        <v>0</v>
      </c>
      <c r="AA13" s="14">
        <v>0</v>
      </c>
    </row>
    <row r="14" spans="1:27" x14ac:dyDescent="0.35">
      <c r="A14" s="13">
        <v>11</v>
      </c>
      <c r="B14" s="8" t="s">
        <v>114</v>
      </c>
      <c r="C14" s="8" t="s">
        <v>45</v>
      </c>
      <c r="D14" s="8" t="s">
        <v>158</v>
      </c>
      <c r="E14" s="8">
        <v>0</v>
      </c>
      <c r="F14" s="8">
        <v>0.5</v>
      </c>
      <c r="G14" s="18"/>
      <c r="H14" s="18"/>
      <c r="I14" s="18" t="s">
        <v>152</v>
      </c>
      <c r="J14" s="18" t="s">
        <v>35</v>
      </c>
      <c r="K14" s="14" t="s">
        <v>166</v>
      </c>
      <c r="L14" s="14" t="s">
        <v>166</v>
      </c>
      <c r="M14" s="14" t="s">
        <v>166</v>
      </c>
      <c r="N14" s="14" t="s">
        <v>166</v>
      </c>
      <c r="O14" s="14" t="s">
        <v>166</v>
      </c>
      <c r="P14" s="14" t="s">
        <v>166</v>
      </c>
      <c r="Q14" s="14" t="s">
        <v>166</v>
      </c>
      <c r="R14" s="14" t="s">
        <v>166</v>
      </c>
      <c r="S14" s="14" t="s">
        <v>166</v>
      </c>
      <c r="T14" s="14" t="s">
        <v>166</v>
      </c>
      <c r="U14" s="14" t="s">
        <v>166</v>
      </c>
      <c r="V14" s="14" t="s">
        <v>166</v>
      </c>
      <c r="W14" s="14" t="s">
        <v>166</v>
      </c>
      <c r="X14" s="14">
        <v>0</v>
      </c>
      <c r="Y14" s="14" t="s">
        <v>166</v>
      </c>
      <c r="Z14" s="14">
        <v>0</v>
      </c>
      <c r="AA14" s="14" t="s">
        <v>166</v>
      </c>
    </row>
    <row r="15" spans="1:27" x14ac:dyDescent="0.35">
      <c r="A15" s="13">
        <v>12</v>
      </c>
      <c r="B15" s="8" t="s">
        <v>115</v>
      </c>
      <c r="C15" s="8" t="s">
        <v>46</v>
      </c>
      <c r="D15" s="8" t="s">
        <v>158</v>
      </c>
      <c r="E15" s="8">
        <v>1</v>
      </c>
      <c r="F15" s="8">
        <v>1</v>
      </c>
      <c r="G15" s="18"/>
      <c r="H15" s="18"/>
      <c r="I15" s="18" t="s">
        <v>152</v>
      </c>
      <c r="J15" s="18" t="s">
        <v>35</v>
      </c>
      <c r="K15" s="14">
        <v>1</v>
      </c>
      <c r="L15" s="14">
        <v>1</v>
      </c>
      <c r="M15" s="14">
        <v>1</v>
      </c>
      <c r="N15" s="14">
        <v>0</v>
      </c>
      <c r="O15" s="14">
        <v>1</v>
      </c>
      <c r="P15" s="14">
        <v>1</v>
      </c>
      <c r="Q15" s="14">
        <v>1</v>
      </c>
      <c r="R15" s="14">
        <v>1</v>
      </c>
      <c r="S15" s="14">
        <v>1</v>
      </c>
      <c r="T15" s="14">
        <v>1</v>
      </c>
      <c r="U15" s="14">
        <v>1</v>
      </c>
      <c r="V15" s="14">
        <v>1</v>
      </c>
      <c r="W15" s="14">
        <v>1</v>
      </c>
      <c r="X15" s="14">
        <v>1</v>
      </c>
      <c r="Y15" s="14">
        <v>1</v>
      </c>
      <c r="Z15" s="14">
        <v>0</v>
      </c>
      <c r="AA15" s="14">
        <v>0</v>
      </c>
    </row>
    <row r="16" spans="1:27" x14ac:dyDescent="0.35">
      <c r="A16" s="13">
        <v>13</v>
      </c>
      <c r="B16" s="8" t="s">
        <v>116</v>
      </c>
      <c r="C16" s="8" t="s">
        <v>47</v>
      </c>
      <c r="D16" s="8" t="s">
        <v>158</v>
      </c>
      <c r="E16" s="8">
        <v>1</v>
      </c>
      <c r="F16" s="8">
        <v>1</v>
      </c>
      <c r="G16" s="18"/>
      <c r="H16" s="18"/>
      <c r="I16" s="18" t="s">
        <v>152</v>
      </c>
      <c r="J16" s="18" t="s">
        <v>35</v>
      </c>
      <c r="K16" s="14">
        <v>0</v>
      </c>
      <c r="L16" s="14">
        <v>0</v>
      </c>
      <c r="M16" s="14">
        <v>0</v>
      </c>
      <c r="N16" s="14">
        <v>1</v>
      </c>
      <c r="O16" s="14">
        <v>1</v>
      </c>
      <c r="P16" s="14">
        <v>1</v>
      </c>
      <c r="Q16" s="14">
        <v>1</v>
      </c>
      <c r="R16" s="14">
        <v>1</v>
      </c>
      <c r="S16" s="14">
        <v>1</v>
      </c>
      <c r="T16" s="14">
        <v>0</v>
      </c>
      <c r="U16" s="14">
        <v>1</v>
      </c>
      <c r="V16" s="14">
        <v>1</v>
      </c>
      <c r="W16" s="14">
        <v>0</v>
      </c>
      <c r="X16" s="14">
        <v>1</v>
      </c>
      <c r="Y16" s="14">
        <v>0</v>
      </c>
      <c r="Z16" s="14">
        <v>1</v>
      </c>
      <c r="AA16" s="14">
        <v>1</v>
      </c>
    </row>
    <row r="17" spans="1:27" x14ac:dyDescent="0.35">
      <c r="A17" s="13">
        <v>14</v>
      </c>
      <c r="B17" s="8" t="s">
        <v>117</v>
      </c>
      <c r="C17" s="8" t="s">
        <v>48</v>
      </c>
      <c r="D17" s="8" t="s">
        <v>158</v>
      </c>
      <c r="E17" s="8">
        <v>1</v>
      </c>
      <c r="F17" s="8">
        <v>1</v>
      </c>
      <c r="G17" s="18"/>
      <c r="H17" s="18"/>
      <c r="I17" s="18" t="s">
        <v>152</v>
      </c>
      <c r="J17" s="18" t="s">
        <v>35</v>
      </c>
      <c r="K17" s="14">
        <v>0</v>
      </c>
      <c r="L17" s="14">
        <v>0</v>
      </c>
      <c r="M17" s="14">
        <v>0</v>
      </c>
      <c r="N17" s="14">
        <v>1</v>
      </c>
      <c r="O17" s="14">
        <v>1</v>
      </c>
      <c r="P17" s="14">
        <v>1</v>
      </c>
      <c r="Q17" s="14">
        <v>1</v>
      </c>
      <c r="R17" s="14">
        <v>1</v>
      </c>
      <c r="S17" s="14">
        <v>1</v>
      </c>
      <c r="T17" s="14">
        <v>0</v>
      </c>
      <c r="U17" s="14">
        <v>1</v>
      </c>
      <c r="V17" s="14">
        <v>1</v>
      </c>
      <c r="W17" s="14">
        <v>0</v>
      </c>
      <c r="X17" s="14">
        <v>1</v>
      </c>
      <c r="Y17" s="14">
        <v>0</v>
      </c>
      <c r="Z17" s="14">
        <v>1</v>
      </c>
      <c r="AA17" s="14">
        <v>1</v>
      </c>
    </row>
    <row r="18" spans="1:27" x14ac:dyDescent="0.35">
      <c r="A18" s="13">
        <v>15</v>
      </c>
      <c r="B18" s="8" t="s">
        <v>118</v>
      </c>
      <c r="C18" s="8" t="s">
        <v>49</v>
      </c>
      <c r="D18" s="8" t="s">
        <v>158</v>
      </c>
      <c r="E18" s="8">
        <v>1</v>
      </c>
      <c r="F18" s="8">
        <v>1</v>
      </c>
      <c r="G18" s="18"/>
      <c r="H18" s="18"/>
      <c r="I18" s="18" t="s">
        <v>152</v>
      </c>
      <c r="J18" s="18" t="s">
        <v>35</v>
      </c>
      <c r="K18" s="14">
        <v>0</v>
      </c>
      <c r="L18" s="14">
        <v>0</v>
      </c>
      <c r="M18" s="14">
        <v>0</v>
      </c>
      <c r="N18" s="14">
        <v>1</v>
      </c>
      <c r="O18" s="14">
        <v>1</v>
      </c>
      <c r="P18" s="14">
        <v>1</v>
      </c>
      <c r="Q18" s="14">
        <v>1</v>
      </c>
      <c r="R18" s="14">
        <v>1</v>
      </c>
      <c r="S18" s="14">
        <v>1</v>
      </c>
      <c r="T18" s="14">
        <v>0</v>
      </c>
      <c r="U18" s="14">
        <v>1</v>
      </c>
      <c r="V18" s="14">
        <v>1</v>
      </c>
      <c r="W18" s="14">
        <v>0</v>
      </c>
      <c r="X18" s="14">
        <v>1</v>
      </c>
      <c r="Y18" s="14">
        <v>0</v>
      </c>
      <c r="Z18" s="14">
        <v>1</v>
      </c>
      <c r="AA18" s="14">
        <v>1</v>
      </c>
    </row>
    <row r="19" spans="1:27" x14ac:dyDescent="0.35">
      <c r="A19" s="13">
        <v>16</v>
      </c>
      <c r="B19" s="8" t="s">
        <v>119</v>
      </c>
      <c r="C19" s="8" t="s">
        <v>50</v>
      </c>
      <c r="D19" s="8" t="s">
        <v>158</v>
      </c>
      <c r="E19" s="8">
        <v>1</v>
      </c>
      <c r="F19" s="8">
        <v>1</v>
      </c>
      <c r="G19" s="18"/>
      <c r="H19" s="18"/>
      <c r="I19" s="18" t="s">
        <v>152</v>
      </c>
      <c r="J19" s="18" t="s">
        <v>35</v>
      </c>
      <c r="K19" s="14">
        <v>0</v>
      </c>
      <c r="L19" s="14">
        <v>0</v>
      </c>
      <c r="M19" s="14">
        <v>0</v>
      </c>
      <c r="N19" s="14">
        <v>0</v>
      </c>
      <c r="O19" s="14">
        <v>0</v>
      </c>
      <c r="P19" s="14">
        <v>1</v>
      </c>
      <c r="Q19" s="14">
        <v>1</v>
      </c>
      <c r="R19" s="14">
        <v>0</v>
      </c>
      <c r="S19" s="14">
        <v>1</v>
      </c>
      <c r="T19" s="14">
        <v>1</v>
      </c>
      <c r="U19" s="14">
        <v>0</v>
      </c>
      <c r="V19" s="14">
        <v>1</v>
      </c>
      <c r="W19" s="14">
        <v>0</v>
      </c>
      <c r="X19" s="14">
        <v>1</v>
      </c>
      <c r="Y19" s="14">
        <v>1</v>
      </c>
      <c r="Z19" s="14">
        <v>1</v>
      </c>
      <c r="AA19" s="14">
        <v>0</v>
      </c>
    </row>
    <row r="20" spans="1:27" x14ac:dyDescent="0.35">
      <c r="A20" s="13">
        <v>17</v>
      </c>
      <c r="B20" s="8" t="s">
        <v>120</v>
      </c>
      <c r="C20" s="8" t="s">
        <v>51</v>
      </c>
      <c r="D20" s="8" t="s">
        <v>158</v>
      </c>
      <c r="E20" s="8">
        <v>1</v>
      </c>
      <c r="F20" s="8">
        <v>1</v>
      </c>
      <c r="G20" s="18"/>
      <c r="H20" s="18"/>
      <c r="I20" s="18" t="s">
        <v>153</v>
      </c>
      <c r="J20" s="18" t="s">
        <v>52</v>
      </c>
      <c r="K20" s="14">
        <v>1</v>
      </c>
      <c r="L20" s="14">
        <v>1</v>
      </c>
      <c r="M20" s="14">
        <v>1</v>
      </c>
      <c r="N20" s="14">
        <v>1</v>
      </c>
      <c r="O20" s="14">
        <v>1</v>
      </c>
      <c r="P20" s="14">
        <v>1</v>
      </c>
      <c r="Q20" s="14">
        <v>1</v>
      </c>
      <c r="R20" s="14">
        <v>1</v>
      </c>
      <c r="S20" s="14">
        <v>1</v>
      </c>
      <c r="T20" s="14">
        <v>0</v>
      </c>
      <c r="U20" s="14">
        <v>1</v>
      </c>
      <c r="V20" s="14">
        <v>1</v>
      </c>
      <c r="W20" s="14">
        <v>1</v>
      </c>
      <c r="X20" s="14">
        <v>1</v>
      </c>
      <c r="Y20" s="14">
        <v>1</v>
      </c>
      <c r="Z20" s="14">
        <v>1</v>
      </c>
      <c r="AA20" s="14">
        <v>1</v>
      </c>
    </row>
    <row r="21" spans="1:27" x14ac:dyDescent="0.35">
      <c r="A21" s="13">
        <v>18</v>
      </c>
      <c r="B21" s="8" t="s">
        <v>121</v>
      </c>
      <c r="C21" s="8" t="s">
        <v>53</v>
      </c>
      <c r="D21" s="8" t="s">
        <v>158</v>
      </c>
      <c r="E21" s="8">
        <v>1</v>
      </c>
      <c r="F21" s="8">
        <v>1</v>
      </c>
      <c r="G21" s="18"/>
      <c r="H21" s="18"/>
      <c r="I21" s="18" t="s">
        <v>153</v>
      </c>
      <c r="J21" s="18" t="s">
        <v>52</v>
      </c>
      <c r="K21" s="14">
        <v>1</v>
      </c>
      <c r="L21" s="14">
        <v>1</v>
      </c>
      <c r="M21" s="14">
        <v>1</v>
      </c>
      <c r="N21" s="14">
        <v>1</v>
      </c>
      <c r="O21" s="14">
        <v>1</v>
      </c>
      <c r="P21" s="14">
        <v>1</v>
      </c>
      <c r="Q21" s="14">
        <v>1</v>
      </c>
      <c r="R21" s="14">
        <v>1</v>
      </c>
      <c r="S21" s="14">
        <v>1</v>
      </c>
      <c r="T21" s="14">
        <v>1</v>
      </c>
      <c r="U21" s="14">
        <v>0</v>
      </c>
      <c r="V21" s="14">
        <v>1</v>
      </c>
      <c r="W21" s="14">
        <v>1</v>
      </c>
      <c r="X21" s="14">
        <v>1</v>
      </c>
      <c r="Y21" s="14">
        <v>1</v>
      </c>
      <c r="Z21" s="14">
        <v>1</v>
      </c>
      <c r="AA21" s="14">
        <v>1</v>
      </c>
    </row>
    <row r="22" spans="1:27" x14ac:dyDescent="0.35">
      <c r="A22" s="13">
        <v>1</v>
      </c>
      <c r="B22" s="8" t="s">
        <v>122</v>
      </c>
      <c r="C22" s="8" t="s">
        <v>54</v>
      </c>
      <c r="D22" s="8" t="s">
        <v>160</v>
      </c>
      <c r="E22" s="8">
        <v>1</v>
      </c>
      <c r="F22" s="8">
        <v>1</v>
      </c>
      <c r="G22" s="18"/>
      <c r="H22" s="18"/>
      <c r="I22" s="18" t="s">
        <v>152</v>
      </c>
      <c r="J22" s="18" t="s">
        <v>35</v>
      </c>
      <c r="K22" s="14">
        <v>1</v>
      </c>
      <c r="L22" s="14">
        <v>1</v>
      </c>
      <c r="M22" s="14">
        <v>1</v>
      </c>
      <c r="N22" s="14">
        <v>0</v>
      </c>
      <c r="O22" s="14">
        <v>1</v>
      </c>
      <c r="P22" s="14">
        <v>1</v>
      </c>
      <c r="Q22" s="14">
        <v>1</v>
      </c>
      <c r="R22" s="14">
        <v>1</v>
      </c>
      <c r="S22" s="14">
        <v>1</v>
      </c>
      <c r="T22" s="14">
        <v>0</v>
      </c>
      <c r="U22" s="14">
        <v>1</v>
      </c>
      <c r="V22" s="14">
        <v>0</v>
      </c>
      <c r="W22" s="14">
        <v>0</v>
      </c>
      <c r="X22" s="14">
        <v>1</v>
      </c>
      <c r="Y22" s="14">
        <v>0</v>
      </c>
      <c r="Z22" s="14">
        <v>1</v>
      </c>
      <c r="AA22" s="14">
        <v>1</v>
      </c>
    </row>
    <row r="23" spans="1:27" x14ac:dyDescent="0.35">
      <c r="A23" s="13">
        <v>2</v>
      </c>
      <c r="B23" s="8" t="s">
        <v>123</v>
      </c>
      <c r="C23" s="8" t="s">
        <v>55</v>
      </c>
      <c r="D23" s="8" t="s">
        <v>160</v>
      </c>
      <c r="E23" s="8">
        <v>1</v>
      </c>
      <c r="F23" s="8">
        <v>1</v>
      </c>
      <c r="G23" s="18"/>
      <c r="H23" s="18"/>
      <c r="I23" s="18" t="s">
        <v>152</v>
      </c>
      <c r="J23" s="18" t="s">
        <v>35</v>
      </c>
      <c r="K23" s="14">
        <v>1</v>
      </c>
      <c r="L23" s="14">
        <v>1</v>
      </c>
      <c r="M23" s="14">
        <v>1</v>
      </c>
      <c r="N23" s="14">
        <v>0</v>
      </c>
      <c r="O23" s="14">
        <v>0</v>
      </c>
      <c r="P23" s="14">
        <v>0</v>
      </c>
      <c r="Q23" s="14">
        <v>0</v>
      </c>
      <c r="R23" s="14">
        <v>1</v>
      </c>
      <c r="S23" s="14">
        <v>1</v>
      </c>
      <c r="T23" s="14">
        <v>1</v>
      </c>
      <c r="U23" s="14">
        <v>0</v>
      </c>
      <c r="V23" s="14">
        <v>1</v>
      </c>
      <c r="W23" s="14">
        <v>1</v>
      </c>
      <c r="X23" s="14">
        <v>0</v>
      </c>
      <c r="Y23" s="14">
        <v>0</v>
      </c>
      <c r="Z23" s="14">
        <v>1</v>
      </c>
      <c r="AA23" s="14">
        <v>1</v>
      </c>
    </row>
    <row r="24" spans="1:27" x14ac:dyDescent="0.35">
      <c r="A24" s="13">
        <v>3</v>
      </c>
      <c r="B24" s="8" t="s">
        <v>124</v>
      </c>
      <c r="C24" s="8" t="s">
        <v>56</v>
      </c>
      <c r="D24" s="8" t="s">
        <v>160</v>
      </c>
      <c r="E24" s="8">
        <v>2</v>
      </c>
      <c r="F24" s="8">
        <v>1</v>
      </c>
      <c r="G24" s="18"/>
      <c r="H24" s="18"/>
      <c r="I24" s="18" t="s">
        <v>152</v>
      </c>
      <c r="J24" s="18" t="s">
        <v>35</v>
      </c>
      <c r="K24" s="14">
        <v>2</v>
      </c>
      <c r="L24" s="14">
        <v>2</v>
      </c>
      <c r="M24" s="14">
        <v>2</v>
      </c>
      <c r="N24" s="14">
        <v>2</v>
      </c>
      <c r="O24" s="14">
        <v>2</v>
      </c>
      <c r="P24" s="14">
        <v>2</v>
      </c>
      <c r="Q24" s="14">
        <v>2</v>
      </c>
      <c r="R24" s="14">
        <v>2</v>
      </c>
      <c r="S24" s="14">
        <v>2</v>
      </c>
      <c r="T24" s="14">
        <v>2</v>
      </c>
      <c r="U24" s="14">
        <v>2</v>
      </c>
      <c r="V24" s="14">
        <v>2</v>
      </c>
      <c r="W24" s="14">
        <v>0</v>
      </c>
      <c r="X24" s="14">
        <v>1</v>
      </c>
      <c r="Y24" s="14">
        <v>2</v>
      </c>
      <c r="Z24" s="14">
        <v>1</v>
      </c>
      <c r="AA24" s="14">
        <v>0</v>
      </c>
    </row>
    <row r="25" spans="1:27" x14ac:dyDescent="0.35">
      <c r="A25" s="13">
        <v>4</v>
      </c>
      <c r="B25" s="8" t="s">
        <v>125</v>
      </c>
      <c r="C25" s="8" t="s">
        <v>57</v>
      </c>
      <c r="D25" s="8" t="s">
        <v>160</v>
      </c>
      <c r="E25" s="8">
        <v>0</v>
      </c>
      <c r="F25" s="8">
        <v>1</v>
      </c>
      <c r="G25" s="18"/>
      <c r="H25" s="18"/>
      <c r="I25" s="18" t="s">
        <v>152</v>
      </c>
      <c r="J25" s="18" t="s">
        <v>35</v>
      </c>
      <c r="K25" s="14" t="s">
        <v>166</v>
      </c>
      <c r="L25" s="14" t="s">
        <v>166</v>
      </c>
      <c r="M25" s="14" t="s">
        <v>166</v>
      </c>
      <c r="N25" s="14" t="s">
        <v>166</v>
      </c>
      <c r="O25" s="14" t="s">
        <v>166</v>
      </c>
      <c r="P25" s="14" t="s">
        <v>166</v>
      </c>
      <c r="Q25" s="14" t="s">
        <v>166</v>
      </c>
      <c r="R25" s="14" t="s">
        <v>166</v>
      </c>
      <c r="S25" s="14" t="s">
        <v>166</v>
      </c>
      <c r="T25" s="14" t="s">
        <v>166</v>
      </c>
      <c r="U25" s="14" t="s">
        <v>166</v>
      </c>
      <c r="V25" s="14" t="s">
        <v>166</v>
      </c>
      <c r="W25" s="14" t="s">
        <v>166</v>
      </c>
      <c r="X25" s="14">
        <v>1</v>
      </c>
      <c r="Y25" s="14" t="s">
        <v>166</v>
      </c>
      <c r="Z25" s="14">
        <v>1</v>
      </c>
      <c r="AA25" s="14" t="s">
        <v>166</v>
      </c>
    </row>
    <row r="26" spans="1:27" x14ac:dyDescent="0.35">
      <c r="A26" s="13">
        <v>5</v>
      </c>
      <c r="B26" s="8" t="s">
        <v>126</v>
      </c>
      <c r="C26" s="8" t="s">
        <v>58</v>
      </c>
      <c r="D26" s="8" t="s">
        <v>160</v>
      </c>
      <c r="E26" s="8">
        <v>1</v>
      </c>
      <c r="F26" s="8">
        <v>0.5</v>
      </c>
      <c r="G26" s="18"/>
      <c r="H26" s="18"/>
      <c r="I26" s="18" t="s">
        <v>152</v>
      </c>
      <c r="J26" s="18" t="s">
        <v>35</v>
      </c>
      <c r="K26" s="14">
        <v>0</v>
      </c>
      <c r="L26" s="14">
        <v>0</v>
      </c>
      <c r="M26" s="14">
        <v>0</v>
      </c>
      <c r="N26" s="14">
        <v>1</v>
      </c>
      <c r="O26" s="14">
        <v>0</v>
      </c>
      <c r="P26" s="14">
        <v>0</v>
      </c>
      <c r="Q26" s="14">
        <v>0</v>
      </c>
      <c r="R26" s="14">
        <v>1</v>
      </c>
      <c r="S26" s="14">
        <v>1</v>
      </c>
      <c r="T26" s="14">
        <v>1</v>
      </c>
      <c r="U26" s="14">
        <v>1</v>
      </c>
      <c r="V26" s="14">
        <v>1</v>
      </c>
      <c r="W26" s="14">
        <v>1</v>
      </c>
      <c r="X26" s="14">
        <v>0.5</v>
      </c>
      <c r="Y26" s="14">
        <v>1</v>
      </c>
      <c r="Z26" s="14">
        <v>0.5</v>
      </c>
      <c r="AA26" s="14">
        <v>0</v>
      </c>
    </row>
    <row r="27" spans="1:27" x14ac:dyDescent="0.35">
      <c r="A27" s="13">
        <v>6</v>
      </c>
      <c r="B27" s="8" t="s">
        <v>127</v>
      </c>
      <c r="C27" s="8" t="s">
        <v>59</v>
      </c>
      <c r="D27" s="8" t="s">
        <v>160</v>
      </c>
      <c r="E27" s="8">
        <v>0</v>
      </c>
      <c r="F27" s="8">
        <v>0.5</v>
      </c>
      <c r="G27" s="18"/>
      <c r="H27" s="18"/>
      <c r="I27" s="18" t="s">
        <v>152</v>
      </c>
      <c r="J27" s="18" t="s">
        <v>35</v>
      </c>
      <c r="K27" s="14" t="s">
        <v>166</v>
      </c>
      <c r="L27" s="14" t="s">
        <v>166</v>
      </c>
      <c r="M27" s="14" t="s">
        <v>166</v>
      </c>
      <c r="N27" s="14" t="s">
        <v>166</v>
      </c>
      <c r="O27" s="14" t="s">
        <v>166</v>
      </c>
      <c r="P27" s="14" t="s">
        <v>166</v>
      </c>
      <c r="Q27" s="14" t="s">
        <v>166</v>
      </c>
      <c r="R27" s="14" t="s">
        <v>166</v>
      </c>
      <c r="S27" s="14" t="s">
        <v>166</v>
      </c>
      <c r="T27" s="14" t="s">
        <v>166</v>
      </c>
      <c r="U27" s="14" t="s">
        <v>166</v>
      </c>
      <c r="V27" s="14" t="s">
        <v>166</v>
      </c>
      <c r="W27" s="14" t="s">
        <v>166</v>
      </c>
      <c r="X27" s="14">
        <v>0.5</v>
      </c>
      <c r="Y27" s="14" t="s">
        <v>166</v>
      </c>
      <c r="Z27" s="14">
        <v>0.5</v>
      </c>
      <c r="AA27" s="14" t="s">
        <v>166</v>
      </c>
    </row>
    <row r="28" spans="1:27" x14ac:dyDescent="0.35">
      <c r="A28" s="13">
        <v>1</v>
      </c>
      <c r="B28" s="8" t="s">
        <v>128</v>
      </c>
      <c r="C28" s="8" t="s">
        <v>60</v>
      </c>
      <c r="D28" s="8" t="s">
        <v>162</v>
      </c>
      <c r="E28" s="8">
        <v>1</v>
      </c>
      <c r="F28" s="8">
        <v>1</v>
      </c>
      <c r="G28" s="18"/>
      <c r="H28" s="18"/>
      <c r="I28" s="18" t="s">
        <v>149</v>
      </c>
      <c r="J28" s="18" t="s">
        <v>61</v>
      </c>
      <c r="K28" s="14">
        <v>0</v>
      </c>
      <c r="L28" s="14">
        <v>0</v>
      </c>
      <c r="M28" s="14">
        <v>0</v>
      </c>
      <c r="N28" s="14">
        <v>0</v>
      </c>
      <c r="O28" s="14">
        <v>0</v>
      </c>
      <c r="P28" s="14">
        <v>0</v>
      </c>
      <c r="Q28" s="14">
        <v>0</v>
      </c>
      <c r="R28" s="14">
        <v>1</v>
      </c>
      <c r="S28" s="14">
        <v>0</v>
      </c>
      <c r="T28" s="14">
        <v>1</v>
      </c>
      <c r="U28" s="14">
        <v>1</v>
      </c>
      <c r="V28" s="14">
        <v>1</v>
      </c>
      <c r="W28" s="14">
        <v>0</v>
      </c>
      <c r="X28" s="14">
        <v>1</v>
      </c>
      <c r="Y28" s="14">
        <v>0</v>
      </c>
      <c r="Z28" s="14">
        <v>0</v>
      </c>
      <c r="AA28" s="14">
        <v>0</v>
      </c>
    </row>
    <row r="29" spans="1:27" x14ac:dyDescent="0.35">
      <c r="A29" s="13">
        <v>2</v>
      </c>
      <c r="B29" s="8" t="s">
        <v>129</v>
      </c>
      <c r="C29" s="8" t="s">
        <v>62</v>
      </c>
      <c r="D29" s="8" t="s">
        <v>162</v>
      </c>
      <c r="E29" s="8">
        <v>1</v>
      </c>
      <c r="F29" s="8">
        <v>1</v>
      </c>
      <c r="G29" s="18"/>
      <c r="H29" s="18"/>
      <c r="I29" s="18" t="s">
        <v>150</v>
      </c>
      <c r="J29" s="18" t="s">
        <v>63</v>
      </c>
      <c r="K29" s="14">
        <v>0</v>
      </c>
      <c r="L29" s="14">
        <v>0</v>
      </c>
      <c r="M29" s="14">
        <v>0</v>
      </c>
      <c r="N29" s="14">
        <v>1</v>
      </c>
      <c r="O29" s="14">
        <v>0</v>
      </c>
      <c r="P29" s="14">
        <v>0</v>
      </c>
      <c r="Q29" s="14">
        <v>0</v>
      </c>
      <c r="R29" s="14">
        <v>1</v>
      </c>
      <c r="S29" s="14">
        <v>0</v>
      </c>
      <c r="T29" s="14">
        <v>1</v>
      </c>
      <c r="U29" s="14">
        <v>1</v>
      </c>
      <c r="V29" s="14">
        <v>1</v>
      </c>
      <c r="W29" s="14">
        <v>0</v>
      </c>
      <c r="X29" s="14">
        <v>1</v>
      </c>
      <c r="Y29" s="14">
        <v>1</v>
      </c>
      <c r="Z29" s="14">
        <v>0</v>
      </c>
      <c r="AA29" s="14">
        <v>0</v>
      </c>
    </row>
    <row r="30" spans="1:27" x14ac:dyDescent="0.35">
      <c r="A30" s="13">
        <v>3</v>
      </c>
      <c r="B30" s="8" t="s">
        <v>130</v>
      </c>
      <c r="C30" s="8" t="s">
        <v>64</v>
      </c>
      <c r="D30" s="8" t="s">
        <v>162</v>
      </c>
      <c r="E30" s="8">
        <v>1</v>
      </c>
      <c r="F30" s="8">
        <v>1</v>
      </c>
      <c r="G30" s="18"/>
      <c r="H30" s="18"/>
      <c r="I30" s="18" t="s">
        <v>150</v>
      </c>
      <c r="J30" s="18" t="s">
        <v>63</v>
      </c>
      <c r="K30" s="14">
        <v>0</v>
      </c>
      <c r="L30" s="14">
        <v>0</v>
      </c>
      <c r="M30" s="14">
        <v>0</v>
      </c>
      <c r="N30" s="14">
        <v>0</v>
      </c>
      <c r="O30" s="14">
        <v>0</v>
      </c>
      <c r="P30" s="14">
        <v>0</v>
      </c>
      <c r="Q30" s="14">
        <v>0</v>
      </c>
      <c r="R30" s="14">
        <v>0</v>
      </c>
      <c r="S30" s="14">
        <v>0</v>
      </c>
      <c r="T30" s="14">
        <v>1</v>
      </c>
      <c r="U30" s="14">
        <v>1</v>
      </c>
      <c r="V30" s="14">
        <v>0</v>
      </c>
      <c r="W30" s="14">
        <v>0</v>
      </c>
      <c r="X30" s="14">
        <v>0</v>
      </c>
      <c r="Y30" s="14">
        <v>0</v>
      </c>
      <c r="Z30" s="14">
        <v>0</v>
      </c>
      <c r="AA30" s="14">
        <v>0</v>
      </c>
    </row>
    <row r="31" spans="1:27" x14ac:dyDescent="0.35">
      <c r="A31" s="13">
        <v>4</v>
      </c>
      <c r="B31" s="8" t="s">
        <v>131</v>
      </c>
      <c r="C31" s="8" t="s">
        <v>65</v>
      </c>
      <c r="D31" s="8" t="s">
        <v>162</v>
      </c>
      <c r="E31" s="8">
        <v>1</v>
      </c>
      <c r="F31" s="8">
        <v>1</v>
      </c>
      <c r="G31" s="18"/>
      <c r="H31" s="18"/>
      <c r="I31" s="18" t="s">
        <v>150</v>
      </c>
      <c r="J31" s="18" t="s">
        <v>63</v>
      </c>
      <c r="K31" s="14">
        <v>1</v>
      </c>
      <c r="L31" s="14">
        <v>1</v>
      </c>
      <c r="M31" s="14">
        <v>1</v>
      </c>
      <c r="N31" s="14">
        <v>1</v>
      </c>
      <c r="O31" s="14">
        <v>1</v>
      </c>
      <c r="P31" s="14">
        <v>1</v>
      </c>
      <c r="Q31" s="14">
        <v>0</v>
      </c>
      <c r="R31" s="14">
        <v>1</v>
      </c>
      <c r="S31" s="14">
        <v>1</v>
      </c>
      <c r="T31" s="14">
        <v>0</v>
      </c>
      <c r="U31" s="14">
        <v>1</v>
      </c>
      <c r="V31" s="14">
        <v>1</v>
      </c>
      <c r="W31" s="14">
        <v>1</v>
      </c>
      <c r="X31" s="14">
        <v>1</v>
      </c>
      <c r="Y31" s="14">
        <v>1</v>
      </c>
      <c r="Z31" s="14">
        <v>1</v>
      </c>
      <c r="AA31" s="14">
        <v>0</v>
      </c>
    </row>
    <row r="32" spans="1:27" x14ac:dyDescent="0.35">
      <c r="A32" s="13">
        <v>5</v>
      </c>
      <c r="B32" s="8" t="s">
        <v>132</v>
      </c>
      <c r="C32" s="8" t="s">
        <v>66</v>
      </c>
      <c r="D32" s="8" t="s">
        <v>162</v>
      </c>
      <c r="E32" s="8">
        <v>1</v>
      </c>
      <c r="F32" s="8">
        <v>1</v>
      </c>
      <c r="G32" s="18"/>
      <c r="H32" s="18"/>
      <c r="I32" s="18" t="s">
        <v>150</v>
      </c>
      <c r="J32" s="18" t="s">
        <v>63</v>
      </c>
      <c r="K32" s="14">
        <v>0</v>
      </c>
      <c r="L32" s="14">
        <v>0</v>
      </c>
      <c r="M32" s="14">
        <v>0</v>
      </c>
      <c r="N32" s="14">
        <v>0</v>
      </c>
      <c r="O32" s="14">
        <v>0</v>
      </c>
      <c r="P32" s="14">
        <v>0</v>
      </c>
      <c r="Q32" s="14">
        <v>0</v>
      </c>
      <c r="R32" s="14">
        <v>1</v>
      </c>
      <c r="S32" s="14">
        <v>0</v>
      </c>
      <c r="T32" s="14">
        <v>0</v>
      </c>
      <c r="U32" s="14">
        <v>1</v>
      </c>
      <c r="V32" s="14">
        <v>0</v>
      </c>
      <c r="W32" s="14">
        <v>0</v>
      </c>
      <c r="X32" s="14">
        <v>0</v>
      </c>
      <c r="Y32" s="14">
        <v>0</v>
      </c>
      <c r="Z32" s="14">
        <v>0</v>
      </c>
      <c r="AA32" s="14">
        <v>0</v>
      </c>
    </row>
    <row r="33" spans="1:27" x14ac:dyDescent="0.35">
      <c r="A33" s="13">
        <v>6</v>
      </c>
      <c r="B33" s="8" t="s">
        <v>133</v>
      </c>
      <c r="C33" s="8" t="s">
        <v>67</v>
      </c>
      <c r="D33" s="8" t="s">
        <v>162</v>
      </c>
      <c r="E33" s="8">
        <v>1</v>
      </c>
      <c r="F33" s="8">
        <v>1</v>
      </c>
      <c r="G33" s="18"/>
      <c r="H33" s="18"/>
      <c r="I33" s="18" t="s">
        <v>151</v>
      </c>
      <c r="J33" s="18" t="s">
        <v>68</v>
      </c>
      <c r="K33" s="14">
        <v>0</v>
      </c>
      <c r="L33" s="14">
        <v>0</v>
      </c>
      <c r="M33" s="14">
        <v>1</v>
      </c>
      <c r="N33" s="14">
        <v>0</v>
      </c>
      <c r="O33" s="14">
        <v>0</v>
      </c>
      <c r="P33" s="14">
        <v>0</v>
      </c>
      <c r="Q33" s="14">
        <v>1</v>
      </c>
      <c r="R33" s="14">
        <v>1</v>
      </c>
      <c r="S33" s="14">
        <v>0</v>
      </c>
      <c r="T33" s="14">
        <v>0</v>
      </c>
      <c r="U33" s="14">
        <v>1</v>
      </c>
      <c r="V33" s="14">
        <v>1</v>
      </c>
      <c r="W33" s="14">
        <v>0</v>
      </c>
      <c r="X33" s="14">
        <v>0</v>
      </c>
      <c r="Y33" s="14">
        <v>0</v>
      </c>
      <c r="Z33" s="14">
        <v>1</v>
      </c>
      <c r="AA33" s="14">
        <v>1</v>
      </c>
    </row>
    <row r="34" spans="1:27" x14ac:dyDescent="0.35">
      <c r="A34" s="13">
        <v>7</v>
      </c>
      <c r="B34" s="8" t="s">
        <v>134</v>
      </c>
      <c r="C34" s="8" t="s">
        <v>69</v>
      </c>
      <c r="D34" s="8" t="s">
        <v>162</v>
      </c>
      <c r="E34" s="8">
        <v>1</v>
      </c>
      <c r="F34" s="8">
        <v>1</v>
      </c>
      <c r="G34" s="18"/>
      <c r="H34" s="18"/>
      <c r="I34" s="18" t="s">
        <v>151</v>
      </c>
      <c r="J34" s="18" t="s">
        <v>68</v>
      </c>
      <c r="K34" s="14">
        <v>1</v>
      </c>
      <c r="L34" s="14">
        <v>1</v>
      </c>
      <c r="M34" s="14">
        <v>1</v>
      </c>
      <c r="N34" s="14">
        <v>1</v>
      </c>
      <c r="O34" s="14">
        <v>1</v>
      </c>
      <c r="P34" s="14">
        <v>1</v>
      </c>
      <c r="Q34" s="14">
        <v>1</v>
      </c>
      <c r="R34" s="14">
        <v>1</v>
      </c>
      <c r="S34" s="14">
        <v>0</v>
      </c>
      <c r="T34" s="14">
        <v>0</v>
      </c>
      <c r="U34" s="14">
        <v>1</v>
      </c>
      <c r="V34" s="14">
        <v>1</v>
      </c>
      <c r="W34" s="14">
        <v>0</v>
      </c>
      <c r="X34" s="14">
        <v>1</v>
      </c>
      <c r="Y34" s="14">
        <v>1</v>
      </c>
      <c r="Z34" s="14">
        <v>1</v>
      </c>
      <c r="AA34" s="14">
        <v>1</v>
      </c>
    </row>
    <row r="35" spans="1:27" x14ac:dyDescent="0.35">
      <c r="A35" s="13">
        <v>8</v>
      </c>
      <c r="B35" s="8" t="s">
        <v>135</v>
      </c>
      <c r="C35" s="8" t="s">
        <v>70</v>
      </c>
      <c r="D35" s="8" t="s">
        <v>162</v>
      </c>
      <c r="E35" s="8">
        <v>1</v>
      </c>
      <c r="F35" s="8">
        <v>0.5</v>
      </c>
      <c r="G35" s="18"/>
      <c r="H35" s="18"/>
      <c r="I35" s="18" t="s">
        <v>152</v>
      </c>
      <c r="J35" s="18" t="s">
        <v>35</v>
      </c>
      <c r="K35" s="14">
        <v>1</v>
      </c>
      <c r="L35" s="14">
        <v>1</v>
      </c>
      <c r="M35" s="14">
        <v>1</v>
      </c>
      <c r="N35" s="14">
        <v>0</v>
      </c>
      <c r="O35" s="14">
        <v>1</v>
      </c>
      <c r="P35" s="14">
        <v>0</v>
      </c>
      <c r="Q35" s="14">
        <v>1</v>
      </c>
      <c r="R35" s="14">
        <v>0</v>
      </c>
      <c r="S35" s="14">
        <v>1</v>
      </c>
      <c r="T35" s="14">
        <v>1</v>
      </c>
      <c r="U35" s="14">
        <v>0</v>
      </c>
      <c r="V35" s="14">
        <v>0</v>
      </c>
      <c r="W35" s="14">
        <v>1</v>
      </c>
      <c r="X35" s="14">
        <v>0.5</v>
      </c>
      <c r="Y35" s="14">
        <v>0</v>
      </c>
      <c r="Z35" s="14">
        <v>0.5</v>
      </c>
      <c r="AA35" s="14">
        <v>1</v>
      </c>
    </row>
    <row r="36" spans="1:27" x14ac:dyDescent="0.35">
      <c r="A36" s="13">
        <v>9</v>
      </c>
      <c r="B36" s="8" t="s">
        <v>136</v>
      </c>
      <c r="C36" s="8" t="s">
        <v>71</v>
      </c>
      <c r="D36" s="8" t="s">
        <v>162</v>
      </c>
      <c r="E36" s="8">
        <v>0</v>
      </c>
      <c r="F36" s="8">
        <v>0.5</v>
      </c>
      <c r="G36" s="18"/>
      <c r="H36" s="18"/>
      <c r="I36" s="18" t="s">
        <v>152</v>
      </c>
      <c r="J36" s="18" t="s">
        <v>35</v>
      </c>
      <c r="K36" s="14" t="s">
        <v>166</v>
      </c>
      <c r="L36" s="14" t="s">
        <v>166</v>
      </c>
      <c r="M36" s="14" t="s">
        <v>166</v>
      </c>
      <c r="N36" s="14" t="s">
        <v>166</v>
      </c>
      <c r="O36" s="14" t="s">
        <v>166</v>
      </c>
      <c r="P36" s="14" t="s">
        <v>166</v>
      </c>
      <c r="Q36" s="14" t="s">
        <v>166</v>
      </c>
      <c r="R36" s="14" t="s">
        <v>166</v>
      </c>
      <c r="S36" s="14" t="s">
        <v>166</v>
      </c>
      <c r="T36" s="14" t="s">
        <v>166</v>
      </c>
      <c r="U36" s="14" t="s">
        <v>166</v>
      </c>
      <c r="V36" s="14" t="s">
        <v>166</v>
      </c>
      <c r="W36" s="14" t="s">
        <v>166</v>
      </c>
      <c r="X36" s="14">
        <v>0.5</v>
      </c>
      <c r="Y36" s="14" t="s">
        <v>166</v>
      </c>
      <c r="Z36" s="14">
        <v>0.5</v>
      </c>
      <c r="AA36" s="14" t="s">
        <v>166</v>
      </c>
    </row>
    <row r="37" spans="1:27" ht="15.5" customHeight="1" x14ac:dyDescent="0.35">
      <c r="A37" s="13">
        <v>10</v>
      </c>
      <c r="B37" s="8" t="s">
        <v>137</v>
      </c>
      <c r="C37" s="8" t="s">
        <v>72</v>
      </c>
      <c r="D37" s="8" t="s">
        <v>162</v>
      </c>
      <c r="E37" s="8">
        <v>1</v>
      </c>
      <c r="F37" s="8">
        <v>1</v>
      </c>
      <c r="G37" s="18"/>
      <c r="H37" s="18"/>
      <c r="I37" s="18" t="s">
        <v>152</v>
      </c>
      <c r="J37" s="18" t="s">
        <v>35</v>
      </c>
      <c r="K37" s="14">
        <v>0</v>
      </c>
      <c r="L37" s="14">
        <v>0</v>
      </c>
      <c r="M37" s="14">
        <v>0</v>
      </c>
      <c r="N37" s="14">
        <v>1</v>
      </c>
      <c r="O37" s="14">
        <v>1</v>
      </c>
      <c r="P37" s="14">
        <v>1</v>
      </c>
      <c r="Q37" s="14">
        <v>1</v>
      </c>
      <c r="R37" s="14">
        <v>1</v>
      </c>
      <c r="S37" s="14">
        <v>1</v>
      </c>
      <c r="T37" s="14">
        <v>1</v>
      </c>
      <c r="U37" s="14">
        <v>0</v>
      </c>
      <c r="V37" s="14">
        <v>1</v>
      </c>
      <c r="W37" s="14">
        <v>0</v>
      </c>
      <c r="X37" s="14">
        <v>1</v>
      </c>
      <c r="Y37" s="14">
        <v>0</v>
      </c>
      <c r="Z37" s="14">
        <v>1</v>
      </c>
      <c r="AA37" s="14">
        <v>0</v>
      </c>
    </row>
    <row r="38" spans="1:27" x14ac:dyDescent="0.35">
      <c r="A38" s="13">
        <v>11</v>
      </c>
      <c r="B38" s="8" t="s">
        <v>138</v>
      </c>
      <c r="C38" s="8" t="s">
        <v>73</v>
      </c>
      <c r="D38" s="8" t="s">
        <v>162</v>
      </c>
      <c r="E38" s="8">
        <v>1</v>
      </c>
      <c r="F38" s="8">
        <v>1</v>
      </c>
      <c r="G38" s="18"/>
      <c r="H38" s="18"/>
      <c r="I38" s="18" t="s">
        <v>151</v>
      </c>
      <c r="J38" s="18" t="s">
        <v>68</v>
      </c>
      <c r="K38" s="14">
        <v>0</v>
      </c>
      <c r="L38" s="14">
        <v>1</v>
      </c>
      <c r="M38" s="14">
        <v>1</v>
      </c>
      <c r="N38" s="14">
        <v>1</v>
      </c>
      <c r="O38" s="14">
        <v>1</v>
      </c>
      <c r="P38" s="14">
        <v>1</v>
      </c>
      <c r="Q38" s="14">
        <v>1</v>
      </c>
      <c r="R38" s="14">
        <v>1</v>
      </c>
      <c r="S38" s="14">
        <v>0</v>
      </c>
      <c r="T38" s="14">
        <v>1</v>
      </c>
      <c r="U38" s="14">
        <v>1</v>
      </c>
      <c r="V38" s="14">
        <v>1</v>
      </c>
      <c r="W38" s="14">
        <v>0</v>
      </c>
      <c r="X38" s="14">
        <v>1</v>
      </c>
      <c r="Y38" s="14">
        <v>1</v>
      </c>
      <c r="Z38" s="14">
        <v>1</v>
      </c>
      <c r="AA38" s="14">
        <v>1</v>
      </c>
    </row>
    <row r="39" spans="1:27" x14ac:dyDescent="0.35">
      <c r="A39" s="13">
        <v>12</v>
      </c>
      <c r="B39" s="8" t="s">
        <v>139</v>
      </c>
      <c r="C39" s="8" t="s">
        <v>74</v>
      </c>
      <c r="D39" s="8" t="s">
        <v>162</v>
      </c>
      <c r="E39" s="8">
        <v>1</v>
      </c>
      <c r="F39" s="8">
        <v>1</v>
      </c>
      <c r="G39" s="18"/>
      <c r="H39" s="18"/>
      <c r="I39" s="18" t="s">
        <v>151</v>
      </c>
      <c r="J39" s="18" t="s">
        <v>68</v>
      </c>
      <c r="K39" s="14">
        <v>0</v>
      </c>
      <c r="L39" s="14">
        <v>0</v>
      </c>
      <c r="M39" s="14">
        <v>0</v>
      </c>
      <c r="N39" s="14">
        <v>0</v>
      </c>
      <c r="O39" s="14">
        <v>1</v>
      </c>
      <c r="P39" s="14">
        <v>0</v>
      </c>
      <c r="Q39" s="14">
        <v>1</v>
      </c>
      <c r="R39" s="14">
        <v>0</v>
      </c>
      <c r="S39" s="14">
        <v>1</v>
      </c>
      <c r="T39" s="14">
        <v>0</v>
      </c>
      <c r="U39" s="14">
        <v>0</v>
      </c>
      <c r="V39" s="14">
        <v>1</v>
      </c>
      <c r="W39" s="14">
        <v>1</v>
      </c>
      <c r="X39" s="14">
        <v>1</v>
      </c>
      <c r="Y39" s="14">
        <v>1</v>
      </c>
      <c r="Z39" s="14">
        <v>1</v>
      </c>
      <c r="AA39" s="14">
        <v>0</v>
      </c>
    </row>
    <row r="40" spans="1:27" x14ac:dyDescent="0.35">
      <c r="A40" s="13">
        <v>13</v>
      </c>
      <c r="B40" s="8" t="s">
        <v>140</v>
      </c>
      <c r="C40" s="8" t="s">
        <v>75</v>
      </c>
      <c r="D40" s="8" t="s">
        <v>162</v>
      </c>
      <c r="E40" s="8">
        <v>1</v>
      </c>
      <c r="F40" s="8">
        <v>1</v>
      </c>
      <c r="G40" s="18"/>
      <c r="H40" s="18"/>
      <c r="I40" s="18" t="s">
        <v>151</v>
      </c>
      <c r="J40" s="18" t="s">
        <v>68</v>
      </c>
      <c r="K40" s="14">
        <v>1</v>
      </c>
      <c r="L40" s="14">
        <v>1</v>
      </c>
      <c r="M40" s="14">
        <v>1</v>
      </c>
      <c r="N40" s="14">
        <v>1</v>
      </c>
      <c r="O40" s="14">
        <v>1</v>
      </c>
      <c r="P40" s="14">
        <v>1</v>
      </c>
      <c r="Q40" s="14">
        <v>1</v>
      </c>
      <c r="R40" s="14">
        <v>1</v>
      </c>
      <c r="S40" s="14">
        <v>1</v>
      </c>
      <c r="T40" s="14">
        <v>1</v>
      </c>
      <c r="U40" s="14">
        <v>1</v>
      </c>
      <c r="V40" s="14">
        <v>1</v>
      </c>
      <c r="W40" s="14">
        <v>1</v>
      </c>
      <c r="X40" s="14">
        <v>1</v>
      </c>
      <c r="Y40" s="14">
        <v>1</v>
      </c>
      <c r="Z40" s="14">
        <v>1</v>
      </c>
      <c r="AA40" s="14">
        <v>1</v>
      </c>
    </row>
    <row r="41" spans="1:27" x14ac:dyDescent="0.35">
      <c r="A41" s="13">
        <v>14</v>
      </c>
      <c r="B41" s="8" t="s">
        <v>141</v>
      </c>
      <c r="C41" s="8" t="s">
        <v>76</v>
      </c>
      <c r="D41" s="8" t="s">
        <v>162</v>
      </c>
      <c r="E41" s="8">
        <v>1</v>
      </c>
      <c r="F41" s="8">
        <v>1</v>
      </c>
      <c r="G41" s="18"/>
      <c r="H41" s="18"/>
      <c r="I41" s="18" t="s">
        <v>151</v>
      </c>
      <c r="J41" s="18" t="s">
        <v>68</v>
      </c>
      <c r="K41" s="14">
        <v>0</v>
      </c>
      <c r="L41" s="14">
        <v>1</v>
      </c>
      <c r="M41" s="14">
        <v>1</v>
      </c>
      <c r="N41" s="14">
        <v>1</v>
      </c>
      <c r="O41" s="14">
        <v>1</v>
      </c>
      <c r="P41" s="14">
        <v>1</v>
      </c>
      <c r="Q41" s="14">
        <v>1</v>
      </c>
      <c r="R41" s="14">
        <v>1</v>
      </c>
      <c r="S41" s="14">
        <v>1</v>
      </c>
      <c r="T41" s="14">
        <v>1</v>
      </c>
      <c r="U41" s="14">
        <v>1</v>
      </c>
      <c r="V41" s="14">
        <v>1</v>
      </c>
      <c r="W41" s="14">
        <v>1</v>
      </c>
      <c r="X41" s="14">
        <v>1</v>
      </c>
      <c r="Y41" s="14">
        <v>1</v>
      </c>
      <c r="Z41" s="14">
        <v>1</v>
      </c>
      <c r="AA41" s="14">
        <v>1</v>
      </c>
    </row>
    <row r="42" spans="1:27" x14ac:dyDescent="0.35">
      <c r="A42" s="13">
        <v>15</v>
      </c>
      <c r="B42" s="8" t="s">
        <v>142</v>
      </c>
      <c r="C42" s="8" t="s">
        <v>77</v>
      </c>
      <c r="D42" s="8" t="s">
        <v>162</v>
      </c>
      <c r="E42" s="8">
        <v>1</v>
      </c>
      <c r="F42" s="8">
        <v>1</v>
      </c>
      <c r="G42" s="18"/>
      <c r="H42" s="18"/>
      <c r="I42" s="18" t="s">
        <v>152</v>
      </c>
      <c r="J42" s="18" t="s">
        <v>35</v>
      </c>
      <c r="K42" s="14">
        <v>1</v>
      </c>
      <c r="L42" s="14">
        <v>1</v>
      </c>
      <c r="M42" s="14">
        <v>1</v>
      </c>
      <c r="N42" s="14">
        <v>1</v>
      </c>
      <c r="O42" s="14">
        <v>1</v>
      </c>
      <c r="P42" s="14">
        <v>1</v>
      </c>
      <c r="Q42" s="14">
        <v>1</v>
      </c>
      <c r="R42" s="14">
        <v>1</v>
      </c>
      <c r="S42" s="14">
        <v>1</v>
      </c>
      <c r="T42" s="14">
        <v>1</v>
      </c>
      <c r="U42" s="14">
        <v>1</v>
      </c>
      <c r="V42" s="14">
        <v>1</v>
      </c>
      <c r="W42" s="14">
        <v>1</v>
      </c>
      <c r="X42" s="14">
        <v>1</v>
      </c>
      <c r="Y42" s="14">
        <v>1</v>
      </c>
      <c r="Z42" s="14">
        <v>1</v>
      </c>
      <c r="AA42" s="14">
        <v>1</v>
      </c>
    </row>
    <row r="43" spans="1:27" x14ac:dyDescent="0.35">
      <c r="A43" s="13">
        <v>1</v>
      </c>
      <c r="B43" s="9" t="s">
        <v>143</v>
      </c>
      <c r="C43" s="9" t="s">
        <v>78</v>
      </c>
      <c r="D43" s="9" t="s">
        <v>164</v>
      </c>
      <c r="E43" s="8">
        <v>2</v>
      </c>
      <c r="F43" s="8">
        <v>1</v>
      </c>
      <c r="G43" s="18"/>
      <c r="H43" s="18"/>
      <c r="I43" s="18" t="s">
        <v>148</v>
      </c>
      <c r="J43" s="18" t="s">
        <v>79</v>
      </c>
      <c r="K43" s="14">
        <f>IF(salaries!B9="NULL","NULL",IF(salaries!B9="",0,IF(salaries!B9="info",0.5,IF(salaries!B9="public",1)))*IF(data!K$3=0,data!$E43,data!$F43))</f>
        <v>1</v>
      </c>
      <c r="L43" s="14">
        <f>IF(salaries!C9="NULL","NULL",IF(salaries!C9="",0,IF(salaries!C9="info",0.5,IF(salaries!C9="public",1)))*IF(data!L$3=0,data!$E43,data!$F43))</f>
        <v>1</v>
      </c>
      <c r="M43" s="14">
        <f>IF(salaries!D9="NULL","NULL",IF(salaries!D9="",0,IF(salaries!D9="info",0.5,IF(salaries!D9="public",1)))*IF(data!M$3=0,data!$E43,data!$F43))</f>
        <v>0</v>
      </c>
      <c r="N43" s="14">
        <f>IF(salaries!E9="NULL","NULL",IF(salaries!E9="",0,IF(salaries!E9="info",0.5,IF(salaries!E9="public",1)))*IF(data!N$3=0,data!$E43,data!$F43))</f>
        <v>1</v>
      </c>
      <c r="O43" s="14">
        <f>IF(salaries!F9="NULL","NULL",IF(salaries!F9="",0,IF(salaries!F9="info",0.5,IF(salaries!F9="public",1)))*IF(data!O$3=0,data!$E43,data!$F43))</f>
        <v>1</v>
      </c>
      <c r="P43" s="14">
        <f>IF(salaries!G9="NULL","NULL",IF(salaries!G9="",0,IF(salaries!G9="info",0.5,IF(salaries!G9="public",1)))*IF(data!P$3=0,data!$E43,data!$F43))</f>
        <v>2</v>
      </c>
      <c r="Q43" s="14">
        <f>IF(salaries!H9="NULL","NULL",IF(salaries!H9="",0,IF(salaries!H9="info",0.5,IF(salaries!H9="public",1)))*IF(data!Q$3=0,data!$E43,data!$F43))</f>
        <v>0</v>
      </c>
      <c r="R43" s="14">
        <f>IF(salaries!I9="NULL","NULL",IF(salaries!I9="",0,IF(salaries!I9="info",0.5,IF(salaries!I9="public",1)))*IF(data!R$3=0,data!$E43,data!$F43))</f>
        <v>2</v>
      </c>
      <c r="S43" s="14">
        <f>IF(salaries!J9="NULL","NULL",IF(salaries!J9="",0,IF(salaries!J9="info",0.5,IF(salaries!J9="public",1)))*IF(data!S$3=0,data!$E43,data!$F43))</f>
        <v>1</v>
      </c>
      <c r="T43" s="14">
        <f>IF(salaries!K9="NULL","NULL",IF(salaries!K9="",0,IF(salaries!K9="info",0.5,IF(salaries!K9="public",1)))*IF(data!T$3=0,data!$E43,data!$F43))</f>
        <v>2</v>
      </c>
      <c r="U43" s="14">
        <f>IF(salaries!L9="NULL","NULL",IF(salaries!L9="",0,IF(salaries!L9="info",0.5,IF(salaries!L9="public",1)))*IF(data!U$3=0,data!$E43,data!$F43))</f>
        <v>1</v>
      </c>
      <c r="V43" s="14">
        <f>IF(salaries!M9="NULL","NULL",IF(salaries!M9="",0,IF(salaries!M9="info",0.5,IF(salaries!M9="public",1)))*IF(data!V$3=0,data!$E43,data!$F43))</f>
        <v>2</v>
      </c>
      <c r="W43" s="14">
        <f>IF(salaries!N9="NULL","NULL",IF(salaries!N9="",0,IF(salaries!N9="info",0.5,IF(salaries!N9="public",1)))*IF(data!W$3=0,data!$E43,data!$F43))</f>
        <v>0</v>
      </c>
      <c r="X43" s="14">
        <f>IF(salaries!O9="NULL","NULL",IF(salaries!O9="",0,IF(salaries!O9="info",0.5,IF(salaries!O9="public",1)))*IF(data!X$3=0,data!$E43,data!$F43))</f>
        <v>1</v>
      </c>
      <c r="Y43" s="14">
        <f>IF(salaries!P9="NULL","NULL",IF(salaries!P9="",0,IF(salaries!P9="info",0.5,IF(salaries!P9="public",1)))*IF(data!Y$3=0,data!$E43,data!$F43))</f>
        <v>1</v>
      </c>
      <c r="Z43" s="14">
        <f>IF(salaries!Q9="NULL","NULL",IF(salaries!Q9="",0,IF(salaries!Q9="info",0.5,IF(salaries!Q9="public",1)))*IF(data!Z$3=0,data!$E43,data!$F43))</f>
        <v>0.5</v>
      </c>
      <c r="AA43" s="14">
        <f>IF(salaries!R9="NULL","NULL",IF(salaries!R9="",0,IF(salaries!R9="info",0.5,IF(salaries!R9="public",1)))*IF(data!AA$3=0,data!$E43,data!$F43))</f>
        <v>1</v>
      </c>
    </row>
    <row r="44" spans="1:27" x14ac:dyDescent="0.35">
      <c r="A44" s="13">
        <v>2</v>
      </c>
      <c r="B44" s="9" t="s">
        <v>144</v>
      </c>
      <c r="C44" s="9" t="s">
        <v>80</v>
      </c>
      <c r="D44" s="9" t="s">
        <v>164</v>
      </c>
      <c r="E44" s="8">
        <v>1</v>
      </c>
      <c r="F44" s="8">
        <v>1</v>
      </c>
      <c r="G44" s="18"/>
      <c r="H44" s="18"/>
      <c r="I44" s="18" t="s">
        <v>148</v>
      </c>
      <c r="J44" s="18" t="s">
        <v>79</v>
      </c>
      <c r="K44" s="14">
        <f>IF(salaries!B10="NULL","NULL",IF(salaries!B10="",0,IF(salaries!B10="info",0.5,IF(salaries!B10="public",1)))*IF(data!K$3=0,data!$E44,data!$F44))</f>
        <v>0.5</v>
      </c>
      <c r="L44" s="14">
        <f>IF(salaries!C10="NULL","NULL",IF(salaries!C10="",0,IF(salaries!C10="info",0.5,IF(salaries!C10="public",1)))*IF(data!L$3=0,data!$E44,data!$F44))</f>
        <v>0.5</v>
      </c>
      <c r="M44" s="14">
        <f>IF(salaries!D10="NULL","NULL",IF(salaries!D10="",0,IF(salaries!D10="info",0.5,IF(salaries!D10="public",1)))*IF(data!M$3=0,data!$E44,data!$F44))</f>
        <v>0</v>
      </c>
      <c r="N44" s="14">
        <f>IF(salaries!E10="NULL","NULL",IF(salaries!E10="",0,IF(salaries!E10="info",0.5,IF(salaries!E10="public",1)))*IF(data!N$3=0,data!$E44,data!$F44))</f>
        <v>0.5</v>
      </c>
      <c r="O44" s="14">
        <f>IF(salaries!F10="NULL","NULL",IF(salaries!F10="",0,IF(salaries!F10="info",0.5,IF(salaries!F10="public",1)))*IF(data!O$3=0,data!$E44,data!$F44))</f>
        <v>0</v>
      </c>
      <c r="P44" s="14">
        <f>IF(salaries!G10="NULL","NULL",IF(salaries!G10="",0,IF(salaries!G10="info",0.5,IF(salaries!G10="public",1)))*IF(data!P$3=0,data!$E44,data!$F44))</f>
        <v>1</v>
      </c>
      <c r="Q44" s="14">
        <f>IF(salaries!H10="NULL","NULL",IF(salaries!H10="",0,IF(salaries!H10="info",0.5,IF(salaries!H10="public",1)))*IF(data!Q$3=0,data!$E44,data!$F44))</f>
        <v>0</v>
      </c>
      <c r="R44" s="14">
        <f>IF(salaries!I10="NULL","NULL",IF(salaries!I10="",0,IF(salaries!I10="info",0.5,IF(salaries!I10="public",1)))*IF(data!R$3=0,data!$E44,data!$F44))</f>
        <v>1</v>
      </c>
      <c r="S44" s="14">
        <f>IF(salaries!J10="NULL","NULL",IF(salaries!J10="",0,IF(salaries!J10="info",0.5,IF(salaries!J10="public",1)))*IF(data!S$3=0,data!$E44,data!$F44))</f>
        <v>0</v>
      </c>
      <c r="T44" s="14">
        <f>IF(salaries!K10="NULL","NULL",IF(salaries!K10="",0,IF(salaries!K10="info",0.5,IF(salaries!K10="public",1)))*IF(data!T$3=0,data!$E44,data!$F44))</f>
        <v>1</v>
      </c>
      <c r="U44" s="14">
        <f>IF(salaries!L10="NULL","NULL",IF(salaries!L10="",0,IF(salaries!L10="info",0.5,IF(salaries!L10="public",1)))*IF(data!U$3=0,data!$E44,data!$F44))</f>
        <v>0.5</v>
      </c>
      <c r="V44" s="14">
        <f>IF(salaries!M10="NULL","NULL",IF(salaries!M10="",0,IF(salaries!M10="info",0.5,IF(salaries!M10="public",1)))*IF(data!V$3=0,data!$E44,data!$F44))</f>
        <v>1</v>
      </c>
      <c r="W44" s="14">
        <f>IF(salaries!N10="NULL","NULL",IF(salaries!N10="",0,IF(salaries!N10="info",0.5,IF(salaries!N10="public",1)))*IF(data!W$3=0,data!$E44,data!$F44))</f>
        <v>0</v>
      </c>
      <c r="X44" s="14">
        <f>IF(salaries!O10="NULL","NULL",IF(salaries!O10="",0,IF(salaries!O10="info",0.5,IF(salaries!O10="public",1)))*IF(data!X$3=0,data!$E44,data!$F44))</f>
        <v>1</v>
      </c>
      <c r="Y44" s="14">
        <f>IF(salaries!P10="NULL","NULL",IF(salaries!P10="",0,IF(salaries!P10="info",0.5,IF(salaries!P10="public",1)))*IF(data!Y$3=0,data!$E44,data!$F44))</f>
        <v>0.5</v>
      </c>
      <c r="Z44" s="14">
        <f>IF(salaries!Q10="NULL","NULL",IF(salaries!Q10="",0,IF(salaries!Q10="info",0.5,IF(salaries!Q10="public",1)))*IF(data!Z$3=0,data!$E44,data!$F44))</f>
        <v>0.5</v>
      </c>
      <c r="AA44" s="14">
        <f>IF(salaries!R10="NULL","NULL",IF(salaries!R10="",0,IF(salaries!R10="info",0.5,IF(salaries!R10="public",1)))*IF(data!AA$3=0,data!$E44,data!$F44))</f>
        <v>0</v>
      </c>
    </row>
    <row r="45" spans="1:27" x14ac:dyDescent="0.35">
      <c r="A45" s="13">
        <v>3</v>
      </c>
      <c r="B45" s="9" t="s">
        <v>145</v>
      </c>
      <c r="C45" s="9" t="s">
        <v>81</v>
      </c>
      <c r="D45" s="9" t="s">
        <v>164</v>
      </c>
      <c r="E45" s="8">
        <v>0</v>
      </c>
      <c r="F45" s="8">
        <v>1</v>
      </c>
      <c r="G45" s="18"/>
      <c r="H45" s="18"/>
      <c r="I45" s="18" t="s">
        <v>148</v>
      </c>
      <c r="J45" s="18" t="s">
        <v>79</v>
      </c>
      <c r="K45" s="14" t="str">
        <f>IF(salaries!B11="NULL","NULL",IF(salaries!B11="",0,IF(salaries!B11="info",0.5,IF(salaries!B11="public",1)))*IF(data!K$3=0,data!$E45,data!$F45))</f>
        <v>NULL</v>
      </c>
      <c r="L45" s="14" t="str">
        <f>IF(salaries!C11="NULL","NULL",IF(salaries!C11="",0,IF(salaries!C11="info",0.5,IF(salaries!C11="public",1)))*IF(data!L$3=0,data!$E45,data!$F45))</f>
        <v>NULL</v>
      </c>
      <c r="M45" s="14" t="str">
        <f>IF(salaries!D11="NULL","NULL",IF(salaries!D11="",0,IF(salaries!D11="info",0.5,IF(salaries!D11="public",1)))*IF(data!M$3=0,data!$E45,data!$F45))</f>
        <v>NULL</v>
      </c>
      <c r="N45" s="14" t="str">
        <f>IF(salaries!E11="NULL","NULL",IF(salaries!E11="",0,IF(salaries!E11="info",0.5,IF(salaries!E11="public",1)))*IF(data!N$3=0,data!$E45,data!$F45))</f>
        <v>NULL</v>
      </c>
      <c r="O45" s="14" t="str">
        <f>IF(salaries!F11="NULL","NULL",IF(salaries!F11="",0,IF(salaries!F11="info",0.5,IF(salaries!F11="public",1)))*IF(data!O$3=0,data!$E45,data!$F45))</f>
        <v>NULL</v>
      </c>
      <c r="P45" s="14" t="str">
        <f>IF(salaries!G11="NULL","NULL",IF(salaries!G11="",0,IF(salaries!G11="info",0.5,IF(salaries!G11="public",1)))*IF(data!P$3=0,data!$E45,data!$F45))</f>
        <v>NULL</v>
      </c>
      <c r="Q45" s="14" t="str">
        <f>IF(salaries!H11="NULL","NULL",IF(salaries!H11="",0,IF(salaries!H11="info",0.5,IF(salaries!H11="public",1)))*IF(data!Q$3=0,data!$E45,data!$F45))</f>
        <v>NULL</v>
      </c>
      <c r="R45" s="14" t="str">
        <f>IF(salaries!I11="NULL","NULL",IF(salaries!I11="",0,IF(salaries!I11="info",0.5,IF(salaries!I11="public",1)))*IF(data!R$3=0,data!$E45,data!$F45))</f>
        <v>NULL</v>
      </c>
      <c r="S45" s="14" t="str">
        <f>IF(salaries!J11="NULL","NULL",IF(salaries!J11="",0,IF(salaries!J11="info",0.5,IF(salaries!J11="public",1)))*IF(data!S$3=0,data!$E45,data!$F45))</f>
        <v>NULL</v>
      </c>
      <c r="T45" s="14" t="str">
        <f>IF(salaries!K11="NULL","NULL",IF(salaries!K11="",0,IF(salaries!K11="info",0.5,IF(salaries!K11="public",1)))*IF(data!T$3=0,data!$E45,data!$F45))</f>
        <v>NULL</v>
      </c>
      <c r="U45" s="14" t="str">
        <f>IF(salaries!L11="NULL","NULL",IF(salaries!L11="",0,IF(salaries!L11="info",0.5,IF(salaries!L11="public",1)))*IF(data!U$3=0,data!$E45,data!$F45))</f>
        <v>NULL</v>
      </c>
      <c r="V45" s="14" t="str">
        <f>IF(salaries!M11="NULL","NULL",IF(salaries!M11="",0,IF(salaries!M11="info",0.5,IF(salaries!M11="public",1)))*IF(data!V$3=0,data!$E45,data!$F45))</f>
        <v>NULL</v>
      </c>
      <c r="W45" s="14" t="str">
        <f>IF(salaries!N11="NULL","NULL",IF(salaries!N11="",0,IF(salaries!N11="info",0.5,IF(salaries!N11="public",1)))*IF(data!W$3=0,data!$E45,data!$F45))</f>
        <v>NULL</v>
      </c>
      <c r="X45" s="14">
        <f>IF(salaries!O11="NULL","NULL",IF(salaries!O11="",0,IF(salaries!O11="info",0.5,IF(salaries!O11="public",1)))*IF(data!X$3=0,data!$E45,data!$F45))</f>
        <v>0</v>
      </c>
      <c r="Y45" s="14" t="str">
        <f>IF(salaries!P11="NULL","NULL",IF(salaries!P11="",0,IF(salaries!P11="info",0.5,IF(salaries!P11="public",1)))*IF(data!Y$3=0,data!$E45,data!$F45))</f>
        <v>NULL</v>
      </c>
      <c r="Z45" s="14">
        <f>IF(salaries!Q11="NULL","NULL",IF(salaries!Q11="",0,IF(salaries!Q11="info",0.5,IF(salaries!Q11="public",1)))*IF(data!Z$3=0,data!$E45,data!$F45))</f>
        <v>0</v>
      </c>
      <c r="AA45" s="14" t="str">
        <f>IF(salaries!R11="NULL","NULL",IF(salaries!R11="",0,IF(salaries!R11="info",0.5,IF(salaries!R11="public",1)))*IF(data!AA$3=0,data!$E45,data!$F45))</f>
        <v>NULL</v>
      </c>
    </row>
    <row r="46" spans="1:27" x14ac:dyDescent="0.35">
      <c r="A46" s="13">
        <v>4</v>
      </c>
      <c r="B46" s="9" t="s">
        <v>146</v>
      </c>
      <c r="C46" s="9" t="s">
        <v>82</v>
      </c>
      <c r="D46" s="9" t="s">
        <v>164</v>
      </c>
      <c r="E46" s="8">
        <v>1</v>
      </c>
      <c r="F46" s="8">
        <v>1</v>
      </c>
      <c r="G46" s="18"/>
      <c r="H46" s="18"/>
      <c r="I46" s="18" t="s">
        <v>148</v>
      </c>
      <c r="J46" s="18" t="s">
        <v>79</v>
      </c>
      <c r="K46" s="14">
        <f>IF(salaries!B12="NULL","NULL",IF(salaries!B12="",0,IF(salaries!B12="info",0.5,IF(salaries!B12="public",1)))*IF(data!K$3=0,data!$E46,data!$F46))</f>
        <v>0</v>
      </c>
      <c r="L46" s="14">
        <f>IF(salaries!C12="NULL","NULL",IF(salaries!C12="",0,IF(salaries!C12="info",0.5,IF(salaries!C12="public",1)))*IF(data!L$3=0,data!$E46,data!$F46))</f>
        <v>0.5</v>
      </c>
      <c r="M46" s="14">
        <f>IF(salaries!D12="NULL","NULL",IF(salaries!D12="",0,IF(salaries!D12="info",0.5,IF(salaries!D12="public",1)))*IF(data!M$3=0,data!$E46,data!$F46))</f>
        <v>0</v>
      </c>
      <c r="N46" s="14">
        <f>IF(salaries!E12="NULL","NULL",IF(salaries!E12="",0,IF(salaries!E12="info",0.5,IF(salaries!E12="public",1)))*IF(data!N$3=0,data!$E46,data!$F46))</f>
        <v>0.5</v>
      </c>
      <c r="O46" s="14">
        <f>IF(salaries!F12="NULL","NULL",IF(salaries!F12="",0,IF(salaries!F12="info",0.5,IF(salaries!F12="public",1)))*IF(data!O$3=0,data!$E46,data!$F46))</f>
        <v>0.5</v>
      </c>
      <c r="P46" s="14">
        <f>IF(salaries!G12="NULL","NULL",IF(salaries!G12="",0,IF(salaries!G12="info",0.5,IF(salaries!G12="public",1)))*IF(data!P$3=0,data!$E46,data!$F46))</f>
        <v>1</v>
      </c>
      <c r="Q46" s="14">
        <f>IF(salaries!H12="NULL","NULL",IF(salaries!H12="",0,IF(salaries!H12="info",0.5,IF(salaries!H12="public",1)))*IF(data!Q$3=0,data!$E46,data!$F46))</f>
        <v>0</v>
      </c>
      <c r="R46" s="14">
        <f>IF(salaries!I12="NULL","NULL",IF(salaries!I12="",0,IF(salaries!I12="info",0.5,IF(salaries!I12="public",1)))*IF(data!R$3=0,data!$E46,data!$F46))</f>
        <v>0</v>
      </c>
      <c r="S46" s="14">
        <f>IF(salaries!J12="NULL","NULL",IF(salaries!J12="",0,IF(salaries!J12="info",0.5,IF(salaries!J12="public",1)))*IF(data!S$3=0,data!$E46,data!$F46))</f>
        <v>0</v>
      </c>
      <c r="T46" s="14">
        <f>IF(salaries!K12="NULL","NULL",IF(salaries!K12="",0,IF(salaries!K12="info",0.5,IF(salaries!K12="public",1)))*IF(data!T$3=0,data!$E46,data!$F46))</f>
        <v>1</v>
      </c>
      <c r="U46" s="14">
        <f>IF(salaries!L12="NULL","NULL",IF(salaries!L12="",0,IF(salaries!L12="info",0.5,IF(salaries!L12="public",1)))*IF(data!U$3=0,data!$E46,data!$F46))</f>
        <v>1</v>
      </c>
      <c r="V46" s="14">
        <f>IF(salaries!M12="NULL","NULL",IF(salaries!M12="",0,IF(salaries!M12="info",0.5,IF(salaries!M12="public",1)))*IF(data!V$3=0,data!$E46,data!$F46))</f>
        <v>1</v>
      </c>
      <c r="W46" s="14">
        <f>IF(salaries!N12="NULL","NULL",IF(salaries!N12="",0,IF(salaries!N12="info",0.5,IF(salaries!N12="public",1)))*IF(data!W$3=0,data!$E46,data!$F46))</f>
        <v>0</v>
      </c>
      <c r="X46" s="14">
        <f>IF(salaries!O12="NULL","NULL",IF(salaries!O12="",0,IF(salaries!O12="info",0.5,IF(salaries!O12="public",1)))*IF(data!X$3=0,data!$E46,data!$F46))</f>
        <v>0</v>
      </c>
      <c r="Y46" s="14">
        <f>IF(salaries!P12="NULL","NULL",IF(salaries!P12="",0,IF(salaries!P12="info",0.5,IF(salaries!P12="public",1)))*IF(data!Y$3=0,data!$E46,data!$F46))</f>
        <v>0</v>
      </c>
      <c r="Z46" s="14">
        <f>IF(salaries!Q12="NULL","NULL",IF(salaries!Q12="",0,IF(salaries!Q12="info",0.5,IF(salaries!Q12="public",1)))*IF(data!Z$3=0,data!$E46,data!$F46))</f>
        <v>0.5</v>
      </c>
      <c r="AA46" s="14">
        <f>IF(salaries!R12="NULL","NULL",IF(salaries!R12="",0,IF(salaries!R12="info",0.5,IF(salaries!R12="public",1)))*IF(data!AA$3=0,data!$E46,data!$F46))</f>
        <v>0.5</v>
      </c>
    </row>
    <row r="47" spans="1:27" x14ac:dyDescent="0.35">
      <c r="A47" s="13">
        <v>5</v>
      </c>
      <c r="B47" s="9" t="s">
        <v>147</v>
      </c>
      <c r="C47" s="9" t="s">
        <v>83</v>
      </c>
      <c r="D47" s="9" t="s">
        <v>164</v>
      </c>
      <c r="E47" s="8">
        <v>1</v>
      </c>
      <c r="F47" s="8">
        <v>1</v>
      </c>
      <c r="G47" s="18"/>
      <c r="H47" s="18"/>
      <c r="I47" s="18" t="s">
        <v>148</v>
      </c>
      <c r="J47" s="18" t="s">
        <v>79</v>
      </c>
      <c r="K47" s="14">
        <f>IF(salaries!B13="NULL","NULL",IF(salaries!B13="",0,IF(salaries!B13="info",0.5,IF(salaries!B13="public",1)))*IF(data!K$3=0,data!$E47,data!$F47))</f>
        <v>0</v>
      </c>
      <c r="L47" s="14">
        <f>IF(salaries!C13="NULL","NULL",IF(salaries!C13="",0,IF(salaries!C13="info",0.5,IF(salaries!C13="public",1)))*IF(data!L$3=0,data!$E47,data!$F47))</f>
        <v>0.5</v>
      </c>
      <c r="M47" s="14">
        <f>IF(salaries!D13="NULL","NULL",IF(salaries!D13="",0,IF(salaries!D13="info",0.5,IF(salaries!D13="public",1)))*IF(data!M$3=0,data!$E47,data!$F47))</f>
        <v>0</v>
      </c>
      <c r="N47" s="14">
        <f>IF(salaries!E13="NULL","NULL",IF(salaries!E13="",0,IF(salaries!E13="info",0.5,IF(salaries!E13="public",1)))*IF(data!N$3=0,data!$E47,data!$F47))</f>
        <v>0.5</v>
      </c>
      <c r="O47" s="14">
        <f>IF(salaries!F13="NULL","NULL",IF(salaries!F13="",0,IF(salaries!F13="info",0.5,IF(salaries!F13="public",1)))*IF(data!O$3=0,data!$E47,data!$F47))</f>
        <v>0.5</v>
      </c>
      <c r="P47" s="14">
        <f>IF(salaries!G13="NULL","NULL",IF(salaries!G13="",0,IF(salaries!G13="info",0.5,IF(salaries!G13="public",1)))*IF(data!P$3=0,data!$E47,data!$F47))</f>
        <v>0</v>
      </c>
      <c r="Q47" s="14">
        <f>IF(salaries!H13="NULL","NULL",IF(salaries!H13="",0,IF(salaries!H13="info",0.5,IF(salaries!H13="public",1)))*IF(data!Q$3=0,data!$E47,data!$F47))</f>
        <v>0</v>
      </c>
      <c r="R47" s="14">
        <f>IF(salaries!I13="NULL","NULL",IF(salaries!I13="",0,IF(salaries!I13="info",0.5,IF(salaries!I13="public",1)))*IF(data!R$3=0,data!$E47,data!$F47))</f>
        <v>0</v>
      </c>
      <c r="S47" s="14">
        <f>IF(salaries!J13="NULL","NULL",IF(salaries!J13="",0,IF(salaries!J13="info",0.5,IF(salaries!J13="public",1)))*IF(data!S$3=0,data!$E47,data!$F47))</f>
        <v>0</v>
      </c>
      <c r="T47" s="14">
        <f>IF(salaries!K13="NULL","NULL",IF(salaries!K13="",0,IF(salaries!K13="info",0.5,IF(salaries!K13="public",1)))*IF(data!T$3=0,data!$E47,data!$F47))</f>
        <v>0</v>
      </c>
      <c r="U47" s="14">
        <f>IF(salaries!L13="NULL","NULL",IF(salaries!L13="",0,IF(salaries!L13="info",0.5,IF(salaries!L13="public",1)))*IF(data!U$3=0,data!$E47,data!$F47))</f>
        <v>0</v>
      </c>
      <c r="V47" s="14">
        <f>IF(salaries!M13="NULL","NULL",IF(salaries!M13="",0,IF(salaries!M13="info",0.5,IF(salaries!M13="public",1)))*IF(data!V$3=0,data!$E47,data!$F47))</f>
        <v>0</v>
      </c>
      <c r="W47" s="14">
        <f>IF(salaries!N13="NULL","NULL",IF(salaries!N13="",0,IF(salaries!N13="info",0.5,IF(salaries!N13="public",1)))*IF(data!W$3=0,data!$E47,data!$F47))</f>
        <v>0</v>
      </c>
      <c r="X47" s="14">
        <f>IF(salaries!O13="NULL","NULL",IF(salaries!O13="",0,IF(salaries!O13="info",0.5,IF(salaries!O13="public",1)))*IF(data!X$3=0,data!$E47,data!$F47))</f>
        <v>0</v>
      </c>
      <c r="Y47" s="14">
        <f>IF(salaries!P13="NULL","NULL",IF(salaries!P13="",0,IF(salaries!P13="info",0.5,IF(salaries!P13="public",1)))*IF(data!Y$3=0,data!$E47,data!$F47))</f>
        <v>0.5</v>
      </c>
      <c r="Z47" s="14">
        <f>IF(salaries!Q13="NULL","NULL",IF(salaries!Q13="",0,IF(salaries!Q13="info",0.5,IF(salaries!Q13="public",1)))*IF(data!Z$3=0,data!$E47,data!$F47))</f>
        <v>0.5</v>
      </c>
      <c r="AA47" s="14">
        <f>IF(salaries!R13="NULL","NULL",IF(salaries!R13="",0,IF(salaries!R13="info",0.5,IF(salaries!R13="public",1)))*IF(data!AA$3=0,data!$E47,data!$F47))</f>
        <v>0.5</v>
      </c>
    </row>
    <row r="48" spans="1:27" x14ac:dyDescent="0.35">
      <c r="A48" s="13">
        <v>6</v>
      </c>
      <c r="B48" s="9" t="s">
        <v>273</v>
      </c>
      <c r="C48" s="9" t="s">
        <v>278</v>
      </c>
      <c r="D48" s="9" t="s">
        <v>164</v>
      </c>
      <c r="E48" s="8">
        <v>2</v>
      </c>
      <c r="F48" s="8">
        <v>1</v>
      </c>
      <c r="G48" s="18"/>
      <c r="H48" s="18"/>
      <c r="I48" s="18" t="s">
        <v>148</v>
      </c>
      <c r="J48" s="18" t="s">
        <v>79</v>
      </c>
      <c r="K48" s="14">
        <f>IF(salaries!B36="","NULL",salaries!B36*IF(data!K$3=0,data!$E48,data!$F48))</f>
        <v>0.74789460991607049</v>
      </c>
      <c r="L48" s="14">
        <f>IF(salaries!C36="","NULL",salaries!C36*IF(data!L$3=0,data!$E48,data!$F48))</f>
        <v>0.24651781170240195</v>
      </c>
      <c r="M48" s="14" t="str">
        <f>IF(salaries!D36="","NULL",salaries!D36*IF(data!M$3=0,data!$E48,data!$F48))</f>
        <v>NULL</v>
      </c>
      <c r="N48" s="14">
        <f>IF(salaries!E36="","NULL",salaries!E36*IF(data!N$3=0,data!$E48,data!$F48))</f>
        <v>1.4098639290475581</v>
      </c>
      <c r="O48" s="14">
        <f>IF(salaries!F36="","NULL",salaries!F36*IF(data!O$3=0,data!$E48,data!$F48))</f>
        <v>1.4337442472162403</v>
      </c>
      <c r="P48" s="14">
        <f>IF(salaries!G36="","NULL",salaries!G36*IF(data!P$3=0,data!$E48,data!$F48))</f>
        <v>1.2981257087324716</v>
      </c>
      <c r="Q48" s="14" t="str">
        <f>IF(salaries!H36="","NULL",salaries!H36*IF(data!Q$3=0,data!$E48,data!$F48))</f>
        <v>NULL</v>
      </c>
      <c r="R48" s="14">
        <f>IF(salaries!I36="","NULL",salaries!I36*IF(data!R$3=0,data!$E48,data!$F48))</f>
        <v>1.3824197525885349</v>
      </c>
      <c r="S48" s="14">
        <f>IF(salaries!J36="","NULL",salaries!J36*IF(data!S$3=0,data!$E48,data!$F48))</f>
        <v>0.42248023324949008</v>
      </c>
      <c r="T48" s="14">
        <f>IF(salaries!K36="","NULL",salaries!K36*IF(data!T$3=0,data!$E48,data!$F48))</f>
        <v>1.500673852804872</v>
      </c>
      <c r="U48" s="14">
        <f>IF(salaries!L36="","NULL",salaries!L36*IF(data!U$3=0,data!$E48,data!$F48))</f>
        <v>2</v>
      </c>
      <c r="V48" s="14">
        <f>IF(salaries!M36="","NULL",salaries!M36*IF(data!V$3=0,data!$E48,data!$F48))</f>
        <v>0.82944175689141086</v>
      </c>
      <c r="W48" s="14" t="str">
        <f>IF(salaries!N36="","NULL",salaries!N36*IF(data!W$3=0,data!$E48,data!$F48))</f>
        <v>NULL</v>
      </c>
      <c r="X48" s="14">
        <f>IF(salaries!O36="","NULL",salaries!O36*IF(data!X$3=0,data!$E48,data!$F48))</f>
        <v>0.84807246866615571</v>
      </c>
      <c r="Y48" s="14">
        <f>IF(salaries!P36="","NULL",salaries!P36*IF(data!Y$3=0,data!$E48,data!$F48))</f>
        <v>0.58195424613037305</v>
      </c>
      <c r="Z48" s="14">
        <f>IF(salaries!Q36="","NULL",salaries!Q36*IF(data!Z$3=0,data!$E48,data!$F48))</f>
        <v>0.23119235172502722</v>
      </c>
      <c r="AA48" s="14">
        <f>IF(salaries!R36="","NULL",salaries!R36*IF(data!AA$3=0,data!$E48,data!$F48))</f>
        <v>0.47577410824145189</v>
      </c>
    </row>
    <row r="49" spans="1:27" x14ac:dyDescent="0.35">
      <c r="A49" s="13">
        <v>7</v>
      </c>
      <c r="B49" s="9" t="s">
        <v>274</v>
      </c>
      <c r="C49" s="9" t="s">
        <v>279</v>
      </c>
      <c r="D49" s="9" t="s">
        <v>164</v>
      </c>
      <c r="E49" s="8">
        <v>1</v>
      </c>
      <c r="F49" s="8">
        <v>1</v>
      </c>
      <c r="G49" s="18"/>
      <c r="H49" s="18"/>
      <c r="I49" s="18" t="s">
        <v>148</v>
      </c>
      <c r="J49" s="18" t="s">
        <v>79</v>
      </c>
      <c r="K49" s="14">
        <f>IF(salaries!B37="","NULL",salaries!B37*IF(data!K$3=0,data!$E49,data!$F49))</f>
        <v>0.40917243048099661</v>
      </c>
      <c r="L49" s="14">
        <f>IF(salaries!C37="","NULL",salaries!C37*IF(data!L$3=0,data!$E49,data!$F49))</f>
        <v>0.21610898884960014</v>
      </c>
      <c r="M49" s="14" t="str">
        <f>IF(salaries!D37="","NULL",salaries!D37*IF(data!M$3=0,data!$E49,data!$F49))</f>
        <v>NULL</v>
      </c>
      <c r="N49" s="14">
        <f>IF(salaries!E37="","NULL",salaries!E37*IF(data!N$3=0,data!$E49,data!$F49))</f>
        <v>0.4768375432146007</v>
      </c>
      <c r="O49" s="14" t="str">
        <f>IF(salaries!F37="","NULL",salaries!F37*IF(data!O$3=0,data!$E49,data!$F49))</f>
        <v>NULL</v>
      </c>
      <c r="P49" s="14">
        <f>IF(salaries!G37="","NULL",salaries!G37*IF(data!P$3=0,data!$E49,data!$F49))</f>
        <v>0.69788106522953974</v>
      </c>
      <c r="Q49" s="14" t="str">
        <f>IF(salaries!H37="","NULL",salaries!H37*IF(data!Q$3=0,data!$E49,data!$F49))</f>
        <v>NULL</v>
      </c>
      <c r="R49" s="14">
        <f>IF(salaries!I37="","NULL",salaries!I37*IF(data!R$3=0,data!$E49,data!$F49))</f>
        <v>0.64209701456493395</v>
      </c>
      <c r="S49" s="14" t="str">
        <f>IF(salaries!J37="","NULL",salaries!J37*IF(data!S$3=0,data!$E49,data!$F49))</f>
        <v>NULL</v>
      </c>
      <c r="T49" s="14">
        <f>IF(salaries!K37="","NULL",salaries!K37*IF(data!T$3=0,data!$E49,data!$F49))</f>
        <v>0.9526149561145818</v>
      </c>
      <c r="U49" s="14">
        <f>IF(salaries!L37="","NULL",salaries!L37*IF(data!U$3=0,data!$E49,data!$F49))</f>
        <v>0.941390872865564</v>
      </c>
      <c r="V49" s="14">
        <f>IF(salaries!M37="","NULL",salaries!M37*IF(data!V$3=0,data!$E49,data!$F49))</f>
        <v>0.22997871874119782</v>
      </c>
      <c r="W49" s="14" t="str">
        <f>IF(salaries!N37="","NULL",salaries!N37*IF(data!W$3=0,data!$E49,data!$F49))</f>
        <v>NULL</v>
      </c>
      <c r="X49" s="14">
        <f>IF(salaries!O37="","NULL",salaries!O37*IF(data!X$3=0,data!$E49,data!$F49))</f>
        <v>1</v>
      </c>
      <c r="Y49" s="14">
        <f>IF(salaries!P37="","NULL",salaries!P37*IF(data!Y$3=0,data!$E49,data!$F49))</f>
        <v>0.37004437831731379</v>
      </c>
      <c r="Z49" s="14">
        <f>IF(salaries!Q37="","NULL",salaries!Q37*IF(data!Z$3=0,data!$E49,data!$F49))</f>
        <v>0.18825620011061175</v>
      </c>
      <c r="AA49" s="14" t="str">
        <f>IF(salaries!R37="","NULL",salaries!R37*IF(data!AA$3=0,data!$E49,data!$F49))</f>
        <v>NULL</v>
      </c>
    </row>
    <row r="50" spans="1:27" x14ac:dyDescent="0.35">
      <c r="A50" s="13">
        <v>8</v>
      </c>
      <c r="B50" s="9" t="s">
        <v>275</v>
      </c>
      <c r="C50" s="9" t="s">
        <v>280</v>
      </c>
      <c r="D50" s="9" t="s">
        <v>164</v>
      </c>
      <c r="E50" s="8">
        <v>0</v>
      </c>
      <c r="F50" s="8">
        <v>1</v>
      </c>
      <c r="G50" s="18"/>
      <c r="H50" s="18"/>
      <c r="I50" s="18" t="s">
        <v>148</v>
      </c>
      <c r="J50" s="18" t="s">
        <v>79</v>
      </c>
      <c r="K50" s="14" t="str">
        <f>IF(salaries!B38="","NULL",salaries!B38*IF(data!K$3=0,data!$E50,data!$F50))</f>
        <v>NULL</v>
      </c>
      <c r="L50" s="14" t="str">
        <f>IF(salaries!C38="","NULL",salaries!C38*IF(data!L$3=0,data!$E50,data!$F50))</f>
        <v>NULL</v>
      </c>
      <c r="M50" s="14" t="str">
        <f>IF(salaries!D38="","NULL",salaries!D38*IF(data!M$3=0,data!$E50,data!$F50))</f>
        <v>NULL</v>
      </c>
      <c r="N50" s="14" t="str">
        <f>IF(salaries!E38="","NULL",salaries!E38*IF(data!N$3=0,data!$E50,data!$F50))</f>
        <v>NULL</v>
      </c>
      <c r="O50" s="14" t="str">
        <f>IF(salaries!F38="","NULL",salaries!F38*IF(data!O$3=0,data!$E50,data!$F50))</f>
        <v>NULL</v>
      </c>
      <c r="P50" s="14" t="str">
        <f>IF(salaries!G38="","NULL",salaries!G38*IF(data!P$3=0,data!$E50,data!$F50))</f>
        <v>NULL</v>
      </c>
      <c r="Q50" s="14" t="str">
        <f>IF(salaries!H38="","NULL",salaries!H38*IF(data!Q$3=0,data!$E50,data!$F50))</f>
        <v>NULL</v>
      </c>
      <c r="R50" s="14" t="str">
        <f>IF(salaries!I38="","NULL",salaries!I38*IF(data!R$3=0,data!$E50,data!$F50))</f>
        <v>NULL</v>
      </c>
      <c r="S50" s="14" t="str">
        <f>IF(salaries!J38="","NULL",salaries!J38*IF(data!S$3=0,data!$E50,data!$F50))</f>
        <v>NULL</v>
      </c>
      <c r="T50" s="14" t="str">
        <f>IF(salaries!K38="","NULL",salaries!K38*IF(data!T$3=0,data!$E50,data!$F50))</f>
        <v>NULL</v>
      </c>
      <c r="U50" s="14" t="str">
        <f>IF(salaries!L38="","NULL",salaries!L38*IF(data!U$3=0,data!$E50,data!$F50))</f>
        <v>NULL</v>
      </c>
      <c r="V50" s="14" t="str">
        <f>IF(salaries!M38="","NULL",salaries!M38*IF(data!V$3=0,data!$E50,data!$F50))</f>
        <v>NULL</v>
      </c>
      <c r="W50" s="14" t="str">
        <f>IF(salaries!N38="","NULL",salaries!N38*IF(data!W$3=0,data!$E50,data!$F50))</f>
        <v>NULL</v>
      </c>
      <c r="X50" s="14" t="str">
        <f>IF(salaries!O38="","NULL",salaries!O38*IF(data!X$3=0,data!$E50,data!$F50))</f>
        <v>NULL</v>
      </c>
      <c r="Y50" s="14" t="str">
        <f>IF(salaries!P38="","NULL",salaries!P38*IF(data!Y$3=0,data!$E50,data!$F50))</f>
        <v>NULL</v>
      </c>
      <c r="Z50" s="14" t="str">
        <f>IF(salaries!Q38="","NULL",salaries!Q38*IF(data!Z$3=0,data!$E50,data!$F50))</f>
        <v>NULL</v>
      </c>
      <c r="AA50" s="14" t="str">
        <f>IF(salaries!R38="","NULL",salaries!R38*IF(data!AA$3=0,data!$E50,data!$F50))</f>
        <v>NULL</v>
      </c>
    </row>
    <row r="51" spans="1:27" x14ac:dyDescent="0.35">
      <c r="A51" s="13">
        <v>9</v>
      </c>
      <c r="B51" s="9" t="s">
        <v>276</v>
      </c>
      <c r="C51" s="9" t="s">
        <v>281</v>
      </c>
      <c r="D51" s="9" t="s">
        <v>164</v>
      </c>
      <c r="E51" s="8">
        <v>1</v>
      </c>
      <c r="F51" s="8">
        <v>1</v>
      </c>
      <c r="G51" s="18"/>
      <c r="H51" s="18"/>
      <c r="I51" s="18" t="s">
        <v>148</v>
      </c>
      <c r="J51" s="18" t="s">
        <v>79</v>
      </c>
      <c r="K51" s="14" t="str">
        <f>IF(salaries!B39="","NULL",salaries!B39*IF(data!K$3=0,data!$E51,data!$F51))</f>
        <v>NULL</v>
      </c>
      <c r="L51" s="14">
        <f>IF(salaries!C39="","NULL",salaries!C39*IF(data!L$3=0,data!$E51,data!$F51))</f>
        <v>0.15163834357419376</v>
      </c>
      <c r="M51" s="14" t="str">
        <f>IF(salaries!D39="","NULL",salaries!D39*IF(data!M$3=0,data!$E51,data!$F51))</f>
        <v>NULL</v>
      </c>
      <c r="N51" s="14">
        <f>IF(salaries!E39="","NULL",salaries!E39*IF(data!N$3=0,data!$E51,data!$F51))</f>
        <v>0.45396332964841196</v>
      </c>
      <c r="O51" s="14">
        <f>IF(salaries!F39="","NULL",salaries!F39*IF(data!O$3=0,data!$E51,data!$F51))</f>
        <v>0.60151794330628561</v>
      </c>
      <c r="P51" s="14">
        <f>IF(salaries!G39="","NULL",salaries!G39*IF(data!P$3=0,data!$E51,data!$F51))</f>
        <v>0.51661491953731042</v>
      </c>
      <c r="Q51" s="14" t="str">
        <f>IF(salaries!H39="","NULL",salaries!H39*IF(data!Q$3=0,data!$E51,data!$F51))</f>
        <v>NULL</v>
      </c>
      <c r="R51" s="14" t="str">
        <f>IF(salaries!I39="","NULL",salaries!I39*IF(data!R$3=0,data!$E51,data!$F51))</f>
        <v>NULL</v>
      </c>
      <c r="S51" s="14" t="str">
        <f>IF(salaries!J39="","NULL",salaries!J39*IF(data!S$3=0,data!$E51,data!$F51))</f>
        <v>NULL</v>
      </c>
      <c r="T51" s="14">
        <f>IF(salaries!K39="","NULL",salaries!K39*IF(data!T$3=0,data!$E51,data!$F51))</f>
        <v>1</v>
      </c>
      <c r="U51" s="14">
        <f>IF(salaries!L39="","NULL",salaries!L39*IF(data!U$3=0,data!$E51,data!$F51))</f>
        <v>0.80350297521741976</v>
      </c>
      <c r="V51" s="14">
        <f>IF(salaries!M39="","NULL",salaries!M39*IF(data!V$3=0,data!$E51,data!$F51))</f>
        <v>0.31966706346403828</v>
      </c>
      <c r="W51" s="14" t="str">
        <f>IF(salaries!N39="","NULL",salaries!N39*IF(data!W$3=0,data!$E51,data!$F51))</f>
        <v>NULL</v>
      </c>
      <c r="X51" s="14" t="str">
        <f>IF(salaries!O39="","NULL",salaries!O39*IF(data!X$3=0,data!$E51,data!$F51))</f>
        <v>NULL</v>
      </c>
      <c r="Y51" s="14" t="str">
        <f>IF(salaries!P39="","NULL",salaries!P39*IF(data!Y$3=0,data!$E51,data!$F51))</f>
        <v>NULL</v>
      </c>
      <c r="Z51" s="14">
        <f>IF(salaries!Q39="","NULL",salaries!Q39*IF(data!Z$3=0,data!$E51,data!$F51))</f>
        <v>0.10084638002217924</v>
      </c>
      <c r="AA51" s="14">
        <f>IF(salaries!R39="","NULL",salaries!R39*IF(data!AA$3=0,data!$E51,data!$F51))</f>
        <v>0.22837977845081764</v>
      </c>
    </row>
    <row r="52" spans="1:27" x14ac:dyDescent="0.35">
      <c r="A52" s="13">
        <v>10</v>
      </c>
      <c r="B52" s="9" t="s">
        <v>277</v>
      </c>
      <c r="C52" s="9" t="s">
        <v>282</v>
      </c>
      <c r="D52" s="9" t="s">
        <v>164</v>
      </c>
      <c r="E52" s="8">
        <v>1</v>
      </c>
      <c r="F52" s="8">
        <v>1</v>
      </c>
      <c r="G52" s="18"/>
      <c r="H52" s="18"/>
      <c r="I52" s="18" t="s">
        <v>148</v>
      </c>
      <c r="J52" s="18" t="s">
        <v>79</v>
      </c>
      <c r="K52" s="14" t="str">
        <f>IF(salaries!B40="","NULL",salaries!B40*IF(data!K$3=0,data!$E52,data!$F52))</f>
        <v>NULL</v>
      </c>
      <c r="L52" s="14">
        <f>IF(salaries!C40="","NULL",salaries!C40*IF(data!L$3=0,data!$E52,data!$F52))</f>
        <v>0.44010267865766928</v>
      </c>
      <c r="M52" s="14" t="str">
        <f>IF(salaries!D40="","NULL",salaries!D40*IF(data!M$3=0,data!$E52,data!$F52))</f>
        <v>NULL</v>
      </c>
      <c r="N52" s="14">
        <f>IF(salaries!E40="","NULL",salaries!E40*IF(data!N$3=0,data!$E52,data!$F52))</f>
        <v>0.78776550464593276</v>
      </c>
      <c r="O52" s="14">
        <f>IF(salaries!F40="","NULL",salaries!F40*IF(data!O$3=0,data!$E52,data!$F52))</f>
        <v>1</v>
      </c>
      <c r="P52" s="14" t="str">
        <f>IF(salaries!G40="","NULL",salaries!G40*IF(data!P$3=0,data!$E52,data!$F52))</f>
        <v>NULL</v>
      </c>
      <c r="Q52" s="14" t="str">
        <f>IF(salaries!H40="","NULL",salaries!H40*IF(data!Q$3=0,data!$E52,data!$F52))</f>
        <v>NULL</v>
      </c>
      <c r="R52" s="14" t="str">
        <f>IF(salaries!I40="","NULL",salaries!I40*IF(data!R$3=0,data!$E52,data!$F52))</f>
        <v>NULL</v>
      </c>
      <c r="S52" s="14" t="str">
        <f>IF(salaries!J40="","NULL",salaries!J40*IF(data!S$3=0,data!$E52,data!$F52))</f>
        <v>NULL</v>
      </c>
      <c r="T52" s="14" t="str">
        <f>IF(salaries!K40="","NULL",salaries!K40*IF(data!T$3=0,data!$E52,data!$F52))</f>
        <v>NULL</v>
      </c>
      <c r="U52" s="14" t="str">
        <f>IF(salaries!L40="","NULL",salaries!L40*IF(data!U$3=0,data!$E52,data!$F52))</f>
        <v>NULL</v>
      </c>
      <c r="V52" s="14" t="str">
        <f>IF(salaries!M40="","NULL",salaries!M40*IF(data!V$3=0,data!$E52,data!$F52))</f>
        <v>NULL</v>
      </c>
      <c r="W52" s="14" t="str">
        <f>IF(salaries!N40="","NULL",salaries!N40*IF(data!W$3=0,data!$E52,data!$F52))</f>
        <v>NULL</v>
      </c>
      <c r="X52" s="14" t="str">
        <f>IF(salaries!O40="","NULL",salaries!O40*IF(data!X$3=0,data!$E52,data!$F52))</f>
        <v>NULL</v>
      </c>
      <c r="Y52" s="14">
        <f>IF(salaries!P40="","NULL",salaries!P40*IF(data!Y$3=0,data!$E52,data!$F52))</f>
        <v>0.6058245456801985</v>
      </c>
      <c r="Z52" s="14">
        <f>IF(salaries!Q40="","NULL",salaries!Q40*IF(data!Z$3=0,data!$E52,data!$F52))</f>
        <v>0.3276731223028273</v>
      </c>
      <c r="AA52" s="14">
        <f>IF(salaries!R40="","NULL",salaries!R40*IF(data!AA$3=0,data!$E52,data!$F52))</f>
        <v>0.53162518866936503</v>
      </c>
    </row>
    <row r="53" spans="1:27" x14ac:dyDescent="0.35">
      <c r="A53" s="3">
        <v>1</v>
      </c>
      <c r="B53" s="3" t="s">
        <v>180</v>
      </c>
      <c r="C53" s="3" t="s">
        <v>191</v>
      </c>
      <c r="D53" s="3" t="s">
        <v>178</v>
      </c>
      <c r="E53" s="3">
        <v>0.25</v>
      </c>
      <c r="F53" s="3">
        <v>0.25</v>
      </c>
      <c r="G53" s="19" t="s">
        <v>233</v>
      </c>
      <c r="H53" s="19" t="s">
        <v>213</v>
      </c>
      <c r="I53" s="18" t="s">
        <v>309</v>
      </c>
      <c r="J53" s="18" t="s">
        <v>325</v>
      </c>
      <c r="K53" s="15">
        <v>0.25</v>
      </c>
      <c r="L53" s="15">
        <v>0.125</v>
      </c>
      <c r="M53" s="15">
        <v>0.125</v>
      </c>
      <c r="N53" s="15">
        <v>0.25</v>
      </c>
      <c r="O53" s="15">
        <v>0.25</v>
      </c>
      <c r="P53" s="15">
        <v>0.25</v>
      </c>
      <c r="Q53" s="15">
        <v>0.25</v>
      </c>
      <c r="R53" s="15">
        <v>0.25</v>
      </c>
      <c r="S53" s="15">
        <v>0.25</v>
      </c>
      <c r="T53" s="15">
        <v>0.25</v>
      </c>
      <c r="U53" s="15">
        <v>0.25</v>
      </c>
      <c r="V53" s="15">
        <v>0.25</v>
      </c>
      <c r="W53" s="15">
        <v>0.25</v>
      </c>
      <c r="X53" s="15">
        <v>0.25</v>
      </c>
      <c r="Y53" s="15">
        <v>0.25</v>
      </c>
      <c r="Z53" s="15">
        <v>0.25</v>
      </c>
      <c r="AA53" s="15">
        <v>0.25</v>
      </c>
    </row>
    <row r="54" spans="1:27" x14ac:dyDescent="0.35">
      <c r="A54" s="3">
        <v>2</v>
      </c>
      <c r="B54" s="3" t="s">
        <v>181</v>
      </c>
      <c r="C54" s="3" t="s">
        <v>192</v>
      </c>
      <c r="D54" s="3" t="s">
        <v>178</v>
      </c>
      <c r="E54" s="3">
        <v>0.25</v>
      </c>
      <c r="F54" s="3">
        <v>0.25</v>
      </c>
      <c r="G54" s="19" t="s">
        <v>234</v>
      </c>
      <c r="H54" s="19" t="s">
        <v>214</v>
      </c>
      <c r="I54" s="18" t="s">
        <v>310</v>
      </c>
      <c r="J54" s="18" t="s">
        <v>214</v>
      </c>
      <c r="K54" s="14">
        <v>0.25</v>
      </c>
      <c r="L54" s="14">
        <v>0.25</v>
      </c>
      <c r="M54" s="14">
        <v>0.25</v>
      </c>
      <c r="N54" s="14">
        <v>0.25</v>
      </c>
      <c r="O54" s="14">
        <v>0.25</v>
      </c>
      <c r="P54" s="14">
        <v>0.25</v>
      </c>
      <c r="Q54" s="14">
        <v>0.25</v>
      </c>
      <c r="R54" s="14">
        <v>0.25</v>
      </c>
      <c r="S54" s="14">
        <v>0.25</v>
      </c>
      <c r="T54" s="14">
        <v>0.25</v>
      </c>
      <c r="U54" s="14">
        <v>0.25</v>
      </c>
      <c r="V54" s="14">
        <v>0.25</v>
      </c>
      <c r="W54" s="14">
        <v>0.25</v>
      </c>
      <c r="X54" s="14">
        <v>0.25</v>
      </c>
      <c r="Y54" s="14">
        <v>0.25</v>
      </c>
      <c r="Z54" s="14">
        <v>0.25</v>
      </c>
      <c r="AA54" s="14">
        <v>0.25</v>
      </c>
    </row>
    <row r="55" spans="1:27" x14ac:dyDescent="0.35">
      <c r="A55" s="3">
        <v>3</v>
      </c>
      <c r="B55" s="3" t="s">
        <v>474</v>
      </c>
      <c r="C55" s="3" t="s">
        <v>193</v>
      </c>
      <c r="D55" s="3" t="s">
        <v>178</v>
      </c>
      <c r="E55" s="3">
        <v>0.25</v>
      </c>
      <c r="F55" s="3">
        <v>0.25</v>
      </c>
      <c r="G55" s="19" t="s">
        <v>243</v>
      </c>
      <c r="H55" s="19" t="s">
        <v>215</v>
      </c>
      <c r="I55" s="18" t="s">
        <v>311</v>
      </c>
      <c r="J55" s="18"/>
      <c r="K55" s="14">
        <v>0</v>
      </c>
      <c r="L55" s="14">
        <v>0</v>
      </c>
      <c r="M55" s="14">
        <v>0</v>
      </c>
      <c r="N55" s="14">
        <v>0</v>
      </c>
      <c r="O55" s="14">
        <v>0</v>
      </c>
      <c r="P55" s="14">
        <v>0</v>
      </c>
      <c r="Q55" s="14">
        <v>0</v>
      </c>
      <c r="R55" s="14">
        <v>0</v>
      </c>
      <c r="S55" s="14">
        <v>0</v>
      </c>
      <c r="T55" s="14">
        <v>0</v>
      </c>
      <c r="U55" s="14">
        <v>0</v>
      </c>
      <c r="V55" s="14">
        <v>0</v>
      </c>
      <c r="W55" s="14">
        <v>0.25</v>
      </c>
      <c r="X55" s="14">
        <v>0</v>
      </c>
      <c r="Y55" s="14">
        <v>0</v>
      </c>
      <c r="Z55" s="14">
        <v>0</v>
      </c>
      <c r="AA55" s="14">
        <v>0</v>
      </c>
    </row>
    <row r="56" spans="1:27" x14ac:dyDescent="0.35">
      <c r="A56" s="3">
        <v>4</v>
      </c>
      <c r="B56" s="3" t="s">
        <v>475</v>
      </c>
      <c r="C56" s="3" t="s">
        <v>194</v>
      </c>
      <c r="D56" s="3" t="s">
        <v>178</v>
      </c>
      <c r="E56" s="3">
        <v>0.25</v>
      </c>
      <c r="F56" s="3">
        <v>0.25</v>
      </c>
      <c r="G56" s="19" t="s">
        <v>247</v>
      </c>
      <c r="H56" s="19" t="s">
        <v>216</v>
      </c>
      <c r="I56" s="18" t="s">
        <v>312</v>
      </c>
      <c r="J56" s="18" t="s">
        <v>326</v>
      </c>
      <c r="K56" s="14">
        <v>0.25</v>
      </c>
      <c r="L56" s="14">
        <v>0.25</v>
      </c>
      <c r="M56" s="14">
        <v>0.25</v>
      </c>
      <c r="N56" s="14">
        <v>0.25</v>
      </c>
      <c r="O56" s="14">
        <v>0.25</v>
      </c>
      <c r="P56" s="14">
        <v>0.25</v>
      </c>
      <c r="Q56" s="14">
        <v>0.25</v>
      </c>
      <c r="R56" s="14">
        <v>0.25</v>
      </c>
      <c r="S56" s="14">
        <v>0.25</v>
      </c>
      <c r="T56" s="14">
        <v>0.25</v>
      </c>
      <c r="U56" s="14">
        <v>0.25</v>
      </c>
      <c r="V56" s="14">
        <v>0.25</v>
      </c>
      <c r="W56" s="14">
        <v>0.25</v>
      </c>
      <c r="X56" s="14">
        <v>0.25</v>
      </c>
      <c r="Y56" s="14">
        <v>0.25</v>
      </c>
      <c r="Z56" s="14">
        <v>0.25</v>
      </c>
      <c r="AA56" s="14">
        <v>0.25</v>
      </c>
    </row>
    <row r="57" spans="1:27" x14ac:dyDescent="0.35">
      <c r="A57" s="3">
        <v>5</v>
      </c>
      <c r="B57" s="3" t="s">
        <v>476</v>
      </c>
      <c r="C57" s="3" t="s">
        <v>195</v>
      </c>
      <c r="D57" s="3" t="s">
        <v>178</v>
      </c>
      <c r="E57" s="3">
        <v>0.25</v>
      </c>
      <c r="F57" s="3">
        <v>0.25</v>
      </c>
      <c r="I57" s="18"/>
      <c r="J57" s="18"/>
      <c r="K57" s="14">
        <v>0</v>
      </c>
      <c r="L57" s="14">
        <v>0</v>
      </c>
      <c r="M57" s="14">
        <v>0</v>
      </c>
      <c r="N57" s="14">
        <v>0</v>
      </c>
      <c r="O57" s="14">
        <v>0</v>
      </c>
      <c r="P57" s="14">
        <v>0</v>
      </c>
      <c r="Q57" s="14">
        <v>0</v>
      </c>
      <c r="R57" s="14">
        <v>0</v>
      </c>
      <c r="S57" s="14">
        <v>0</v>
      </c>
      <c r="T57" s="14">
        <v>0</v>
      </c>
      <c r="U57" s="14">
        <v>0</v>
      </c>
      <c r="V57" s="14">
        <v>0.25</v>
      </c>
      <c r="W57" s="14">
        <v>0.25</v>
      </c>
      <c r="X57" s="14">
        <v>0.25</v>
      </c>
      <c r="Y57" s="14">
        <v>0</v>
      </c>
      <c r="Z57" s="14">
        <v>0</v>
      </c>
      <c r="AA57" s="14">
        <v>0</v>
      </c>
    </row>
    <row r="58" spans="1:27" x14ac:dyDescent="0.35">
      <c r="A58" s="3">
        <v>6</v>
      </c>
      <c r="B58" s="3" t="s">
        <v>182</v>
      </c>
      <c r="C58" s="3" t="s">
        <v>196</v>
      </c>
      <c r="D58" s="3" t="s">
        <v>178</v>
      </c>
      <c r="E58" s="3">
        <v>0.25</v>
      </c>
      <c r="F58" s="3">
        <v>0.25</v>
      </c>
      <c r="I58" s="18"/>
      <c r="J58" s="18"/>
      <c r="K58" s="15">
        <v>0.25</v>
      </c>
      <c r="L58" s="15">
        <v>0.25</v>
      </c>
      <c r="M58" s="15">
        <v>0.25</v>
      </c>
      <c r="N58" s="15">
        <v>0.25</v>
      </c>
      <c r="O58" s="15">
        <v>0.25</v>
      </c>
      <c r="P58" s="15">
        <v>0.25</v>
      </c>
      <c r="Q58" s="15">
        <v>0.25</v>
      </c>
      <c r="R58" s="15">
        <v>0.25</v>
      </c>
      <c r="S58" s="15">
        <v>0.25</v>
      </c>
      <c r="T58" s="15">
        <v>0.25</v>
      </c>
      <c r="U58" s="15">
        <v>0.25</v>
      </c>
      <c r="V58" s="15">
        <v>0.25</v>
      </c>
      <c r="W58" s="15">
        <v>0.25</v>
      </c>
      <c r="X58" s="15">
        <v>0.25</v>
      </c>
      <c r="Y58" s="15">
        <v>0.25</v>
      </c>
      <c r="Z58" s="15">
        <v>0.25</v>
      </c>
      <c r="AA58" s="15">
        <v>0.25</v>
      </c>
    </row>
    <row r="59" spans="1:27" x14ac:dyDescent="0.35">
      <c r="A59" s="3">
        <v>7</v>
      </c>
      <c r="B59" s="3" t="s">
        <v>183</v>
      </c>
      <c r="C59" s="3" t="s">
        <v>197</v>
      </c>
      <c r="D59" s="3" t="s">
        <v>178</v>
      </c>
      <c r="E59" s="3">
        <v>0.25</v>
      </c>
      <c r="F59" s="3">
        <v>0.25</v>
      </c>
      <c r="G59" s="19" t="s">
        <v>244</v>
      </c>
      <c r="H59" s="19" t="s">
        <v>217</v>
      </c>
      <c r="I59" s="18" t="s">
        <v>313</v>
      </c>
      <c r="J59" s="18" t="s">
        <v>327</v>
      </c>
      <c r="K59" s="14">
        <v>0.25</v>
      </c>
      <c r="L59" s="14">
        <v>0.25</v>
      </c>
      <c r="M59" s="14">
        <v>0.25</v>
      </c>
      <c r="N59" s="14">
        <v>0.25</v>
      </c>
      <c r="O59" s="14">
        <v>0.25</v>
      </c>
      <c r="P59" s="14">
        <v>0.25</v>
      </c>
      <c r="Q59" s="14">
        <v>0.25</v>
      </c>
      <c r="R59" s="14">
        <v>0.25</v>
      </c>
      <c r="S59" s="14">
        <v>0.25</v>
      </c>
      <c r="T59" s="14">
        <v>0.25</v>
      </c>
      <c r="U59" s="14">
        <v>0.25</v>
      </c>
      <c r="V59" s="14">
        <v>0.25</v>
      </c>
      <c r="W59" s="14">
        <v>0.25</v>
      </c>
      <c r="X59" s="14">
        <v>0.25</v>
      </c>
      <c r="Y59" s="14">
        <v>0.25</v>
      </c>
      <c r="Z59" s="14">
        <v>0.25</v>
      </c>
      <c r="AA59" s="14">
        <v>0.25</v>
      </c>
    </row>
    <row r="60" spans="1:27" x14ac:dyDescent="0.35">
      <c r="A60" s="3">
        <v>8</v>
      </c>
      <c r="B60" s="3" t="s">
        <v>477</v>
      </c>
      <c r="C60" s="3" t="s">
        <v>198</v>
      </c>
      <c r="D60" s="3" t="s">
        <v>178</v>
      </c>
      <c r="E60" s="3">
        <v>0.25</v>
      </c>
      <c r="F60" s="3">
        <v>0.25</v>
      </c>
      <c r="G60" s="19" t="s">
        <v>235</v>
      </c>
      <c r="H60" s="19" t="s">
        <v>218</v>
      </c>
      <c r="I60" s="18" t="s">
        <v>314</v>
      </c>
      <c r="J60" s="18" t="s">
        <v>328</v>
      </c>
      <c r="K60" s="14">
        <v>0.125</v>
      </c>
      <c r="L60" s="14">
        <v>0.125</v>
      </c>
      <c r="M60" s="14">
        <v>0.125</v>
      </c>
      <c r="N60" s="14">
        <v>0.125</v>
      </c>
      <c r="O60" s="14">
        <v>0.125</v>
      </c>
      <c r="P60" s="14">
        <v>0.125</v>
      </c>
      <c r="Q60" s="14">
        <v>0.125</v>
      </c>
      <c r="R60" s="14">
        <v>0.125</v>
      </c>
      <c r="S60" s="14">
        <v>0.125</v>
      </c>
      <c r="T60" s="14">
        <v>0.125</v>
      </c>
      <c r="U60" s="14">
        <v>0.125</v>
      </c>
      <c r="V60" s="14">
        <v>0.125</v>
      </c>
      <c r="W60" s="14">
        <v>0.125</v>
      </c>
      <c r="X60" s="14">
        <v>0.125</v>
      </c>
      <c r="Y60" s="14">
        <v>0.125</v>
      </c>
      <c r="Z60" s="14">
        <v>0.125</v>
      </c>
      <c r="AA60" s="14">
        <v>0.125</v>
      </c>
    </row>
    <row r="61" spans="1:27" x14ac:dyDescent="0.35">
      <c r="A61" s="3">
        <v>9</v>
      </c>
      <c r="B61" s="3" t="s">
        <v>184</v>
      </c>
      <c r="C61" s="3" t="s">
        <v>199</v>
      </c>
      <c r="D61" s="3" t="s">
        <v>178</v>
      </c>
      <c r="E61" s="3">
        <v>0.25</v>
      </c>
      <c r="F61" s="3">
        <v>0.25</v>
      </c>
      <c r="G61" s="19" t="s">
        <v>248</v>
      </c>
      <c r="H61" s="19" t="s">
        <v>219</v>
      </c>
      <c r="I61" s="18" t="s">
        <v>315</v>
      </c>
      <c r="J61" s="18" t="s">
        <v>329</v>
      </c>
      <c r="K61" s="14">
        <v>0.125</v>
      </c>
      <c r="L61" s="14">
        <v>0.125</v>
      </c>
      <c r="M61" s="14">
        <v>0.125</v>
      </c>
      <c r="N61" s="14">
        <v>0.125</v>
      </c>
      <c r="O61" s="14">
        <v>0.125</v>
      </c>
      <c r="P61" s="14">
        <v>0.125</v>
      </c>
      <c r="Q61" s="14">
        <v>0.125</v>
      </c>
      <c r="R61" s="14">
        <v>0.125</v>
      </c>
      <c r="S61" s="14">
        <v>0.125</v>
      </c>
      <c r="T61" s="14">
        <v>0.125</v>
      </c>
      <c r="U61" s="14">
        <v>0.125</v>
      </c>
      <c r="V61" s="14">
        <v>0.125</v>
      </c>
      <c r="W61" s="14">
        <v>0</v>
      </c>
      <c r="X61" s="14">
        <v>0.125</v>
      </c>
      <c r="Y61" s="14">
        <v>0.125</v>
      </c>
      <c r="Z61" s="14">
        <v>0.125</v>
      </c>
      <c r="AA61" s="14">
        <v>0.125</v>
      </c>
    </row>
    <row r="62" spans="1:27" x14ac:dyDescent="0.35">
      <c r="A62" s="3">
        <v>10</v>
      </c>
      <c r="B62" s="3" t="s">
        <v>185</v>
      </c>
      <c r="C62" s="3" t="s">
        <v>200</v>
      </c>
      <c r="D62" s="3" t="s">
        <v>178</v>
      </c>
      <c r="E62" s="3">
        <v>0.25</v>
      </c>
      <c r="F62" s="3">
        <v>0.25</v>
      </c>
      <c r="I62" s="18"/>
      <c r="J62" s="18"/>
      <c r="K62" s="15">
        <v>0.25</v>
      </c>
      <c r="L62" s="15">
        <v>0.25</v>
      </c>
      <c r="M62" s="15">
        <v>0.25</v>
      </c>
      <c r="N62" s="15">
        <v>0.25</v>
      </c>
      <c r="O62" s="15">
        <v>0.25</v>
      </c>
      <c r="P62" s="15">
        <v>0.25</v>
      </c>
      <c r="Q62" s="15">
        <v>0.25</v>
      </c>
      <c r="R62" s="15">
        <v>0.25</v>
      </c>
      <c r="S62" s="15">
        <v>0.25</v>
      </c>
      <c r="T62" s="15">
        <v>0.25</v>
      </c>
      <c r="U62" s="15">
        <v>0.25</v>
      </c>
      <c r="V62" s="15">
        <v>0.25</v>
      </c>
      <c r="W62" s="15">
        <v>0.25</v>
      </c>
      <c r="X62" s="15">
        <v>0.25</v>
      </c>
      <c r="Y62" s="15">
        <v>0.25</v>
      </c>
      <c r="Z62" s="15">
        <v>0.25</v>
      </c>
      <c r="AA62" s="15">
        <v>0.25</v>
      </c>
    </row>
    <row r="63" spans="1:27" x14ac:dyDescent="0.35">
      <c r="A63" s="3">
        <v>11</v>
      </c>
      <c r="B63" s="3" t="s">
        <v>186</v>
      </c>
      <c r="C63" s="3" t="s">
        <v>201</v>
      </c>
      <c r="D63" s="3" t="s">
        <v>178</v>
      </c>
      <c r="E63" s="3">
        <v>0.25</v>
      </c>
      <c r="F63" s="3">
        <v>0.25</v>
      </c>
      <c r="I63" s="18"/>
      <c r="J63" s="18"/>
      <c r="K63" s="15">
        <v>0.25</v>
      </c>
      <c r="L63" s="15">
        <v>0.25</v>
      </c>
      <c r="M63" s="15">
        <v>0.25</v>
      </c>
      <c r="N63" s="15">
        <v>0.25</v>
      </c>
      <c r="O63" s="15">
        <v>0.25</v>
      </c>
      <c r="P63" s="15">
        <v>0.25</v>
      </c>
      <c r="Q63" s="15">
        <v>0.25</v>
      </c>
      <c r="R63" s="15">
        <v>0.25</v>
      </c>
      <c r="S63" s="15">
        <v>0.25</v>
      </c>
      <c r="T63" s="15">
        <v>0.25</v>
      </c>
      <c r="U63" s="15">
        <v>0.25</v>
      </c>
      <c r="V63" s="15">
        <v>0.25</v>
      </c>
      <c r="W63" s="15">
        <v>0.25</v>
      </c>
      <c r="X63" s="15">
        <v>0.25</v>
      </c>
      <c r="Y63" s="15">
        <v>0.25</v>
      </c>
      <c r="Z63" s="15">
        <v>0.25</v>
      </c>
      <c r="AA63" s="15">
        <v>0.25</v>
      </c>
    </row>
    <row r="64" spans="1:27" x14ac:dyDescent="0.35">
      <c r="A64" s="3">
        <v>12</v>
      </c>
      <c r="B64" s="3" t="s">
        <v>187</v>
      </c>
      <c r="C64" s="3" t="s">
        <v>202</v>
      </c>
      <c r="D64" s="3" t="s">
        <v>178</v>
      </c>
      <c r="E64" s="3">
        <v>0.25</v>
      </c>
      <c r="F64" s="3">
        <v>0.25</v>
      </c>
      <c r="G64" s="19" t="s">
        <v>249</v>
      </c>
      <c r="H64" s="19" t="s">
        <v>220</v>
      </c>
      <c r="I64" s="18" t="s">
        <v>315</v>
      </c>
      <c r="J64" s="18" t="s">
        <v>330</v>
      </c>
      <c r="K64" s="14">
        <v>0.125</v>
      </c>
      <c r="L64" s="14">
        <v>0.125</v>
      </c>
      <c r="M64" s="14">
        <v>0.125</v>
      </c>
      <c r="N64" s="14">
        <v>0.125</v>
      </c>
      <c r="O64" s="14">
        <v>0.125</v>
      </c>
      <c r="P64" s="14">
        <v>0.125</v>
      </c>
      <c r="Q64" s="14">
        <v>0.125</v>
      </c>
      <c r="R64" s="14">
        <v>0.125</v>
      </c>
      <c r="S64" s="14">
        <v>0.125</v>
      </c>
      <c r="T64" s="14">
        <v>0.125</v>
      </c>
      <c r="U64" s="14">
        <v>0.125</v>
      </c>
      <c r="V64" s="14">
        <v>0.125</v>
      </c>
      <c r="W64" s="14">
        <v>0.125</v>
      </c>
      <c r="X64" s="14">
        <v>0.125</v>
      </c>
      <c r="Y64" s="14">
        <v>0.125</v>
      </c>
      <c r="Z64" s="14">
        <v>0.125</v>
      </c>
      <c r="AA64" s="14">
        <v>0.125</v>
      </c>
    </row>
    <row r="65" spans="1:27" x14ac:dyDescent="0.35">
      <c r="A65" s="3">
        <v>13</v>
      </c>
      <c r="B65" s="3" t="s">
        <v>188</v>
      </c>
      <c r="C65" s="3" t="s">
        <v>203</v>
      </c>
      <c r="D65" s="3" t="s">
        <v>178</v>
      </c>
      <c r="E65" s="3">
        <v>0.25</v>
      </c>
      <c r="F65" s="3">
        <v>0.25</v>
      </c>
      <c r="I65" s="18"/>
      <c r="J65" s="18"/>
      <c r="K65" s="14">
        <v>0</v>
      </c>
      <c r="L65" s="14">
        <v>0</v>
      </c>
      <c r="M65" s="14">
        <v>0</v>
      </c>
      <c r="N65" s="14">
        <v>0</v>
      </c>
      <c r="O65" s="14">
        <v>0</v>
      </c>
      <c r="P65" s="14">
        <v>0</v>
      </c>
      <c r="Q65" s="14">
        <v>0</v>
      </c>
      <c r="R65" s="14">
        <v>0</v>
      </c>
      <c r="S65" s="14">
        <v>0</v>
      </c>
      <c r="T65" s="14">
        <v>0</v>
      </c>
      <c r="U65" s="14">
        <v>0</v>
      </c>
      <c r="V65" s="14">
        <v>0</v>
      </c>
      <c r="W65" s="14">
        <v>0.25</v>
      </c>
      <c r="X65" s="14">
        <v>0.25</v>
      </c>
      <c r="Y65" s="14">
        <v>0</v>
      </c>
      <c r="Z65" s="14">
        <v>0</v>
      </c>
      <c r="AA65" s="14">
        <v>0</v>
      </c>
    </row>
    <row r="66" spans="1:27" x14ac:dyDescent="0.35">
      <c r="A66" s="3">
        <v>14</v>
      </c>
      <c r="B66" s="3" t="s">
        <v>478</v>
      </c>
      <c r="C66" s="3" t="s">
        <v>204</v>
      </c>
      <c r="D66" s="3" t="s">
        <v>178</v>
      </c>
      <c r="E66" s="3">
        <v>0.25</v>
      </c>
      <c r="F66" s="3">
        <v>0.25</v>
      </c>
      <c r="G66" s="19" t="s">
        <v>236</v>
      </c>
      <c r="H66" s="19" t="s">
        <v>221</v>
      </c>
      <c r="I66" s="18" t="s">
        <v>316</v>
      </c>
      <c r="J66" s="18"/>
      <c r="K66" s="15">
        <v>0.25</v>
      </c>
      <c r="L66" s="15">
        <v>0.25</v>
      </c>
      <c r="M66" s="15">
        <v>0.25</v>
      </c>
      <c r="N66" s="15">
        <v>0.25</v>
      </c>
      <c r="O66" s="15">
        <v>0.25</v>
      </c>
      <c r="P66" s="15">
        <v>0.25</v>
      </c>
      <c r="Q66" s="15">
        <v>0.25</v>
      </c>
      <c r="R66" s="15">
        <v>0.25</v>
      </c>
      <c r="S66" s="15">
        <v>0.25</v>
      </c>
      <c r="T66" s="15">
        <v>0.25</v>
      </c>
      <c r="U66" s="15">
        <v>0.25</v>
      </c>
      <c r="V66" s="15">
        <v>0.25</v>
      </c>
      <c r="W66" s="15">
        <v>0.25</v>
      </c>
      <c r="X66" s="15">
        <v>0.25</v>
      </c>
      <c r="Y66" s="15">
        <v>0.25</v>
      </c>
      <c r="Z66" s="15">
        <v>0.25</v>
      </c>
      <c r="AA66" s="15">
        <v>0.25</v>
      </c>
    </row>
    <row r="67" spans="1:27" x14ac:dyDescent="0.35">
      <c r="A67" s="3">
        <v>15</v>
      </c>
      <c r="B67" s="3" t="s">
        <v>189</v>
      </c>
      <c r="C67" s="3" t="s">
        <v>471</v>
      </c>
      <c r="D67" s="3" t="s">
        <v>178</v>
      </c>
      <c r="E67" s="3">
        <v>0.25</v>
      </c>
      <c r="F67" s="3">
        <v>0.25</v>
      </c>
      <c r="G67" s="19" t="s">
        <v>237</v>
      </c>
      <c r="H67" s="19" t="s">
        <v>222</v>
      </c>
      <c r="I67" s="18" t="s">
        <v>317</v>
      </c>
      <c r="J67" s="18" t="s">
        <v>331</v>
      </c>
      <c r="K67" s="14">
        <v>0.125</v>
      </c>
      <c r="L67" s="14">
        <v>0.125</v>
      </c>
      <c r="M67" s="14">
        <v>0.125</v>
      </c>
      <c r="N67" s="14">
        <v>0.125</v>
      </c>
      <c r="O67" s="14">
        <v>0.125</v>
      </c>
      <c r="P67" s="14">
        <v>0.125</v>
      </c>
      <c r="Q67" s="14">
        <v>0.125</v>
      </c>
      <c r="R67" s="14">
        <v>0.125</v>
      </c>
      <c r="S67" s="14">
        <v>0.125</v>
      </c>
      <c r="T67" s="14">
        <v>0.125</v>
      </c>
      <c r="U67" s="14">
        <v>0.125</v>
      </c>
      <c r="V67" s="14">
        <v>0.125</v>
      </c>
      <c r="W67" s="14">
        <v>0</v>
      </c>
      <c r="X67" s="14">
        <v>0</v>
      </c>
      <c r="Y67" s="14">
        <v>0.125</v>
      </c>
      <c r="Z67" s="14">
        <v>0.125</v>
      </c>
      <c r="AA67" s="14">
        <v>0.125</v>
      </c>
    </row>
    <row r="68" spans="1:27" x14ac:dyDescent="0.35">
      <c r="A68" s="3">
        <v>16</v>
      </c>
      <c r="B68" s="3" t="s">
        <v>479</v>
      </c>
      <c r="C68" s="3" t="s">
        <v>205</v>
      </c>
      <c r="D68" s="3" t="s">
        <v>178</v>
      </c>
      <c r="E68" s="3">
        <v>0.25</v>
      </c>
      <c r="F68" s="3">
        <v>0.25</v>
      </c>
      <c r="G68" s="19" t="s">
        <v>245</v>
      </c>
      <c r="H68" s="19" t="s">
        <v>223</v>
      </c>
      <c r="I68" s="18" t="s">
        <v>318</v>
      </c>
      <c r="J68" s="18" t="s">
        <v>332</v>
      </c>
      <c r="K68" s="14">
        <v>0.125</v>
      </c>
      <c r="L68" s="14">
        <v>0.125</v>
      </c>
      <c r="M68" s="14">
        <v>0.125</v>
      </c>
      <c r="N68" s="14">
        <v>0.125</v>
      </c>
      <c r="O68" s="14">
        <v>0.125</v>
      </c>
      <c r="P68" s="14">
        <v>0.125</v>
      </c>
      <c r="Q68" s="14">
        <v>0.125</v>
      </c>
      <c r="R68" s="14">
        <v>0.125</v>
      </c>
      <c r="S68" s="14">
        <v>0.125</v>
      </c>
      <c r="T68" s="14">
        <v>0.125</v>
      </c>
      <c r="U68" s="14">
        <v>0.125</v>
      </c>
      <c r="V68" s="14">
        <v>0.125</v>
      </c>
      <c r="W68" s="14">
        <v>0</v>
      </c>
      <c r="X68" s="14">
        <v>0</v>
      </c>
      <c r="Y68" s="14">
        <v>0.125</v>
      </c>
      <c r="Z68" s="14">
        <v>0.125</v>
      </c>
      <c r="AA68" s="14">
        <v>0.125</v>
      </c>
    </row>
    <row r="69" spans="1:27" x14ac:dyDescent="0.35">
      <c r="A69" s="3">
        <v>17</v>
      </c>
      <c r="B69" s="3" t="s">
        <v>480</v>
      </c>
      <c r="C69" s="3" t="s">
        <v>206</v>
      </c>
      <c r="D69" s="3" t="s">
        <v>178</v>
      </c>
      <c r="E69" s="3">
        <v>0.25</v>
      </c>
      <c r="F69" s="3">
        <v>0.25</v>
      </c>
      <c r="G69" s="19" t="s">
        <v>238</v>
      </c>
      <c r="H69" s="19" t="s">
        <v>224</v>
      </c>
      <c r="I69" s="18" t="s">
        <v>319</v>
      </c>
      <c r="J69" s="18" t="s">
        <v>333</v>
      </c>
      <c r="K69" s="15">
        <v>0.125</v>
      </c>
      <c r="L69" s="15">
        <v>0.125</v>
      </c>
      <c r="M69" s="15">
        <v>0.125</v>
      </c>
      <c r="N69" s="15">
        <v>0.125</v>
      </c>
      <c r="O69" s="15">
        <v>0.125</v>
      </c>
      <c r="P69" s="15">
        <v>0.125</v>
      </c>
      <c r="Q69" s="15">
        <v>0.125</v>
      </c>
      <c r="R69" s="15">
        <v>0.125</v>
      </c>
      <c r="S69" s="15">
        <v>0.125</v>
      </c>
      <c r="T69" s="15">
        <v>0.125</v>
      </c>
      <c r="U69" s="15">
        <v>0.125</v>
      </c>
      <c r="V69" s="15">
        <v>0.125</v>
      </c>
      <c r="W69" s="15">
        <v>0</v>
      </c>
      <c r="X69" s="15">
        <v>0.125</v>
      </c>
      <c r="Y69" s="15">
        <v>0.125</v>
      </c>
      <c r="Z69" s="15">
        <v>0.125</v>
      </c>
      <c r="AA69" s="15">
        <v>0.125</v>
      </c>
    </row>
    <row r="70" spans="1:27" x14ac:dyDescent="0.35">
      <c r="A70" s="3">
        <v>18</v>
      </c>
      <c r="B70" s="3" t="s">
        <v>481</v>
      </c>
      <c r="C70" s="3" t="s">
        <v>207</v>
      </c>
      <c r="D70" s="3" t="s">
        <v>178</v>
      </c>
      <c r="E70" s="3">
        <v>0.25</v>
      </c>
      <c r="F70" s="3">
        <v>0.25</v>
      </c>
      <c r="I70" s="18" t="s">
        <v>320</v>
      </c>
      <c r="J70" s="18" t="s">
        <v>334</v>
      </c>
      <c r="K70" s="15">
        <v>0.125</v>
      </c>
      <c r="L70" s="15">
        <v>0.125</v>
      </c>
      <c r="M70" s="15">
        <v>0.125</v>
      </c>
      <c r="N70" s="15">
        <v>0.125</v>
      </c>
      <c r="O70" s="15">
        <v>0.125</v>
      </c>
      <c r="P70" s="15">
        <v>0.125</v>
      </c>
      <c r="Q70" s="15">
        <v>0.125</v>
      </c>
      <c r="R70" s="15">
        <v>0.125</v>
      </c>
      <c r="S70" s="15">
        <v>0.125</v>
      </c>
      <c r="T70" s="15">
        <v>0.125</v>
      </c>
      <c r="U70" s="15">
        <v>0.125</v>
      </c>
      <c r="V70" s="15">
        <v>0.125</v>
      </c>
      <c r="W70" s="15">
        <v>0</v>
      </c>
      <c r="X70" s="15">
        <v>0.125</v>
      </c>
      <c r="Y70" s="15">
        <v>0.125</v>
      </c>
      <c r="Z70" s="15">
        <v>0.125</v>
      </c>
      <c r="AA70" s="15">
        <v>0.125</v>
      </c>
    </row>
    <row r="71" spans="1:27" x14ac:dyDescent="0.35">
      <c r="A71" s="3">
        <v>19</v>
      </c>
      <c r="B71" s="3" t="s">
        <v>190</v>
      </c>
      <c r="C71" s="3" t="s">
        <v>190</v>
      </c>
      <c r="D71" s="3" t="s">
        <v>178</v>
      </c>
      <c r="E71" s="3">
        <v>0.25</v>
      </c>
      <c r="F71" s="3">
        <v>0.25</v>
      </c>
      <c r="G71" s="19" t="s">
        <v>239</v>
      </c>
      <c r="H71" s="19" t="s">
        <v>225</v>
      </c>
      <c r="I71" s="18" t="s">
        <v>321</v>
      </c>
      <c r="J71" s="18" t="s">
        <v>335</v>
      </c>
      <c r="K71" s="14">
        <v>0.125</v>
      </c>
      <c r="L71" s="14">
        <v>0.125</v>
      </c>
      <c r="M71" s="14">
        <v>0.125</v>
      </c>
      <c r="N71" s="14">
        <v>0.125</v>
      </c>
      <c r="O71" s="14">
        <v>0.125</v>
      </c>
      <c r="P71" s="14">
        <v>0.125</v>
      </c>
      <c r="Q71" s="14">
        <v>0.125</v>
      </c>
      <c r="R71" s="14">
        <v>0.125</v>
      </c>
      <c r="S71" s="14">
        <v>0.125</v>
      </c>
      <c r="T71" s="14">
        <v>0.125</v>
      </c>
      <c r="U71" s="14">
        <v>0.125</v>
      </c>
      <c r="V71" s="14">
        <v>0.125</v>
      </c>
      <c r="W71" s="14">
        <v>0.125</v>
      </c>
      <c r="X71" s="14">
        <v>0.125</v>
      </c>
      <c r="Y71" s="14">
        <v>0.125</v>
      </c>
      <c r="Z71" s="14">
        <v>0.125</v>
      </c>
      <c r="AA71" s="14">
        <v>0.125</v>
      </c>
    </row>
    <row r="72" spans="1:27" x14ac:dyDescent="0.35">
      <c r="A72" s="3">
        <v>20</v>
      </c>
      <c r="B72" s="3" t="s">
        <v>482</v>
      </c>
      <c r="C72" s="3" t="s">
        <v>208</v>
      </c>
      <c r="D72" s="3" t="s">
        <v>178</v>
      </c>
      <c r="E72" s="3">
        <v>0.25</v>
      </c>
      <c r="F72" s="3">
        <v>0.25</v>
      </c>
      <c r="G72" s="19" t="s">
        <v>240</v>
      </c>
      <c r="H72" s="19" t="s">
        <v>226</v>
      </c>
      <c r="I72" s="18" t="s">
        <v>322</v>
      </c>
      <c r="J72" s="18"/>
      <c r="K72" s="14">
        <v>0.125</v>
      </c>
      <c r="L72" s="14">
        <v>0.125</v>
      </c>
      <c r="M72" s="14">
        <v>0.125</v>
      </c>
      <c r="N72" s="14">
        <v>0.125</v>
      </c>
      <c r="O72" s="14">
        <v>0.125</v>
      </c>
      <c r="P72" s="14">
        <v>0.125</v>
      </c>
      <c r="Q72" s="14">
        <v>0.125</v>
      </c>
      <c r="R72" s="14">
        <v>0.125</v>
      </c>
      <c r="S72" s="14">
        <v>0.125</v>
      </c>
      <c r="T72" s="14">
        <v>0.125</v>
      </c>
      <c r="U72" s="14">
        <v>0.125</v>
      </c>
      <c r="V72" s="14">
        <v>0.125</v>
      </c>
      <c r="W72" s="14">
        <v>0</v>
      </c>
      <c r="X72" s="14">
        <v>0.125</v>
      </c>
      <c r="Y72" s="14">
        <v>0.125</v>
      </c>
      <c r="Z72" s="14">
        <v>0.125</v>
      </c>
      <c r="AA72" s="14">
        <v>0.125</v>
      </c>
    </row>
    <row r="73" spans="1:27" x14ac:dyDescent="0.35">
      <c r="A73" s="3">
        <v>21</v>
      </c>
      <c r="B73" s="3" t="s">
        <v>483</v>
      </c>
      <c r="C73" s="3" t="s">
        <v>209</v>
      </c>
      <c r="D73" s="3" t="s">
        <v>178</v>
      </c>
      <c r="E73" s="3">
        <v>0.125</v>
      </c>
      <c r="F73" s="3">
        <v>0.125</v>
      </c>
      <c r="I73" s="18"/>
      <c r="J73" s="18"/>
      <c r="K73" s="14">
        <v>0.125</v>
      </c>
      <c r="L73" s="14">
        <v>0.125</v>
      </c>
      <c r="M73" s="14">
        <v>0.125</v>
      </c>
      <c r="N73" s="14">
        <v>0.125</v>
      </c>
      <c r="O73" s="14">
        <v>0.125</v>
      </c>
      <c r="P73" s="14">
        <v>0.125</v>
      </c>
      <c r="Q73" s="14">
        <v>0.125</v>
      </c>
      <c r="R73" s="14">
        <v>0.125</v>
      </c>
      <c r="S73" s="14">
        <v>0.125</v>
      </c>
      <c r="T73" s="14">
        <v>0.125</v>
      </c>
      <c r="U73" s="14">
        <v>0.125</v>
      </c>
      <c r="V73" s="14">
        <v>0.125</v>
      </c>
      <c r="W73" s="14">
        <v>0</v>
      </c>
      <c r="X73" s="14">
        <v>0</v>
      </c>
      <c r="Y73" s="14">
        <v>0.125</v>
      </c>
      <c r="Z73" s="14">
        <v>0.125</v>
      </c>
      <c r="AA73" s="14">
        <v>0.125</v>
      </c>
    </row>
    <row r="74" spans="1:27" x14ac:dyDescent="0.35">
      <c r="A74" s="3">
        <v>22</v>
      </c>
      <c r="B74" s="3" t="s">
        <v>484</v>
      </c>
      <c r="C74" s="3" t="s">
        <v>210</v>
      </c>
      <c r="D74" s="3" t="s">
        <v>178</v>
      </c>
      <c r="E74" s="3">
        <v>0.125</v>
      </c>
      <c r="F74" s="3">
        <v>0.125</v>
      </c>
      <c r="G74" s="19" t="s">
        <v>246</v>
      </c>
      <c r="H74" s="19" t="s">
        <v>227</v>
      </c>
      <c r="I74" s="18" t="s">
        <v>323</v>
      </c>
      <c r="J74" s="18" t="s">
        <v>227</v>
      </c>
      <c r="K74" s="14">
        <v>0.125</v>
      </c>
      <c r="L74" s="14">
        <v>0.125</v>
      </c>
      <c r="M74" s="14">
        <v>0.125</v>
      </c>
      <c r="N74" s="14">
        <v>0.125</v>
      </c>
      <c r="O74" s="14">
        <v>0.125</v>
      </c>
      <c r="P74" s="14">
        <v>0.125</v>
      </c>
      <c r="Q74" s="14">
        <v>0.125</v>
      </c>
      <c r="R74" s="14">
        <v>0.125</v>
      </c>
      <c r="S74" s="14">
        <v>0.125</v>
      </c>
      <c r="T74" s="14">
        <v>0.125</v>
      </c>
      <c r="U74" s="14">
        <v>0.125</v>
      </c>
      <c r="V74" s="14">
        <v>0.125</v>
      </c>
      <c r="W74" s="14">
        <v>0</v>
      </c>
      <c r="X74" s="14">
        <v>0.125</v>
      </c>
      <c r="Y74" s="14">
        <v>0.125</v>
      </c>
      <c r="Z74" s="14">
        <v>0.125</v>
      </c>
      <c r="AA74" s="14">
        <v>0.125</v>
      </c>
    </row>
    <row r="75" spans="1:27" x14ac:dyDescent="0.35">
      <c r="A75" s="3">
        <v>23</v>
      </c>
      <c r="B75" s="3" t="s">
        <v>485</v>
      </c>
      <c r="C75" s="3" t="s">
        <v>211</v>
      </c>
      <c r="D75" s="3" t="s">
        <v>178</v>
      </c>
      <c r="E75" s="3">
        <v>0.25</v>
      </c>
      <c r="F75" s="3">
        <v>0.25</v>
      </c>
      <c r="G75" s="19" t="s">
        <v>241</v>
      </c>
      <c r="H75" s="19" t="s">
        <v>228</v>
      </c>
      <c r="I75" s="18" t="s">
        <v>324</v>
      </c>
      <c r="J75" s="18"/>
      <c r="K75" s="14">
        <v>0.25</v>
      </c>
      <c r="L75" s="14">
        <v>0.25</v>
      </c>
      <c r="M75" s="14">
        <v>0.25</v>
      </c>
      <c r="N75" s="14">
        <v>0.25</v>
      </c>
      <c r="O75" s="14">
        <v>0.25</v>
      </c>
      <c r="P75" s="14">
        <v>0.25</v>
      </c>
      <c r="Q75" s="14">
        <v>0.25</v>
      </c>
      <c r="R75" s="14">
        <v>0.25</v>
      </c>
      <c r="S75" s="14">
        <v>0.25</v>
      </c>
      <c r="T75" s="14">
        <v>0.25</v>
      </c>
      <c r="U75" s="14">
        <v>0.25</v>
      </c>
      <c r="V75" s="14">
        <v>0.25</v>
      </c>
      <c r="W75" s="14">
        <v>0.125</v>
      </c>
      <c r="X75" s="14">
        <v>0.125</v>
      </c>
      <c r="Y75" s="14">
        <v>0.25</v>
      </c>
      <c r="Z75" s="14">
        <v>0.25</v>
      </c>
      <c r="AA75" s="14">
        <v>0.25</v>
      </c>
    </row>
    <row r="76" spans="1:27" x14ac:dyDescent="0.35">
      <c r="A76" s="3">
        <v>24</v>
      </c>
      <c r="B76" s="3" t="s">
        <v>486</v>
      </c>
      <c r="C76" s="3" t="s">
        <v>212</v>
      </c>
      <c r="D76" s="3" t="s">
        <v>178</v>
      </c>
      <c r="E76" s="3">
        <v>0.25</v>
      </c>
      <c r="F76" s="3">
        <v>0.25</v>
      </c>
      <c r="I76" s="18"/>
      <c r="J76" s="18"/>
      <c r="K76" s="15">
        <v>0.25</v>
      </c>
      <c r="L76" s="15">
        <v>0.25</v>
      </c>
      <c r="M76" s="15">
        <v>0.25</v>
      </c>
      <c r="N76" s="15">
        <v>0.25</v>
      </c>
      <c r="O76" s="15">
        <v>0.25</v>
      </c>
      <c r="P76" s="15">
        <v>0.25</v>
      </c>
      <c r="Q76" s="15">
        <v>0.25</v>
      </c>
      <c r="R76" s="15">
        <v>0.25</v>
      </c>
      <c r="S76" s="15">
        <v>0.25</v>
      </c>
      <c r="T76" s="15">
        <v>0.25</v>
      </c>
      <c r="U76" s="15">
        <v>0.25</v>
      </c>
      <c r="V76" s="15">
        <v>0.25</v>
      </c>
      <c r="W76" s="15">
        <v>0.125</v>
      </c>
      <c r="X76" s="15">
        <v>0.25</v>
      </c>
      <c r="Y76" s="15">
        <v>0.25</v>
      </c>
      <c r="Z76" s="15">
        <v>0.25</v>
      </c>
      <c r="AA76" s="15">
        <v>0.25</v>
      </c>
    </row>
    <row r="77" spans="1:27" x14ac:dyDescent="0.35">
      <c r="A77" s="3">
        <v>25</v>
      </c>
      <c r="B77" s="3" t="s">
        <v>487</v>
      </c>
      <c r="C77" s="3" t="s">
        <v>470</v>
      </c>
      <c r="D77" s="3" t="s">
        <v>178</v>
      </c>
      <c r="E77" s="3">
        <v>0.25</v>
      </c>
      <c r="F77" s="3">
        <v>0.25</v>
      </c>
      <c r="G77" s="19" t="s">
        <v>242</v>
      </c>
      <c r="H77" s="19" t="s">
        <v>229</v>
      </c>
      <c r="I77" s="18" t="s">
        <v>472</v>
      </c>
      <c r="J77" s="18" t="s">
        <v>488</v>
      </c>
      <c r="K77" s="14">
        <v>0.125</v>
      </c>
      <c r="L77" s="14">
        <v>0.125</v>
      </c>
      <c r="M77" s="14">
        <v>0.125</v>
      </c>
      <c r="N77" s="14">
        <v>0.125</v>
      </c>
      <c r="O77" s="14">
        <v>0.125</v>
      </c>
      <c r="P77" s="14">
        <v>0.125</v>
      </c>
      <c r="Q77" s="14">
        <v>0.125</v>
      </c>
      <c r="R77" s="14">
        <v>0.125</v>
      </c>
      <c r="S77" s="14">
        <v>0.125</v>
      </c>
      <c r="T77" s="14">
        <v>0.125</v>
      </c>
      <c r="U77" s="14">
        <v>0.125</v>
      </c>
      <c r="V77" s="14">
        <v>0.125</v>
      </c>
      <c r="W77" s="14">
        <v>0.125</v>
      </c>
      <c r="X77" s="14">
        <v>0.25</v>
      </c>
      <c r="Y77" s="14">
        <v>0.125</v>
      </c>
      <c r="Z77" s="14">
        <v>0.125</v>
      </c>
      <c r="AA77" s="14">
        <v>0.125</v>
      </c>
    </row>
  </sheetData>
  <mergeCells count="4">
    <mergeCell ref="E1:F1"/>
    <mergeCell ref="A1:C1"/>
    <mergeCell ref="G1:H1"/>
    <mergeCell ref="I1:J1"/>
  </mergeCell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76"/>
  <sheetViews>
    <sheetView workbookViewId="0">
      <pane xSplit="2" ySplit="2" topLeftCell="C3" activePane="bottomRight" state="frozen"/>
      <selection pane="topRight" activeCell="C1" sqref="C1"/>
      <selection pane="bottomLeft" activeCell="A3" sqref="A3"/>
      <selection pane="bottomRight" activeCell="AJ76" sqref="AJ76"/>
    </sheetView>
  </sheetViews>
  <sheetFormatPr defaultRowHeight="14.5" x14ac:dyDescent="0.35"/>
  <cols>
    <col min="1" max="1" width="2.81640625" bestFit="1" customWidth="1"/>
    <col min="2" max="2" width="3.36328125" bestFit="1" customWidth="1"/>
  </cols>
  <sheetData>
    <row r="1" spans="1:38" x14ac:dyDescent="0.35">
      <c r="A1" s="43" t="s">
        <v>337</v>
      </c>
      <c r="B1" s="43"/>
      <c r="C1" s="28">
        <v>1</v>
      </c>
      <c r="D1" s="28">
        <v>2</v>
      </c>
      <c r="E1" s="28">
        <v>3</v>
      </c>
      <c r="F1" s="28">
        <v>4</v>
      </c>
      <c r="G1" s="28">
        <v>5</v>
      </c>
      <c r="H1" s="28">
        <v>6</v>
      </c>
      <c r="I1" s="28">
        <v>7</v>
      </c>
      <c r="J1" s="28">
        <v>8</v>
      </c>
      <c r="K1" s="28">
        <v>9</v>
      </c>
      <c r="L1" s="28">
        <v>10</v>
      </c>
      <c r="M1" s="28">
        <v>11</v>
      </c>
      <c r="N1" s="28">
        <v>12</v>
      </c>
      <c r="O1" s="28">
        <v>13</v>
      </c>
      <c r="P1" s="28">
        <v>14</v>
      </c>
      <c r="Q1" s="28">
        <v>15</v>
      </c>
      <c r="R1" s="28">
        <v>16</v>
      </c>
      <c r="S1" s="28">
        <v>17</v>
      </c>
      <c r="T1" s="28" t="s">
        <v>169</v>
      </c>
      <c r="U1" s="28">
        <v>1</v>
      </c>
      <c r="V1" s="28">
        <v>2</v>
      </c>
      <c r="W1" s="28">
        <v>3</v>
      </c>
      <c r="X1" s="28">
        <v>4</v>
      </c>
      <c r="Y1" s="28">
        <v>5</v>
      </c>
      <c r="Z1" s="28">
        <v>6</v>
      </c>
      <c r="AA1" s="28">
        <v>7</v>
      </c>
      <c r="AB1" s="28">
        <v>8</v>
      </c>
      <c r="AC1" s="28">
        <v>9</v>
      </c>
      <c r="AD1" s="28">
        <v>10</v>
      </c>
      <c r="AE1" s="28">
        <v>11</v>
      </c>
      <c r="AF1" s="28">
        <v>12</v>
      </c>
      <c r="AG1" s="28">
        <v>13</v>
      </c>
      <c r="AH1" s="28">
        <v>14</v>
      </c>
      <c r="AI1" s="28">
        <v>15</v>
      </c>
      <c r="AJ1" s="28">
        <v>16</v>
      </c>
      <c r="AK1" s="28">
        <v>17</v>
      </c>
      <c r="AL1" s="28" t="s">
        <v>169</v>
      </c>
    </row>
    <row r="2" spans="1:38" x14ac:dyDescent="0.35">
      <c r="A2" s="6" t="s">
        <v>154</v>
      </c>
      <c r="B2" s="6" t="s">
        <v>336</v>
      </c>
      <c r="C2" s="34" t="s">
        <v>230</v>
      </c>
      <c r="D2" s="34" t="s">
        <v>230</v>
      </c>
      <c r="E2" s="34" t="s">
        <v>230</v>
      </c>
      <c r="F2" s="34" t="s">
        <v>230</v>
      </c>
      <c r="G2" s="34" t="s">
        <v>230</v>
      </c>
      <c r="H2" s="34" t="s">
        <v>230</v>
      </c>
      <c r="I2" s="34" t="s">
        <v>230</v>
      </c>
      <c r="J2" s="34" t="s">
        <v>230</v>
      </c>
      <c r="K2" s="34" t="s">
        <v>230</v>
      </c>
      <c r="L2" s="34" t="s">
        <v>230</v>
      </c>
      <c r="M2" s="34" t="s">
        <v>230</v>
      </c>
      <c r="N2" s="34" t="s">
        <v>230</v>
      </c>
      <c r="O2" s="34" t="s">
        <v>230</v>
      </c>
      <c r="P2" s="34" t="s">
        <v>230</v>
      </c>
      <c r="Q2" s="34" t="s">
        <v>230</v>
      </c>
      <c r="R2" s="34" t="s">
        <v>230</v>
      </c>
      <c r="S2" s="34" t="s">
        <v>230</v>
      </c>
      <c r="T2" s="28" t="s">
        <v>169</v>
      </c>
      <c r="U2" s="34" t="s">
        <v>232</v>
      </c>
      <c r="V2" s="34" t="s">
        <v>232</v>
      </c>
      <c r="W2" s="34" t="s">
        <v>232</v>
      </c>
      <c r="X2" s="34" t="s">
        <v>232</v>
      </c>
      <c r="Y2" s="34" t="s">
        <v>232</v>
      </c>
      <c r="Z2" s="34" t="s">
        <v>232</v>
      </c>
      <c r="AA2" s="34" t="s">
        <v>232</v>
      </c>
      <c r="AB2" s="34" t="s">
        <v>232</v>
      </c>
      <c r="AC2" s="34" t="s">
        <v>232</v>
      </c>
      <c r="AD2" s="34" t="s">
        <v>232</v>
      </c>
      <c r="AE2" s="34" t="s">
        <v>232</v>
      </c>
      <c r="AF2" s="34" t="s">
        <v>232</v>
      </c>
      <c r="AG2" s="34" t="s">
        <v>232</v>
      </c>
      <c r="AH2" s="34" t="s">
        <v>232</v>
      </c>
      <c r="AI2" s="34" t="s">
        <v>232</v>
      </c>
      <c r="AJ2" s="34" t="s">
        <v>232</v>
      </c>
      <c r="AK2" s="34" t="s">
        <v>232</v>
      </c>
      <c r="AL2" s="28" t="s">
        <v>169</v>
      </c>
    </row>
    <row r="3" spans="1:38" x14ac:dyDescent="0.35">
      <c r="A3" s="13">
        <v>1</v>
      </c>
      <c r="B3" s="8" t="s">
        <v>158</v>
      </c>
      <c r="T3" s="28" t="s">
        <v>169</v>
      </c>
      <c r="AL3" s="28" t="s">
        <v>169</v>
      </c>
    </row>
    <row r="4" spans="1:38" x14ac:dyDescent="0.35">
      <c r="A4" s="13">
        <v>2</v>
      </c>
      <c r="B4" s="8" t="s">
        <v>158</v>
      </c>
      <c r="T4" s="28" t="s">
        <v>169</v>
      </c>
      <c r="AL4" s="28" t="s">
        <v>169</v>
      </c>
    </row>
    <row r="5" spans="1:38" x14ac:dyDescent="0.35">
      <c r="A5" s="13">
        <v>3</v>
      </c>
      <c r="B5" s="8" t="s">
        <v>158</v>
      </c>
      <c r="T5" s="28" t="s">
        <v>169</v>
      </c>
      <c r="AL5" s="28" t="s">
        <v>169</v>
      </c>
    </row>
    <row r="6" spans="1:38" x14ac:dyDescent="0.35">
      <c r="A6" s="13">
        <v>4</v>
      </c>
      <c r="B6" s="8" t="s">
        <v>158</v>
      </c>
      <c r="T6" s="28" t="s">
        <v>169</v>
      </c>
      <c r="AL6" s="28" t="s">
        <v>169</v>
      </c>
    </row>
    <row r="7" spans="1:38" x14ac:dyDescent="0.35">
      <c r="A7" s="13">
        <v>5</v>
      </c>
      <c r="B7" s="8" t="s">
        <v>158</v>
      </c>
      <c r="T7" s="28" t="s">
        <v>169</v>
      </c>
      <c r="AL7" s="28" t="s">
        <v>169</v>
      </c>
    </row>
    <row r="8" spans="1:38" x14ac:dyDescent="0.35">
      <c r="A8" s="13">
        <v>6</v>
      </c>
      <c r="B8" s="8" t="s">
        <v>158</v>
      </c>
      <c r="T8" s="28" t="s">
        <v>169</v>
      </c>
      <c r="AL8" s="28" t="s">
        <v>169</v>
      </c>
    </row>
    <row r="9" spans="1:38" x14ac:dyDescent="0.35">
      <c r="A9" s="13">
        <v>7</v>
      </c>
      <c r="B9" s="8" t="s">
        <v>158</v>
      </c>
      <c r="T9" s="28" t="s">
        <v>169</v>
      </c>
      <c r="AL9" s="28" t="s">
        <v>169</v>
      </c>
    </row>
    <row r="10" spans="1:38" x14ac:dyDescent="0.35">
      <c r="A10" s="13">
        <v>8</v>
      </c>
      <c r="B10" s="8" t="s">
        <v>158</v>
      </c>
      <c r="T10" s="28" t="s">
        <v>169</v>
      </c>
      <c r="AL10" s="28" t="s">
        <v>169</v>
      </c>
    </row>
    <row r="11" spans="1:38" x14ac:dyDescent="0.35">
      <c r="A11" s="13">
        <v>9</v>
      </c>
      <c r="B11" s="8" t="s">
        <v>158</v>
      </c>
      <c r="T11" s="28" t="s">
        <v>169</v>
      </c>
      <c r="AL11" s="28" t="s">
        <v>169</v>
      </c>
    </row>
    <row r="12" spans="1:38" x14ac:dyDescent="0.35">
      <c r="A12" s="13">
        <v>10</v>
      </c>
      <c r="B12" s="8" t="s">
        <v>158</v>
      </c>
      <c r="T12" s="28" t="s">
        <v>169</v>
      </c>
      <c r="AL12" s="28" t="s">
        <v>169</v>
      </c>
    </row>
    <row r="13" spans="1:38" x14ac:dyDescent="0.35">
      <c r="A13" s="13">
        <v>11</v>
      </c>
      <c r="B13" s="8" t="s">
        <v>158</v>
      </c>
      <c r="T13" s="28" t="s">
        <v>169</v>
      </c>
      <c r="AL13" s="28" t="s">
        <v>169</v>
      </c>
    </row>
    <row r="14" spans="1:38" x14ac:dyDescent="0.35">
      <c r="A14" s="13">
        <v>12</v>
      </c>
      <c r="B14" s="8" t="s">
        <v>158</v>
      </c>
      <c r="T14" s="28" t="s">
        <v>169</v>
      </c>
      <c r="AL14" s="28" t="s">
        <v>169</v>
      </c>
    </row>
    <row r="15" spans="1:38" x14ac:dyDescent="0.35">
      <c r="A15" s="13">
        <v>13</v>
      </c>
      <c r="B15" s="8" t="s">
        <v>158</v>
      </c>
      <c r="T15" s="28" t="s">
        <v>169</v>
      </c>
      <c r="AL15" s="28" t="s">
        <v>169</v>
      </c>
    </row>
    <row r="16" spans="1:38" x14ac:dyDescent="0.35">
      <c r="A16" s="13">
        <v>14</v>
      </c>
      <c r="B16" s="8" t="s">
        <v>158</v>
      </c>
      <c r="T16" s="28" t="s">
        <v>169</v>
      </c>
      <c r="AL16" s="28" t="s">
        <v>169</v>
      </c>
    </row>
    <row r="17" spans="1:38" x14ac:dyDescent="0.35">
      <c r="A17" s="13">
        <v>15</v>
      </c>
      <c r="B17" s="8" t="s">
        <v>158</v>
      </c>
      <c r="T17" s="28" t="s">
        <v>169</v>
      </c>
      <c r="AL17" s="28" t="s">
        <v>169</v>
      </c>
    </row>
    <row r="18" spans="1:38" x14ac:dyDescent="0.35">
      <c r="A18" s="13">
        <v>16</v>
      </c>
      <c r="B18" s="8" t="s">
        <v>158</v>
      </c>
      <c r="T18" s="28" t="s">
        <v>169</v>
      </c>
      <c r="AL18" s="28" t="s">
        <v>169</v>
      </c>
    </row>
    <row r="19" spans="1:38" x14ac:dyDescent="0.35">
      <c r="A19" s="13">
        <v>17</v>
      </c>
      <c r="B19" s="8" t="s">
        <v>158</v>
      </c>
      <c r="T19" s="28" t="s">
        <v>169</v>
      </c>
      <c r="AL19" s="28" t="s">
        <v>169</v>
      </c>
    </row>
    <row r="20" spans="1:38" x14ac:dyDescent="0.35">
      <c r="A20" s="13">
        <v>18</v>
      </c>
      <c r="B20" s="8" t="s">
        <v>158</v>
      </c>
      <c r="T20" s="28" t="s">
        <v>169</v>
      </c>
      <c r="AL20" s="28" t="s">
        <v>169</v>
      </c>
    </row>
    <row r="21" spans="1:38" x14ac:dyDescent="0.35">
      <c r="A21" s="13">
        <v>1</v>
      </c>
      <c r="B21" s="8" t="s">
        <v>160</v>
      </c>
      <c r="T21" s="28" t="s">
        <v>169</v>
      </c>
      <c r="AL21" s="28" t="s">
        <v>169</v>
      </c>
    </row>
    <row r="22" spans="1:38" x14ac:dyDescent="0.35">
      <c r="A22" s="13">
        <v>2</v>
      </c>
      <c r="B22" s="8" t="s">
        <v>160</v>
      </c>
      <c r="T22" s="28" t="s">
        <v>169</v>
      </c>
      <c r="AL22" s="28" t="s">
        <v>169</v>
      </c>
    </row>
    <row r="23" spans="1:38" x14ac:dyDescent="0.35">
      <c r="A23" s="13">
        <v>3</v>
      </c>
      <c r="B23" s="8" t="s">
        <v>160</v>
      </c>
      <c r="T23" s="28" t="s">
        <v>169</v>
      </c>
      <c r="AL23" s="28" t="s">
        <v>169</v>
      </c>
    </row>
    <row r="24" spans="1:38" x14ac:dyDescent="0.35">
      <c r="A24" s="13">
        <v>4</v>
      </c>
      <c r="B24" s="8" t="s">
        <v>160</v>
      </c>
      <c r="T24" s="28" t="s">
        <v>169</v>
      </c>
      <c r="AL24" s="28" t="s">
        <v>169</v>
      </c>
    </row>
    <row r="25" spans="1:38" x14ac:dyDescent="0.35">
      <c r="A25" s="13">
        <v>5</v>
      </c>
      <c r="B25" s="8" t="s">
        <v>160</v>
      </c>
      <c r="T25" s="28" t="s">
        <v>169</v>
      </c>
      <c r="AL25" s="28" t="s">
        <v>169</v>
      </c>
    </row>
    <row r="26" spans="1:38" x14ac:dyDescent="0.35">
      <c r="A26" s="13">
        <v>6</v>
      </c>
      <c r="B26" s="8" t="s">
        <v>160</v>
      </c>
      <c r="T26" s="28" t="s">
        <v>169</v>
      </c>
      <c r="AL26" s="28" t="s">
        <v>169</v>
      </c>
    </row>
    <row r="27" spans="1:38" x14ac:dyDescent="0.35">
      <c r="A27" s="13">
        <v>1</v>
      </c>
      <c r="B27" s="8" t="s">
        <v>162</v>
      </c>
      <c r="T27" s="28" t="s">
        <v>169</v>
      </c>
      <c r="AL27" s="28" t="s">
        <v>169</v>
      </c>
    </row>
    <row r="28" spans="1:38" x14ac:dyDescent="0.35">
      <c r="A28" s="13">
        <v>2</v>
      </c>
      <c r="B28" s="8" t="s">
        <v>162</v>
      </c>
      <c r="T28" s="28" t="s">
        <v>169</v>
      </c>
      <c r="AL28" s="28" t="s">
        <v>169</v>
      </c>
    </row>
    <row r="29" spans="1:38" x14ac:dyDescent="0.35">
      <c r="A29" s="13">
        <v>3</v>
      </c>
      <c r="B29" s="8" t="s">
        <v>162</v>
      </c>
      <c r="T29" s="28" t="s">
        <v>169</v>
      </c>
      <c r="AL29" s="28" t="s">
        <v>169</v>
      </c>
    </row>
    <row r="30" spans="1:38" x14ac:dyDescent="0.35">
      <c r="A30" s="13">
        <v>4</v>
      </c>
      <c r="B30" s="8" t="s">
        <v>162</v>
      </c>
      <c r="T30" s="28" t="s">
        <v>169</v>
      </c>
      <c r="AL30" s="28" t="s">
        <v>169</v>
      </c>
    </row>
    <row r="31" spans="1:38" x14ac:dyDescent="0.35">
      <c r="A31" s="13">
        <v>5</v>
      </c>
      <c r="B31" s="8" t="s">
        <v>162</v>
      </c>
      <c r="T31" s="28" t="s">
        <v>169</v>
      </c>
      <c r="AL31" s="28" t="s">
        <v>169</v>
      </c>
    </row>
    <row r="32" spans="1:38" x14ac:dyDescent="0.35">
      <c r="A32" s="13">
        <v>6</v>
      </c>
      <c r="B32" s="8" t="s">
        <v>162</v>
      </c>
      <c r="T32" s="28" t="s">
        <v>169</v>
      </c>
      <c r="AL32" s="28" t="s">
        <v>169</v>
      </c>
    </row>
    <row r="33" spans="1:38" x14ac:dyDescent="0.35">
      <c r="A33" s="13">
        <v>7</v>
      </c>
      <c r="B33" s="8" t="s">
        <v>162</v>
      </c>
      <c r="T33" s="28" t="s">
        <v>169</v>
      </c>
      <c r="AL33" s="28" t="s">
        <v>169</v>
      </c>
    </row>
    <row r="34" spans="1:38" x14ac:dyDescent="0.35">
      <c r="A34" s="13">
        <v>8</v>
      </c>
      <c r="B34" s="8" t="s">
        <v>162</v>
      </c>
      <c r="T34" s="28" t="s">
        <v>169</v>
      </c>
      <c r="AL34" s="28" t="s">
        <v>169</v>
      </c>
    </row>
    <row r="35" spans="1:38" x14ac:dyDescent="0.35">
      <c r="A35" s="13">
        <v>9</v>
      </c>
      <c r="B35" s="8" t="s">
        <v>162</v>
      </c>
      <c r="T35" s="28" t="s">
        <v>169</v>
      </c>
      <c r="AL35" s="28" t="s">
        <v>169</v>
      </c>
    </row>
    <row r="36" spans="1:38" x14ac:dyDescent="0.35">
      <c r="A36" s="13">
        <v>10</v>
      </c>
      <c r="B36" s="8" t="s">
        <v>162</v>
      </c>
      <c r="T36" s="28" t="s">
        <v>169</v>
      </c>
      <c r="AL36" s="28" t="s">
        <v>169</v>
      </c>
    </row>
    <row r="37" spans="1:38" x14ac:dyDescent="0.35">
      <c r="A37" s="13">
        <v>11</v>
      </c>
      <c r="B37" s="8" t="s">
        <v>162</v>
      </c>
      <c r="T37" s="28" t="s">
        <v>169</v>
      </c>
      <c r="AL37" s="28" t="s">
        <v>169</v>
      </c>
    </row>
    <row r="38" spans="1:38" x14ac:dyDescent="0.35">
      <c r="A38" s="13">
        <v>12</v>
      </c>
      <c r="B38" s="8" t="s">
        <v>162</v>
      </c>
      <c r="T38" s="28" t="s">
        <v>169</v>
      </c>
      <c r="AL38" s="28" t="s">
        <v>169</v>
      </c>
    </row>
    <row r="39" spans="1:38" x14ac:dyDescent="0.35">
      <c r="A39" s="13">
        <v>13</v>
      </c>
      <c r="B39" s="8" t="s">
        <v>162</v>
      </c>
      <c r="T39" s="28" t="s">
        <v>169</v>
      </c>
      <c r="AL39" s="28" t="s">
        <v>169</v>
      </c>
    </row>
    <row r="40" spans="1:38" x14ac:dyDescent="0.35">
      <c r="A40" s="13">
        <v>14</v>
      </c>
      <c r="B40" s="8" t="s">
        <v>162</v>
      </c>
      <c r="T40" s="28" t="s">
        <v>169</v>
      </c>
      <c r="AL40" s="28" t="s">
        <v>169</v>
      </c>
    </row>
    <row r="41" spans="1:38" x14ac:dyDescent="0.35">
      <c r="A41" s="13">
        <v>15</v>
      </c>
      <c r="B41" s="8" t="s">
        <v>162</v>
      </c>
      <c r="T41" s="28" t="s">
        <v>169</v>
      </c>
      <c r="AL41" s="28" t="s">
        <v>169</v>
      </c>
    </row>
    <row r="42" spans="1:38" x14ac:dyDescent="0.35">
      <c r="A42" s="13">
        <v>1</v>
      </c>
      <c r="B42" s="9" t="s">
        <v>164</v>
      </c>
      <c r="T42" s="28" t="s">
        <v>169</v>
      </c>
      <c r="AL42" s="28" t="s">
        <v>169</v>
      </c>
    </row>
    <row r="43" spans="1:38" x14ac:dyDescent="0.35">
      <c r="A43" s="13">
        <v>2</v>
      </c>
      <c r="B43" s="9" t="s">
        <v>164</v>
      </c>
      <c r="T43" s="28" t="s">
        <v>169</v>
      </c>
      <c r="AL43" s="28" t="s">
        <v>169</v>
      </c>
    </row>
    <row r="44" spans="1:38" x14ac:dyDescent="0.35">
      <c r="A44" s="13">
        <v>3</v>
      </c>
      <c r="B44" s="9" t="s">
        <v>164</v>
      </c>
      <c r="T44" s="28" t="s">
        <v>169</v>
      </c>
      <c r="AL44" s="28" t="s">
        <v>169</v>
      </c>
    </row>
    <row r="45" spans="1:38" x14ac:dyDescent="0.35">
      <c r="A45" s="13">
        <v>4</v>
      </c>
      <c r="B45" s="9" t="s">
        <v>164</v>
      </c>
      <c r="T45" s="28" t="s">
        <v>169</v>
      </c>
      <c r="AL45" s="28" t="s">
        <v>169</v>
      </c>
    </row>
    <row r="46" spans="1:38" x14ac:dyDescent="0.35">
      <c r="A46" s="13">
        <v>5</v>
      </c>
      <c r="B46" s="9" t="s">
        <v>164</v>
      </c>
      <c r="T46" s="28" t="s">
        <v>169</v>
      </c>
      <c r="AL46" s="28" t="s">
        <v>169</v>
      </c>
    </row>
    <row r="47" spans="1:38" x14ac:dyDescent="0.35">
      <c r="A47" s="13">
        <v>6</v>
      </c>
      <c r="B47" s="9" t="s">
        <v>164</v>
      </c>
      <c r="C47" s="25" t="s">
        <v>338</v>
      </c>
      <c r="D47" s="25" t="s">
        <v>339</v>
      </c>
      <c r="E47" s="25" t="s">
        <v>340</v>
      </c>
      <c r="F47" s="25" t="s">
        <v>341</v>
      </c>
      <c r="G47" s="25" t="s">
        <v>342</v>
      </c>
      <c r="H47" s="25" t="s">
        <v>343</v>
      </c>
      <c r="I47" s="25" t="s">
        <v>340</v>
      </c>
      <c r="J47" s="25" t="s">
        <v>344</v>
      </c>
      <c r="K47" s="25" t="s">
        <v>345</v>
      </c>
      <c r="L47" s="25" t="s">
        <v>346</v>
      </c>
      <c r="M47" s="25" t="s">
        <v>347</v>
      </c>
      <c r="N47" s="25" t="s">
        <v>348</v>
      </c>
      <c r="O47" s="25" t="s">
        <v>340</v>
      </c>
      <c r="P47" s="25" t="s">
        <v>349</v>
      </c>
      <c r="Q47" s="25" t="s">
        <v>350</v>
      </c>
      <c r="R47" s="25" t="s">
        <v>351</v>
      </c>
      <c r="S47" s="25" t="s">
        <v>352</v>
      </c>
      <c r="T47" s="28" t="s">
        <v>169</v>
      </c>
      <c r="U47" t="s">
        <v>338</v>
      </c>
      <c r="V47" t="s">
        <v>339</v>
      </c>
      <c r="W47" t="s">
        <v>340</v>
      </c>
      <c r="X47" t="s">
        <v>341</v>
      </c>
      <c r="Y47" t="s">
        <v>342</v>
      </c>
      <c r="Z47" t="s">
        <v>343</v>
      </c>
      <c r="AA47" t="s">
        <v>340</v>
      </c>
      <c r="AB47" t="s">
        <v>344</v>
      </c>
      <c r="AC47" t="s">
        <v>345</v>
      </c>
      <c r="AD47" t="s">
        <v>346</v>
      </c>
      <c r="AE47" t="s">
        <v>347</v>
      </c>
      <c r="AF47" t="s">
        <v>348</v>
      </c>
      <c r="AG47" t="s">
        <v>340</v>
      </c>
      <c r="AH47" t="s">
        <v>349</v>
      </c>
      <c r="AI47" t="s">
        <v>350</v>
      </c>
      <c r="AJ47" t="s">
        <v>351</v>
      </c>
      <c r="AK47" t="s">
        <v>352</v>
      </c>
      <c r="AL47" s="28" t="s">
        <v>169</v>
      </c>
    </row>
    <row r="48" spans="1:38" x14ac:dyDescent="0.35">
      <c r="A48" s="13">
        <v>7</v>
      </c>
      <c r="B48" s="9" t="s">
        <v>164</v>
      </c>
      <c r="C48" s="25" t="s">
        <v>353</v>
      </c>
      <c r="D48" s="25" t="s">
        <v>354</v>
      </c>
      <c r="E48" s="25" t="s">
        <v>340</v>
      </c>
      <c r="F48" s="25" t="s">
        <v>355</v>
      </c>
      <c r="G48" s="25" t="s">
        <v>340</v>
      </c>
      <c r="H48" s="25" t="s">
        <v>356</v>
      </c>
      <c r="I48" s="25" t="s">
        <v>340</v>
      </c>
      <c r="J48" s="25" t="s">
        <v>357</v>
      </c>
      <c r="K48" s="25" t="s">
        <v>340</v>
      </c>
      <c r="L48" s="25" t="s">
        <v>358</v>
      </c>
      <c r="M48" s="25" t="s">
        <v>359</v>
      </c>
      <c r="N48" s="25" t="s">
        <v>360</v>
      </c>
      <c r="O48" s="25" t="s">
        <v>340</v>
      </c>
      <c r="P48" s="25" t="s">
        <v>361</v>
      </c>
      <c r="Q48" s="25" t="s">
        <v>362</v>
      </c>
      <c r="R48" s="25" t="s">
        <v>363</v>
      </c>
      <c r="S48" s="25" t="s">
        <v>340</v>
      </c>
      <c r="T48" s="28" t="s">
        <v>169</v>
      </c>
      <c r="U48" t="s">
        <v>353</v>
      </c>
      <c r="V48" t="s">
        <v>354</v>
      </c>
      <c r="W48" t="s">
        <v>340</v>
      </c>
      <c r="X48" t="s">
        <v>355</v>
      </c>
      <c r="Y48" t="s">
        <v>340</v>
      </c>
      <c r="Z48" t="s">
        <v>356</v>
      </c>
      <c r="AA48" t="s">
        <v>340</v>
      </c>
      <c r="AB48" t="s">
        <v>357</v>
      </c>
      <c r="AC48" t="s">
        <v>340</v>
      </c>
      <c r="AD48" t="s">
        <v>358</v>
      </c>
      <c r="AE48" t="s">
        <v>359</v>
      </c>
      <c r="AF48" t="s">
        <v>360</v>
      </c>
      <c r="AG48" t="s">
        <v>340</v>
      </c>
      <c r="AH48" t="s">
        <v>361</v>
      </c>
      <c r="AI48" t="s">
        <v>362</v>
      </c>
      <c r="AJ48" t="s">
        <v>363</v>
      </c>
      <c r="AK48" t="s">
        <v>340</v>
      </c>
      <c r="AL48" s="28" t="s">
        <v>169</v>
      </c>
    </row>
    <row r="49" spans="1:38" x14ac:dyDescent="0.35">
      <c r="A49" s="13">
        <v>8</v>
      </c>
      <c r="B49" s="9" t="s">
        <v>164</v>
      </c>
      <c r="C49" s="25" t="s">
        <v>166</v>
      </c>
      <c r="D49" s="25" t="s">
        <v>166</v>
      </c>
      <c r="E49" s="25" t="s">
        <v>166</v>
      </c>
      <c r="F49" s="25" t="s">
        <v>166</v>
      </c>
      <c r="G49" s="25" t="s">
        <v>166</v>
      </c>
      <c r="H49" s="25" t="s">
        <v>166</v>
      </c>
      <c r="I49" s="25" t="s">
        <v>166</v>
      </c>
      <c r="J49" s="25" t="s">
        <v>166</v>
      </c>
      <c r="K49" s="25" t="s">
        <v>166</v>
      </c>
      <c r="L49" s="25" t="s">
        <v>166</v>
      </c>
      <c r="M49" s="25" t="s">
        <v>166</v>
      </c>
      <c r="N49" s="25" t="s">
        <v>166</v>
      </c>
      <c r="O49" s="25" t="s">
        <v>166</v>
      </c>
      <c r="P49" s="25" t="s">
        <v>340</v>
      </c>
      <c r="Q49" s="25" t="s">
        <v>166</v>
      </c>
      <c r="R49" s="25" t="s">
        <v>340</v>
      </c>
      <c r="S49" s="25" t="s">
        <v>166</v>
      </c>
      <c r="T49" s="28" t="s">
        <v>169</v>
      </c>
      <c r="U49" t="s">
        <v>166</v>
      </c>
      <c r="V49" t="s">
        <v>166</v>
      </c>
      <c r="W49" t="s">
        <v>166</v>
      </c>
      <c r="X49" t="s">
        <v>166</v>
      </c>
      <c r="Y49" t="s">
        <v>166</v>
      </c>
      <c r="Z49" t="s">
        <v>166</v>
      </c>
      <c r="AA49" t="s">
        <v>166</v>
      </c>
      <c r="AB49" t="s">
        <v>166</v>
      </c>
      <c r="AC49" t="s">
        <v>166</v>
      </c>
      <c r="AD49" t="s">
        <v>166</v>
      </c>
      <c r="AE49" t="s">
        <v>166</v>
      </c>
      <c r="AF49" t="s">
        <v>166</v>
      </c>
      <c r="AG49" t="s">
        <v>166</v>
      </c>
      <c r="AH49" t="s">
        <v>340</v>
      </c>
      <c r="AI49" t="s">
        <v>166</v>
      </c>
      <c r="AJ49" t="s">
        <v>340</v>
      </c>
      <c r="AK49" t="s">
        <v>166</v>
      </c>
      <c r="AL49" s="28" t="s">
        <v>169</v>
      </c>
    </row>
    <row r="50" spans="1:38" x14ac:dyDescent="0.35">
      <c r="A50" s="13">
        <v>9</v>
      </c>
      <c r="B50" s="9" t="s">
        <v>164</v>
      </c>
      <c r="C50" s="25" t="s">
        <v>340</v>
      </c>
      <c r="D50" s="25" t="s">
        <v>364</v>
      </c>
      <c r="E50" s="25" t="s">
        <v>340</v>
      </c>
      <c r="F50" s="25" t="s">
        <v>365</v>
      </c>
      <c r="G50" s="25" t="s">
        <v>366</v>
      </c>
      <c r="H50" s="25" t="s">
        <v>367</v>
      </c>
      <c r="I50" s="25" t="s">
        <v>340</v>
      </c>
      <c r="J50" s="25" t="s">
        <v>340</v>
      </c>
      <c r="K50" s="25" t="s">
        <v>340</v>
      </c>
      <c r="L50" s="25" t="s">
        <v>368</v>
      </c>
      <c r="M50" s="25" t="s">
        <v>369</v>
      </c>
      <c r="N50" s="25" t="s">
        <v>370</v>
      </c>
      <c r="O50" s="25" t="s">
        <v>340</v>
      </c>
      <c r="P50" s="25" t="s">
        <v>340</v>
      </c>
      <c r="Q50" s="25" t="s">
        <v>340</v>
      </c>
      <c r="R50" s="25" t="s">
        <v>371</v>
      </c>
      <c r="S50" s="25" t="s">
        <v>372</v>
      </c>
      <c r="T50" s="28" t="s">
        <v>169</v>
      </c>
      <c r="U50" t="s">
        <v>340</v>
      </c>
      <c r="V50" t="s">
        <v>364</v>
      </c>
      <c r="W50" t="s">
        <v>340</v>
      </c>
      <c r="X50" t="s">
        <v>365</v>
      </c>
      <c r="Y50" t="s">
        <v>366</v>
      </c>
      <c r="Z50" t="s">
        <v>367</v>
      </c>
      <c r="AA50" t="s">
        <v>340</v>
      </c>
      <c r="AB50" t="s">
        <v>340</v>
      </c>
      <c r="AC50" t="s">
        <v>340</v>
      </c>
      <c r="AD50" t="s">
        <v>368</v>
      </c>
      <c r="AE50" t="s">
        <v>369</v>
      </c>
      <c r="AF50" t="s">
        <v>370</v>
      </c>
      <c r="AG50" t="s">
        <v>340</v>
      </c>
      <c r="AH50" t="s">
        <v>340</v>
      </c>
      <c r="AI50" t="s">
        <v>340</v>
      </c>
      <c r="AJ50" t="s">
        <v>371</v>
      </c>
      <c r="AK50" t="s">
        <v>372</v>
      </c>
      <c r="AL50" s="28" t="s">
        <v>169</v>
      </c>
    </row>
    <row r="51" spans="1:38" x14ac:dyDescent="0.35">
      <c r="A51" s="13">
        <v>10</v>
      </c>
      <c r="B51" s="9" t="s">
        <v>164</v>
      </c>
      <c r="C51" s="25" t="s">
        <v>340</v>
      </c>
      <c r="D51" s="25" t="s">
        <v>373</v>
      </c>
      <c r="E51" s="25" t="s">
        <v>340</v>
      </c>
      <c r="F51" s="25" t="s">
        <v>374</v>
      </c>
      <c r="G51" s="25" t="s">
        <v>375</v>
      </c>
      <c r="H51" s="25" t="s">
        <v>340</v>
      </c>
      <c r="I51" s="25" t="s">
        <v>340</v>
      </c>
      <c r="J51" s="25" t="s">
        <v>340</v>
      </c>
      <c r="K51" s="25" t="s">
        <v>340</v>
      </c>
      <c r="L51" s="25" t="s">
        <v>340</v>
      </c>
      <c r="M51" s="25" t="s">
        <v>340</v>
      </c>
      <c r="N51" s="25" t="s">
        <v>340</v>
      </c>
      <c r="O51" s="25" t="s">
        <v>340</v>
      </c>
      <c r="P51" s="25" t="s">
        <v>340</v>
      </c>
      <c r="Q51" s="25" t="s">
        <v>376</v>
      </c>
      <c r="R51" s="25" t="s">
        <v>377</v>
      </c>
      <c r="S51" s="25" t="s">
        <v>378</v>
      </c>
      <c r="T51" s="28" t="s">
        <v>169</v>
      </c>
      <c r="U51" t="s">
        <v>340</v>
      </c>
      <c r="V51" t="s">
        <v>373</v>
      </c>
      <c r="W51" t="s">
        <v>340</v>
      </c>
      <c r="X51" t="s">
        <v>374</v>
      </c>
      <c r="Y51" t="s">
        <v>375</v>
      </c>
      <c r="Z51" t="s">
        <v>340</v>
      </c>
      <c r="AA51" t="s">
        <v>340</v>
      </c>
      <c r="AB51" t="s">
        <v>340</v>
      </c>
      <c r="AC51" t="s">
        <v>340</v>
      </c>
      <c r="AD51" t="s">
        <v>340</v>
      </c>
      <c r="AE51" t="s">
        <v>340</v>
      </c>
      <c r="AF51" t="s">
        <v>340</v>
      </c>
      <c r="AG51" t="s">
        <v>340</v>
      </c>
      <c r="AH51" t="s">
        <v>340</v>
      </c>
      <c r="AI51" t="s">
        <v>376</v>
      </c>
      <c r="AJ51" t="s">
        <v>377</v>
      </c>
      <c r="AK51" t="s">
        <v>378</v>
      </c>
      <c r="AL51" s="28" t="s">
        <v>169</v>
      </c>
    </row>
    <row r="52" spans="1:38" x14ac:dyDescent="0.35">
      <c r="A52" s="3">
        <v>1</v>
      </c>
      <c r="B52" s="3" t="s">
        <v>178</v>
      </c>
      <c r="C52" t="s">
        <v>379</v>
      </c>
      <c r="D52" t="s">
        <v>381</v>
      </c>
      <c r="E52" t="s">
        <v>382</v>
      </c>
      <c r="F52" t="s">
        <v>383</v>
      </c>
      <c r="G52" t="s">
        <v>384</v>
      </c>
      <c r="H52" t="s">
        <v>386</v>
      </c>
      <c r="I52" t="s">
        <v>388</v>
      </c>
      <c r="J52" t="s">
        <v>389</v>
      </c>
      <c r="K52" t="s">
        <v>390</v>
      </c>
      <c r="L52" t="s">
        <v>391</v>
      </c>
      <c r="M52" t="s">
        <v>393</v>
      </c>
      <c r="N52" t="s">
        <v>395</v>
      </c>
      <c r="O52" t="s">
        <v>400</v>
      </c>
      <c r="P52" t="s">
        <v>409</v>
      </c>
      <c r="Q52" t="s">
        <v>421</v>
      </c>
      <c r="R52" t="s">
        <v>423</v>
      </c>
      <c r="S52" t="s">
        <v>424</v>
      </c>
      <c r="T52" s="28" t="s">
        <v>169</v>
      </c>
      <c r="U52" t="s">
        <v>379</v>
      </c>
      <c r="V52" t="s">
        <v>436</v>
      </c>
      <c r="W52" t="s">
        <v>437</v>
      </c>
      <c r="X52" t="s">
        <v>383</v>
      </c>
      <c r="Y52" t="s">
        <v>384</v>
      </c>
      <c r="Z52" t="s">
        <v>438</v>
      </c>
      <c r="AA52" t="s">
        <v>388</v>
      </c>
      <c r="AB52" t="s">
        <v>389</v>
      </c>
      <c r="AC52" t="s">
        <v>390</v>
      </c>
      <c r="AD52" t="s">
        <v>391</v>
      </c>
      <c r="AE52" t="s">
        <v>393</v>
      </c>
      <c r="AF52" t="s">
        <v>395</v>
      </c>
      <c r="AG52" t="s">
        <v>447</v>
      </c>
      <c r="AH52" t="s">
        <v>409</v>
      </c>
      <c r="AI52" t="s">
        <v>421</v>
      </c>
      <c r="AJ52" t="s">
        <v>423</v>
      </c>
      <c r="AK52" t="s">
        <v>424</v>
      </c>
      <c r="AL52" s="28" t="s">
        <v>169</v>
      </c>
    </row>
    <row r="53" spans="1:38" x14ac:dyDescent="0.35">
      <c r="A53" s="3">
        <v>2</v>
      </c>
      <c r="B53" s="3" t="s">
        <v>178</v>
      </c>
      <c r="C53" s="25" t="s">
        <v>169</v>
      </c>
      <c r="D53" s="25" t="s">
        <v>169</v>
      </c>
      <c r="E53" t="s">
        <v>169</v>
      </c>
      <c r="F53" s="25" t="s">
        <v>169</v>
      </c>
      <c r="G53" s="25" t="s">
        <v>169</v>
      </c>
      <c r="H53" s="25" t="s">
        <v>169</v>
      </c>
      <c r="I53" s="25" t="s">
        <v>169</v>
      </c>
      <c r="J53" s="25" t="s">
        <v>169</v>
      </c>
      <c r="K53" s="25" t="s">
        <v>169</v>
      </c>
      <c r="L53" s="25" t="s">
        <v>169</v>
      </c>
      <c r="M53" s="25" t="s">
        <v>169</v>
      </c>
      <c r="N53" s="25" t="s">
        <v>169</v>
      </c>
      <c r="O53" s="25" t="s">
        <v>169</v>
      </c>
      <c r="P53" t="s">
        <v>410</v>
      </c>
      <c r="Q53" s="25" t="s">
        <v>169</v>
      </c>
      <c r="R53" s="25" t="s">
        <v>169</v>
      </c>
      <c r="S53" s="25" t="s">
        <v>169</v>
      </c>
      <c r="T53" s="28" t="s">
        <v>169</v>
      </c>
      <c r="U53" s="25" t="s">
        <v>169</v>
      </c>
      <c r="V53" s="25" t="s">
        <v>169</v>
      </c>
      <c r="W53" s="25" t="s">
        <v>169</v>
      </c>
      <c r="X53" s="25" t="s">
        <v>169</v>
      </c>
      <c r="Y53" s="25" t="s">
        <v>169</v>
      </c>
      <c r="Z53" s="25" t="s">
        <v>169</v>
      </c>
      <c r="AA53" s="25" t="s">
        <v>169</v>
      </c>
      <c r="AB53" s="25" t="s">
        <v>169</v>
      </c>
      <c r="AC53" s="25" t="s">
        <v>169</v>
      </c>
      <c r="AD53" s="25" t="s">
        <v>169</v>
      </c>
      <c r="AE53" s="25" t="s">
        <v>169</v>
      </c>
      <c r="AF53" s="25" t="s">
        <v>169</v>
      </c>
      <c r="AG53" s="25" t="s">
        <v>169</v>
      </c>
      <c r="AH53" t="s">
        <v>455</v>
      </c>
      <c r="AI53" s="25" t="s">
        <v>169</v>
      </c>
      <c r="AJ53" s="25" t="s">
        <v>169</v>
      </c>
      <c r="AK53" s="25" t="s">
        <v>169</v>
      </c>
      <c r="AL53" s="28" t="s">
        <v>169</v>
      </c>
    </row>
    <row r="54" spans="1:38" x14ac:dyDescent="0.35">
      <c r="A54" s="3">
        <v>3</v>
      </c>
      <c r="B54" s="3" t="s">
        <v>178</v>
      </c>
      <c r="C54" s="25" t="s">
        <v>169</v>
      </c>
      <c r="D54" s="25" t="s">
        <v>169</v>
      </c>
      <c r="E54" s="25" t="s">
        <v>169</v>
      </c>
      <c r="F54" s="25" t="s">
        <v>169</v>
      </c>
      <c r="G54" s="25" t="s">
        <v>169</v>
      </c>
      <c r="H54" s="25" t="s">
        <v>169</v>
      </c>
      <c r="I54" s="25" t="s">
        <v>169</v>
      </c>
      <c r="J54" s="25" t="s">
        <v>169</v>
      </c>
      <c r="K54" s="25" t="s">
        <v>169</v>
      </c>
      <c r="L54" s="25" t="s">
        <v>169</v>
      </c>
      <c r="M54" s="25" t="s">
        <v>169</v>
      </c>
      <c r="N54" s="25" t="s">
        <v>169</v>
      </c>
      <c r="O54" t="s">
        <v>401</v>
      </c>
      <c r="P54" t="s">
        <v>411</v>
      </c>
      <c r="Q54" s="25" t="s">
        <v>169</v>
      </c>
      <c r="R54" s="25" t="s">
        <v>169</v>
      </c>
      <c r="S54" s="25" t="s">
        <v>169</v>
      </c>
      <c r="T54" s="28" t="s">
        <v>169</v>
      </c>
      <c r="U54" t="s">
        <v>425</v>
      </c>
      <c r="V54" t="s">
        <v>425</v>
      </c>
      <c r="W54" t="s">
        <v>425</v>
      </c>
      <c r="X54" t="s">
        <v>425</v>
      </c>
      <c r="Y54" t="s">
        <v>425</v>
      </c>
      <c r="Z54" t="s">
        <v>425</v>
      </c>
      <c r="AA54" t="s">
        <v>425</v>
      </c>
      <c r="AB54" t="s">
        <v>425</v>
      </c>
      <c r="AC54" t="s">
        <v>425</v>
      </c>
      <c r="AD54" t="s">
        <v>425</v>
      </c>
      <c r="AE54" t="s">
        <v>425</v>
      </c>
      <c r="AF54" t="s">
        <v>169</v>
      </c>
      <c r="AG54" t="s">
        <v>448</v>
      </c>
      <c r="AH54" t="s">
        <v>456</v>
      </c>
      <c r="AI54" t="s">
        <v>425</v>
      </c>
      <c r="AJ54" t="s">
        <v>425</v>
      </c>
      <c r="AK54" t="s">
        <v>425</v>
      </c>
      <c r="AL54" s="28" t="s">
        <v>169</v>
      </c>
    </row>
    <row r="55" spans="1:38" x14ac:dyDescent="0.35">
      <c r="A55" s="3">
        <v>4</v>
      </c>
      <c r="B55" s="3" t="s">
        <v>178</v>
      </c>
      <c r="C55" s="25" t="s">
        <v>169</v>
      </c>
      <c r="D55" s="25" t="s">
        <v>169</v>
      </c>
      <c r="E55" s="25" t="s">
        <v>169</v>
      </c>
      <c r="F55" s="25" t="s">
        <v>169</v>
      </c>
      <c r="G55" s="25" t="s">
        <v>169</v>
      </c>
      <c r="H55" s="25" t="s">
        <v>169</v>
      </c>
      <c r="I55" s="25" t="s">
        <v>169</v>
      </c>
      <c r="J55" s="25" t="s">
        <v>169</v>
      </c>
      <c r="K55" s="25" t="s">
        <v>169</v>
      </c>
      <c r="L55" s="25" t="s">
        <v>169</v>
      </c>
      <c r="M55" s="25" t="s">
        <v>169</v>
      </c>
      <c r="N55" s="25" t="s">
        <v>169</v>
      </c>
      <c r="O55" s="25" t="s">
        <v>169</v>
      </c>
      <c r="P55" s="25" t="s">
        <v>169</v>
      </c>
      <c r="Q55" s="25" t="s">
        <v>169</v>
      </c>
      <c r="R55" s="25" t="s">
        <v>169</v>
      </c>
      <c r="S55" s="25" t="s">
        <v>169</v>
      </c>
      <c r="T55" s="28" t="s">
        <v>169</v>
      </c>
      <c r="U55" s="25" t="s">
        <v>169</v>
      </c>
      <c r="V55" s="25" t="s">
        <v>169</v>
      </c>
      <c r="W55" s="25" t="s">
        <v>169</v>
      </c>
      <c r="X55" s="25" t="s">
        <v>169</v>
      </c>
      <c r="Y55" s="25" t="s">
        <v>169</v>
      </c>
      <c r="Z55" s="25" t="s">
        <v>169</v>
      </c>
      <c r="AA55" s="25" t="s">
        <v>169</v>
      </c>
      <c r="AB55" s="25" t="s">
        <v>169</v>
      </c>
      <c r="AC55" s="25" t="s">
        <v>169</v>
      </c>
      <c r="AD55" s="25" t="s">
        <v>169</v>
      </c>
      <c r="AE55" s="25" t="s">
        <v>169</v>
      </c>
      <c r="AF55" s="25" t="s">
        <v>169</v>
      </c>
      <c r="AG55" s="25" t="s">
        <v>169</v>
      </c>
      <c r="AH55" s="25" t="s">
        <v>169</v>
      </c>
      <c r="AI55" s="25" t="s">
        <v>169</v>
      </c>
      <c r="AJ55" s="25" t="s">
        <v>169</v>
      </c>
      <c r="AK55" s="25" t="s">
        <v>169</v>
      </c>
      <c r="AL55" s="28" t="s">
        <v>169</v>
      </c>
    </row>
    <row r="56" spans="1:38" x14ac:dyDescent="0.35">
      <c r="A56" s="3">
        <v>5</v>
      </c>
      <c r="B56" s="3" t="s">
        <v>178</v>
      </c>
      <c r="C56" s="25" t="s">
        <v>169</v>
      </c>
      <c r="D56" s="25" t="s">
        <v>169</v>
      </c>
      <c r="E56" s="25" t="s">
        <v>169</v>
      </c>
      <c r="F56" s="25" t="s">
        <v>169</v>
      </c>
      <c r="G56" s="25" t="s">
        <v>169</v>
      </c>
      <c r="H56" s="25" t="s">
        <v>169</v>
      </c>
      <c r="I56" s="25" t="s">
        <v>169</v>
      </c>
      <c r="J56" s="25" t="s">
        <v>169</v>
      </c>
      <c r="K56" s="25" t="s">
        <v>169</v>
      </c>
      <c r="L56" s="25" t="s">
        <v>169</v>
      </c>
      <c r="M56" s="25" t="s">
        <v>169</v>
      </c>
      <c r="N56" t="s">
        <v>396</v>
      </c>
      <c r="O56" t="s">
        <v>402</v>
      </c>
      <c r="P56" t="s">
        <v>412</v>
      </c>
      <c r="Q56" s="25" t="s">
        <v>169</v>
      </c>
      <c r="R56" s="25" t="s">
        <v>169</v>
      </c>
      <c r="S56" s="25" t="s">
        <v>169</v>
      </c>
      <c r="T56" s="28" t="s">
        <v>169</v>
      </c>
      <c r="U56" s="25" t="s">
        <v>169</v>
      </c>
      <c r="V56" s="25" t="s">
        <v>169</v>
      </c>
      <c r="W56" s="25" t="s">
        <v>169</v>
      </c>
      <c r="X56" s="25" t="s">
        <v>169</v>
      </c>
      <c r="Y56" s="25" t="s">
        <v>169</v>
      </c>
      <c r="Z56" s="25" t="s">
        <v>169</v>
      </c>
      <c r="AA56" s="25" t="s">
        <v>169</v>
      </c>
      <c r="AB56" s="25" t="s">
        <v>169</v>
      </c>
      <c r="AC56" s="25" t="s">
        <v>169</v>
      </c>
      <c r="AD56" s="25" t="s">
        <v>169</v>
      </c>
      <c r="AE56" s="25" t="s">
        <v>169</v>
      </c>
      <c r="AF56" t="s">
        <v>441</v>
      </c>
      <c r="AG56" t="s">
        <v>402</v>
      </c>
      <c r="AH56" t="s">
        <v>457</v>
      </c>
      <c r="AI56" t="s">
        <v>169</v>
      </c>
      <c r="AJ56" t="s">
        <v>169</v>
      </c>
      <c r="AK56" t="s">
        <v>169</v>
      </c>
      <c r="AL56" s="28" t="s">
        <v>169</v>
      </c>
    </row>
    <row r="57" spans="1:38" x14ac:dyDescent="0.35">
      <c r="A57" s="3">
        <v>6</v>
      </c>
      <c r="B57" s="3" t="s">
        <v>178</v>
      </c>
      <c r="C57" s="25" t="s">
        <v>169</v>
      </c>
      <c r="D57" s="25" t="s">
        <v>169</v>
      </c>
      <c r="E57" s="25" t="s">
        <v>169</v>
      </c>
      <c r="F57" s="25" t="s">
        <v>169</v>
      </c>
      <c r="G57" t="s">
        <v>385</v>
      </c>
      <c r="H57" t="s">
        <v>387</v>
      </c>
      <c r="I57" s="25" t="s">
        <v>169</v>
      </c>
      <c r="J57" s="25" t="s">
        <v>169</v>
      </c>
      <c r="K57" s="25" t="s">
        <v>169</v>
      </c>
      <c r="L57" t="s">
        <v>392</v>
      </c>
      <c r="M57" t="s">
        <v>394</v>
      </c>
      <c r="N57" t="s">
        <v>397</v>
      </c>
      <c r="O57" t="s">
        <v>402</v>
      </c>
      <c r="P57" t="s">
        <v>413</v>
      </c>
      <c r="Q57" t="s">
        <v>422</v>
      </c>
      <c r="R57" s="25" t="s">
        <v>169</v>
      </c>
      <c r="S57" s="25" t="s">
        <v>169</v>
      </c>
      <c r="T57" s="28" t="s">
        <v>169</v>
      </c>
      <c r="U57" s="25" t="s">
        <v>169</v>
      </c>
      <c r="V57" s="25" t="s">
        <v>169</v>
      </c>
      <c r="W57" s="25" t="s">
        <v>169</v>
      </c>
      <c r="X57" s="25" t="s">
        <v>169</v>
      </c>
      <c r="Y57" t="s">
        <v>385</v>
      </c>
      <c r="Z57" t="s">
        <v>439</v>
      </c>
      <c r="AA57" t="s">
        <v>440</v>
      </c>
      <c r="AB57" s="25" t="s">
        <v>169</v>
      </c>
      <c r="AC57" s="25" t="s">
        <v>169</v>
      </c>
      <c r="AD57" t="s">
        <v>392</v>
      </c>
      <c r="AE57" t="s">
        <v>394</v>
      </c>
      <c r="AF57" t="s">
        <v>397</v>
      </c>
      <c r="AG57" t="s">
        <v>402</v>
      </c>
      <c r="AH57" t="s">
        <v>458</v>
      </c>
      <c r="AI57" t="s">
        <v>422</v>
      </c>
      <c r="AJ57" s="25" t="s">
        <v>169</v>
      </c>
      <c r="AK57" t="s">
        <v>468</v>
      </c>
      <c r="AL57" s="28" t="s">
        <v>169</v>
      </c>
    </row>
    <row r="58" spans="1:38" x14ac:dyDescent="0.35">
      <c r="A58" s="3">
        <v>7</v>
      </c>
      <c r="B58" s="3" t="s">
        <v>178</v>
      </c>
      <c r="C58" s="25" t="s">
        <v>169</v>
      </c>
      <c r="D58" s="25" t="s">
        <v>169</v>
      </c>
      <c r="E58" s="25" t="s">
        <v>169</v>
      </c>
      <c r="F58" s="25" t="s">
        <v>169</v>
      </c>
      <c r="G58" s="25" t="s">
        <v>169</v>
      </c>
      <c r="H58" s="25" t="s">
        <v>169</v>
      </c>
      <c r="I58" s="25" t="s">
        <v>169</v>
      </c>
      <c r="J58" s="25" t="s">
        <v>169</v>
      </c>
      <c r="K58" s="25" t="s">
        <v>169</v>
      </c>
      <c r="L58" s="25" t="s">
        <v>169</v>
      </c>
      <c r="M58" s="25" t="s">
        <v>169</v>
      </c>
      <c r="N58" s="25" t="s">
        <v>169</v>
      </c>
      <c r="O58" t="s">
        <v>402</v>
      </c>
      <c r="P58" t="s">
        <v>414</v>
      </c>
      <c r="Q58" s="25" t="s">
        <v>169</v>
      </c>
      <c r="R58" s="25" t="s">
        <v>169</v>
      </c>
      <c r="S58" s="25" t="s">
        <v>169</v>
      </c>
      <c r="T58" s="28" t="s">
        <v>169</v>
      </c>
      <c r="U58" t="s">
        <v>426</v>
      </c>
      <c r="V58" t="s">
        <v>426</v>
      </c>
      <c r="W58" t="s">
        <v>426</v>
      </c>
      <c r="X58" t="s">
        <v>426</v>
      </c>
      <c r="Y58" t="s">
        <v>426</v>
      </c>
      <c r="Z58" t="s">
        <v>426</v>
      </c>
      <c r="AA58" t="s">
        <v>426</v>
      </c>
      <c r="AB58" t="s">
        <v>426</v>
      </c>
      <c r="AC58" t="s">
        <v>426</v>
      </c>
      <c r="AD58" t="s">
        <v>426</v>
      </c>
      <c r="AE58" t="s">
        <v>426</v>
      </c>
      <c r="AF58" t="s">
        <v>442</v>
      </c>
      <c r="AG58" t="s">
        <v>402</v>
      </c>
      <c r="AH58" t="s">
        <v>459</v>
      </c>
      <c r="AI58" t="s">
        <v>426</v>
      </c>
      <c r="AJ58" t="s">
        <v>426</v>
      </c>
      <c r="AK58" t="s">
        <v>426</v>
      </c>
      <c r="AL58" s="28" t="s">
        <v>169</v>
      </c>
    </row>
    <row r="59" spans="1:38" x14ac:dyDescent="0.35">
      <c r="A59" s="3">
        <v>8</v>
      </c>
      <c r="B59" s="3" t="s">
        <v>178</v>
      </c>
      <c r="C59" s="25" t="s">
        <v>169</v>
      </c>
      <c r="D59" s="25" t="s">
        <v>169</v>
      </c>
      <c r="E59" s="25" t="s">
        <v>169</v>
      </c>
      <c r="F59" s="25" t="s">
        <v>169</v>
      </c>
      <c r="G59" s="25" t="s">
        <v>169</v>
      </c>
      <c r="H59" s="25" t="s">
        <v>169</v>
      </c>
      <c r="I59" s="25" t="s">
        <v>169</v>
      </c>
      <c r="J59" s="25" t="s">
        <v>169</v>
      </c>
      <c r="K59" s="25" t="s">
        <v>169</v>
      </c>
      <c r="L59" s="25" t="s">
        <v>169</v>
      </c>
      <c r="M59" s="25" t="s">
        <v>169</v>
      </c>
      <c r="N59" s="25" t="s">
        <v>169</v>
      </c>
      <c r="O59" s="25" t="s">
        <v>169</v>
      </c>
      <c r="P59" t="s">
        <v>415</v>
      </c>
      <c r="Q59" s="25" t="s">
        <v>169</v>
      </c>
      <c r="R59" s="25" t="s">
        <v>169</v>
      </c>
      <c r="S59" s="25" t="s">
        <v>169</v>
      </c>
      <c r="T59" s="28" t="s">
        <v>169</v>
      </c>
      <c r="U59" s="25" t="s">
        <v>169</v>
      </c>
      <c r="V59" s="25" t="s">
        <v>169</v>
      </c>
      <c r="W59" s="25" t="s">
        <v>169</v>
      </c>
      <c r="X59" s="25" t="s">
        <v>169</v>
      </c>
      <c r="Y59" s="25" t="s">
        <v>169</v>
      </c>
      <c r="Z59" s="25" t="s">
        <v>169</v>
      </c>
      <c r="AA59" s="25" t="s">
        <v>169</v>
      </c>
      <c r="AB59" s="25" t="s">
        <v>169</v>
      </c>
      <c r="AC59" s="25" t="s">
        <v>169</v>
      </c>
      <c r="AD59" s="25" t="s">
        <v>169</v>
      </c>
      <c r="AE59" s="25" t="s">
        <v>169</v>
      </c>
      <c r="AF59" s="25" t="s">
        <v>169</v>
      </c>
      <c r="AG59" s="25" t="s">
        <v>169</v>
      </c>
      <c r="AH59" t="s">
        <v>460</v>
      </c>
      <c r="AI59" s="25" t="s">
        <v>169</v>
      </c>
      <c r="AJ59" s="25" t="s">
        <v>169</v>
      </c>
      <c r="AK59" s="25" t="s">
        <v>169</v>
      </c>
      <c r="AL59" s="28" t="s">
        <v>169</v>
      </c>
    </row>
    <row r="60" spans="1:38" x14ac:dyDescent="0.35">
      <c r="A60" s="3">
        <v>9</v>
      </c>
      <c r="B60" s="3" t="s">
        <v>178</v>
      </c>
      <c r="C60" s="25" t="s">
        <v>169</v>
      </c>
      <c r="D60" s="25" t="s">
        <v>169</v>
      </c>
      <c r="E60" s="25" t="s">
        <v>169</v>
      </c>
      <c r="F60" s="25" t="s">
        <v>169</v>
      </c>
      <c r="G60" s="25" t="s">
        <v>169</v>
      </c>
      <c r="H60" s="25" t="s">
        <v>169</v>
      </c>
      <c r="I60" s="25" t="s">
        <v>169</v>
      </c>
      <c r="J60" s="25" t="s">
        <v>169</v>
      </c>
      <c r="K60" s="25" t="s">
        <v>169</v>
      </c>
      <c r="L60" s="25" t="s">
        <v>169</v>
      </c>
      <c r="M60" s="25" t="s">
        <v>169</v>
      </c>
      <c r="N60" t="s">
        <v>398</v>
      </c>
      <c r="O60" s="25" t="s">
        <v>169</v>
      </c>
      <c r="P60" t="s">
        <v>410</v>
      </c>
      <c r="Q60" s="25" t="s">
        <v>169</v>
      </c>
      <c r="R60" s="25" t="s">
        <v>169</v>
      </c>
      <c r="S60" s="25" t="s">
        <v>169</v>
      </c>
      <c r="T60" s="28" t="s">
        <v>169</v>
      </c>
      <c r="U60" s="25" t="s">
        <v>169</v>
      </c>
      <c r="V60" s="25" t="s">
        <v>169</v>
      </c>
      <c r="W60" s="25" t="s">
        <v>169</v>
      </c>
      <c r="X60" s="25" t="s">
        <v>169</v>
      </c>
      <c r="Y60" s="25" t="s">
        <v>169</v>
      </c>
      <c r="Z60" s="25" t="s">
        <v>169</v>
      </c>
      <c r="AA60" s="25" t="s">
        <v>169</v>
      </c>
      <c r="AB60" s="25" t="s">
        <v>169</v>
      </c>
      <c r="AC60" s="25" t="s">
        <v>169</v>
      </c>
      <c r="AD60" s="25" t="s">
        <v>169</v>
      </c>
      <c r="AE60" s="25" t="s">
        <v>169</v>
      </c>
      <c r="AF60" t="s">
        <v>443</v>
      </c>
      <c r="AG60" t="s">
        <v>449</v>
      </c>
      <c r="AH60" t="s">
        <v>461</v>
      </c>
      <c r="AI60" t="s">
        <v>169</v>
      </c>
      <c r="AJ60" t="s">
        <v>169</v>
      </c>
      <c r="AK60" t="s">
        <v>169</v>
      </c>
      <c r="AL60" s="28" t="s">
        <v>169</v>
      </c>
    </row>
    <row r="61" spans="1:38" x14ac:dyDescent="0.35">
      <c r="A61" s="3">
        <v>10</v>
      </c>
      <c r="B61" s="3" t="s">
        <v>178</v>
      </c>
      <c r="C61" s="25" t="s">
        <v>169</v>
      </c>
      <c r="D61" s="25" t="s">
        <v>169</v>
      </c>
      <c r="E61" s="25" t="s">
        <v>169</v>
      </c>
      <c r="F61" s="25" t="s">
        <v>169</v>
      </c>
      <c r="G61" s="25" t="s">
        <v>169</v>
      </c>
      <c r="H61" s="25" t="s">
        <v>169</v>
      </c>
      <c r="I61" s="25" t="s">
        <v>169</v>
      </c>
      <c r="J61" s="25" t="s">
        <v>169</v>
      </c>
      <c r="K61" s="25" t="s">
        <v>169</v>
      </c>
      <c r="L61" s="25" t="s">
        <v>169</v>
      </c>
      <c r="M61" s="25" t="s">
        <v>169</v>
      </c>
      <c r="N61" s="25" t="s">
        <v>169</v>
      </c>
      <c r="O61" t="s">
        <v>403</v>
      </c>
      <c r="P61" t="s">
        <v>410</v>
      </c>
      <c r="Q61" s="25" t="s">
        <v>169</v>
      </c>
      <c r="R61" s="25" t="s">
        <v>169</v>
      </c>
      <c r="S61" s="25" t="s">
        <v>169</v>
      </c>
      <c r="T61" s="28" t="s">
        <v>169</v>
      </c>
      <c r="U61" s="25" t="s">
        <v>169</v>
      </c>
      <c r="V61" s="25" t="s">
        <v>169</v>
      </c>
      <c r="W61" s="25" t="s">
        <v>169</v>
      </c>
      <c r="X61" s="25" t="s">
        <v>169</v>
      </c>
      <c r="Y61" s="25" t="s">
        <v>169</v>
      </c>
      <c r="Z61" s="25" t="s">
        <v>169</v>
      </c>
      <c r="AA61" s="25" t="s">
        <v>169</v>
      </c>
      <c r="AB61" s="25" t="s">
        <v>169</v>
      </c>
      <c r="AC61" s="25" t="s">
        <v>169</v>
      </c>
      <c r="AD61" s="25" t="s">
        <v>169</v>
      </c>
      <c r="AE61" s="25" t="s">
        <v>169</v>
      </c>
      <c r="AF61" s="25" t="s">
        <v>169</v>
      </c>
      <c r="AG61" t="s">
        <v>450</v>
      </c>
      <c r="AH61" t="s">
        <v>410</v>
      </c>
      <c r="AI61" s="25" t="s">
        <v>169</v>
      </c>
      <c r="AJ61" s="25" t="s">
        <v>169</v>
      </c>
      <c r="AK61" s="25" t="s">
        <v>169</v>
      </c>
      <c r="AL61" s="28" t="s">
        <v>169</v>
      </c>
    </row>
    <row r="62" spans="1:38" x14ac:dyDescent="0.35">
      <c r="A62" s="3">
        <v>11</v>
      </c>
      <c r="B62" s="3" t="s">
        <v>178</v>
      </c>
      <c r="C62" s="25" t="s">
        <v>169</v>
      </c>
      <c r="D62" s="25" t="s">
        <v>169</v>
      </c>
      <c r="E62" s="25" t="s">
        <v>169</v>
      </c>
      <c r="F62" s="25" t="s">
        <v>169</v>
      </c>
      <c r="G62" s="25" t="s">
        <v>169</v>
      </c>
      <c r="H62" s="25" t="s">
        <v>169</v>
      </c>
      <c r="I62" s="25" t="s">
        <v>169</v>
      </c>
      <c r="J62" s="25" t="s">
        <v>169</v>
      </c>
      <c r="K62" s="25" t="s">
        <v>169</v>
      </c>
      <c r="L62" s="25" t="s">
        <v>169</v>
      </c>
      <c r="M62" s="25" t="s">
        <v>169</v>
      </c>
      <c r="N62" s="25" t="s">
        <v>169</v>
      </c>
      <c r="O62" s="25" t="s">
        <v>169</v>
      </c>
      <c r="P62" s="25" t="s">
        <v>169</v>
      </c>
      <c r="Q62" s="25" t="s">
        <v>169</v>
      </c>
      <c r="R62" s="25" t="s">
        <v>169</v>
      </c>
      <c r="S62" s="25" t="s">
        <v>169</v>
      </c>
      <c r="T62" s="28" t="s">
        <v>169</v>
      </c>
      <c r="U62" s="25" t="s">
        <v>169</v>
      </c>
      <c r="V62" s="25" t="s">
        <v>169</v>
      </c>
      <c r="W62" s="25" t="s">
        <v>169</v>
      </c>
      <c r="X62" s="25" t="s">
        <v>169</v>
      </c>
      <c r="Y62" s="25" t="s">
        <v>169</v>
      </c>
      <c r="Z62" s="25" t="s">
        <v>169</v>
      </c>
      <c r="AA62" s="25" t="s">
        <v>169</v>
      </c>
      <c r="AB62" s="25" t="s">
        <v>169</v>
      </c>
      <c r="AC62" s="25" t="s">
        <v>169</v>
      </c>
      <c r="AD62" s="25" t="s">
        <v>169</v>
      </c>
      <c r="AE62" s="25" t="s">
        <v>169</v>
      </c>
      <c r="AF62" s="25" t="s">
        <v>169</v>
      </c>
      <c r="AG62" s="25" t="s">
        <v>169</v>
      </c>
      <c r="AH62" s="25" t="s">
        <v>169</v>
      </c>
      <c r="AI62" s="25" t="s">
        <v>169</v>
      </c>
      <c r="AJ62" s="25" t="s">
        <v>169</v>
      </c>
      <c r="AK62" s="25" t="s">
        <v>169</v>
      </c>
      <c r="AL62" s="28" t="s">
        <v>169</v>
      </c>
    </row>
    <row r="63" spans="1:38" x14ac:dyDescent="0.35">
      <c r="A63" s="3">
        <v>12</v>
      </c>
      <c r="B63" s="3" t="s">
        <v>178</v>
      </c>
      <c r="C63" s="25" t="s">
        <v>169</v>
      </c>
      <c r="D63" s="25" t="s">
        <v>169</v>
      </c>
      <c r="E63" s="25" t="s">
        <v>169</v>
      </c>
      <c r="F63" s="25" t="s">
        <v>169</v>
      </c>
      <c r="G63" s="25" t="s">
        <v>169</v>
      </c>
      <c r="H63" s="25" t="s">
        <v>169</v>
      </c>
      <c r="I63" s="25" t="s">
        <v>169</v>
      </c>
      <c r="J63" s="25" t="s">
        <v>169</v>
      </c>
      <c r="K63" s="25" t="s">
        <v>169</v>
      </c>
      <c r="L63" s="25" t="s">
        <v>169</v>
      </c>
      <c r="M63" s="25" t="s">
        <v>169</v>
      </c>
      <c r="N63" s="25" t="s">
        <v>169</v>
      </c>
      <c r="O63" t="s">
        <v>404</v>
      </c>
      <c r="P63" t="s">
        <v>416</v>
      </c>
      <c r="Q63" s="25" t="s">
        <v>169</v>
      </c>
      <c r="R63" s="25" t="s">
        <v>169</v>
      </c>
      <c r="S63" s="25" t="s">
        <v>169</v>
      </c>
      <c r="T63" s="28" t="s">
        <v>169</v>
      </c>
      <c r="U63" s="25" t="s">
        <v>169</v>
      </c>
      <c r="V63" s="25" t="s">
        <v>169</v>
      </c>
      <c r="W63" s="25" t="s">
        <v>169</v>
      </c>
      <c r="X63" s="25" t="s">
        <v>169</v>
      </c>
      <c r="Y63" s="25" t="s">
        <v>169</v>
      </c>
      <c r="Z63" s="25" t="s">
        <v>169</v>
      </c>
      <c r="AA63" s="25" t="s">
        <v>169</v>
      </c>
      <c r="AB63" s="25" t="s">
        <v>169</v>
      </c>
      <c r="AC63" s="25" t="s">
        <v>169</v>
      </c>
      <c r="AD63" s="25" t="s">
        <v>169</v>
      </c>
      <c r="AE63" s="25" t="s">
        <v>169</v>
      </c>
      <c r="AF63" s="25" t="s">
        <v>169</v>
      </c>
      <c r="AG63" t="s">
        <v>451</v>
      </c>
      <c r="AH63" t="s">
        <v>451</v>
      </c>
      <c r="AI63" s="25" t="s">
        <v>169</v>
      </c>
      <c r="AJ63" s="25" t="s">
        <v>169</v>
      </c>
      <c r="AK63" s="25" t="s">
        <v>169</v>
      </c>
      <c r="AL63" s="28" t="s">
        <v>169</v>
      </c>
    </row>
    <row r="64" spans="1:38" x14ac:dyDescent="0.35">
      <c r="A64" s="3">
        <v>13</v>
      </c>
      <c r="B64" s="3" t="s">
        <v>178</v>
      </c>
      <c r="C64" s="25" t="s">
        <v>169</v>
      </c>
      <c r="D64" s="25" t="s">
        <v>169</v>
      </c>
      <c r="E64" s="25" t="s">
        <v>169</v>
      </c>
      <c r="F64" s="25" t="s">
        <v>169</v>
      </c>
      <c r="G64" s="25" t="s">
        <v>169</v>
      </c>
      <c r="H64" s="25" t="s">
        <v>169</v>
      </c>
      <c r="I64" s="25" t="s">
        <v>169</v>
      </c>
      <c r="J64" s="25" t="s">
        <v>169</v>
      </c>
      <c r="K64" s="25" t="s">
        <v>169</v>
      </c>
      <c r="L64" s="25" t="s">
        <v>169</v>
      </c>
      <c r="M64" s="25" t="s">
        <v>169</v>
      </c>
      <c r="N64" s="25" t="s">
        <v>169</v>
      </c>
      <c r="O64" t="s">
        <v>405</v>
      </c>
      <c r="P64" t="s">
        <v>417</v>
      </c>
      <c r="Q64" s="25" t="s">
        <v>169</v>
      </c>
      <c r="R64" s="25" t="s">
        <v>169</v>
      </c>
      <c r="S64" s="25" t="s">
        <v>169</v>
      </c>
      <c r="T64" s="28" t="s">
        <v>169</v>
      </c>
      <c r="U64" t="s">
        <v>427</v>
      </c>
      <c r="V64" t="s">
        <v>427</v>
      </c>
      <c r="W64" t="s">
        <v>427</v>
      </c>
      <c r="X64" t="s">
        <v>427</v>
      </c>
      <c r="Y64" t="s">
        <v>427</v>
      </c>
      <c r="Z64" t="s">
        <v>427</v>
      </c>
      <c r="AA64" t="s">
        <v>427</v>
      </c>
      <c r="AB64" t="s">
        <v>427</v>
      </c>
      <c r="AC64" t="s">
        <v>427</v>
      </c>
      <c r="AD64" t="s">
        <v>427</v>
      </c>
      <c r="AE64" t="s">
        <v>427</v>
      </c>
      <c r="AF64" t="s">
        <v>427</v>
      </c>
      <c r="AG64" t="s">
        <v>452</v>
      </c>
      <c r="AH64" t="s">
        <v>462</v>
      </c>
      <c r="AI64" t="s">
        <v>427</v>
      </c>
      <c r="AJ64" t="s">
        <v>427</v>
      </c>
      <c r="AK64" t="s">
        <v>427</v>
      </c>
      <c r="AL64" s="28" t="s">
        <v>169</v>
      </c>
    </row>
    <row r="65" spans="1:38" x14ac:dyDescent="0.35">
      <c r="A65" s="3">
        <v>14</v>
      </c>
      <c r="B65" s="3" t="s">
        <v>178</v>
      </c>
      <c r="C65" s="25" t="s">
        <v>169</v>
      </c>
      <c r="D65" s="25" t="s">
        <v>169</v>
      </c>
      <c r="E65" s="25" t="s">
        <v>169</v>
      </c>
      <c r="F65" s="25" t="s">
        <v>169</v>
      </c>
      <c r="G65" s="25" t="s">
        <v>169</v>
      </c>
      <c r="H65" s="25" t="s">
        <v>169</v>
      </c>
      <c r="I65" s="25" t="s">
        <v>169</v>
      </c>
      <c r="J65" s="25" t="s">
        <v>169</v>
      </c>
      <c r="K65" s="25" t="s">
        <v>169</v>
      </c>
      <c r="L65" s="25" t="s">
        <v>169</v>
      </c>
      <c r="M65" s="25" t="s">
        <v>169</v>
      </c>
      <c r="N65" s="25" t="s">
        <v>169</v>
      </c>
      <c r="O65" s="25" t="s">
        <v>169</v>
      </c>
      <c r="P65" t="s">
        <v>409</v>
      </c>
      <c r="Q65" s="25" t="s">
        <v>169</v>
      </c>
      <c r="R65" s="25" t="s">
        <v>169</v>
      </c>
      <c r="S65" s="25" t="s">
        <v>169</v>
      </c>
      <c r="T65" s="28" t="s">
        <v>169</v>
      </c>
      <c r="U65" t="s">
        <v>428</v>
      </c>
      <c r="V65" t="s">
        <v>428</v>
      </c>
      <c r="W65" t="s">
        <v>428</v>
      </c>
      <c r="X65" t="s">
        <v>428</v>
      </c>
      <c r="Y65" t="s">
        <v>428</v>
      </c>
      <c r="Z65" t="s">
        <v>428</v>
      </c>
      <c r="AA65" t="s">
        <v>428</v>
      </c>
      <c r="AB65" t="s">
        <v>428</v>
      </c>
      <c r="AC65" t="s">
        <v>428</v>
      </c>
      <c r="AD65" t="s">
        <v>428</v>
      </c>
      <c r="AE65" t="s">
        <v>428</v>
      </c>
      <c r="AF65" s="25" t="s">
        <v>169</v>
      </c>
      <c r="AG65" t="s">
        <v>169</v>
      </c>
      <c r="AH65" t="s">
        <v>409</v>
      </c>
      <c r="AI65" t="s">
        <v>428</v>
      </c>
      <c r="AJ65" t="s">
        <v>428</v>
      </c>
      <c r="AK65" t="s">
        <v>428</v>
      </c>
      <c r="AL65" s="28" t="s">
        <v>169</v>
      </c>
    </row>
    <row r="66" spans="1:38" x14ac:dyDescent="0.35">
      <c r="A66" s="3">
        <v>15</v>
      </c>
      <c r="B66" s="3" t="s">
        <v>178</v>
      </c>
      <c r="C66" s="25" t="s">
        <v>169</v>
      </c>
      <c r="D66" s="25" t="s">
        <v>169</v>
      </c>
      <c r="E66" s="25" t="s">
        <v>169</v>
      </c>
      <c r="F66" s="25" t="s">
        <v>169</v>
      </c>
      <c r="G66" s="25" t="s">
        <v>169</v>
      </c>
      <c r="H66" s="25" t="s">
        <v>169</v>
      </c>
      <c r="I66" s="25" t="s">
        <v>169</v>
      </c>
      <c r="J66" s="25" t="s">
        <v>169</v>
      </c>
      <c r="K66" s="25" t="s">
        <v>169</v>
      </c>
      <c r="L66" s="25" t="s">
        <v>169</v>
      </c>
      <c r="M66" s="25" t="s">
        <v>169</v>
      </c>
      <c r="N66" s="25" t="s">
        <v>169</v>
      </c>
      <c r="O66" s="25" t="s">
        <v>169</v>
      </c>
      <c r="Q66" s="25" t="s">
        <v>169</v>
      </c>
      <c r="R66" s="25" t="s">
        <v>169</v>
      </c>
      <c r="S66" s="25" t="s">
        <v>169</v>
      </c>
      <c r="T66" s="28" t="s">
        <v>169</v>
      </c>
      <c r="U66" s="25" t="s">
        <v>169</v>
      </c>
      <c r="V66" s="25" t="s">
        <v>169</v>
      </c>
      <c r="W66" s="25" t="s">
        <v>169</v>
      </c>
      <c r="X66" s="25" t="s">
        <v>169</v>
      </c>
      <c r="Y66" s="25" t="s">
        <v>169</v>
      </c>
      <c r="Z66" s="25" t="s">
        <v>169</v>
      </c>
      <c r="AA66" s="25" t="s">
        <v>169</v>
      </c>
      <c r="AB66" s="25" t="s">
        <v>169</v>
      </c>
      <c r="AC66" s="25" t="s">
        <v>169</v>
      </c>
      <c r="AD66" s="25" t="s">
        <v>169</v>
      </c>
      <c r="AE66" s="25" t="s">
        <v>169</v>
      </c>
      <c r="AF66" s="25" t="s">
        <v>169</v>
      </c>
      <c r="AG66" s="25" t="s">
        <v>169</v>
      </c>
      <c r="AI66" s="25" t="s">
        <v>169</v>
      </c>
      <c r="AJ66" s="25" t="s">
        <v>169</v>
      </c>
      <c r="AK66" s="25" t="s">
        <v>169</v>
      </c>
      <c r="AL66" s="28" t="s">
        <v>169</v>
      </c>
    </row>
    <row r="67" spans="1:38" x14ac:dyDescent="0.35">
      <c r="A67" s="3">
        <v>16</v>
      </c>
      <c r="B67" s="3" t="s">
        <v>178</v>
      </c>
      <c r="C67" s="25" t="s">
        <v>169</v>
      </c>
      <c r="D67" s="25" t="s">
        <v>169</v>
      </c>
      <c r="E67" s="25" t="s">
        <v>169</v>
      </c>
      <c r="F67" s="25" t="s">
        <v>169</v>
      </c>
      <c r="G67" s="25" t="s">
        <v>169</v>
      </c>
      <c r="H67" s="25" t="s">
        <v>169</v>
      </c>
      <c r="I67" s="25" t="s">
        <v>169</v>
      </c>
      <c r="J67" s="25" t="s">
        <v>169</v>
      </c>
      <c r="K67" s="25" t="s">
        <v>169</v>
      </c>
      <c r="L67" s="25" t="s">
        <v>169</v>
      </c>
      <c r="M67" s="25" t="s">
        <v>169</v>
      </c>
      <c r="N67" s="25" t="s">
        <v>169</v>
      </c>
      <c r="O67" s="25" t="s">
        <v>169</v>
      </c>
      <c r="P67" t="s">
        <v>418</v>
      </c>
      <c r="Q67" s="25" t="s">
        <v>169</v>
      </c>
      <c r="R67" s="25" t="s">
        <v>169</v>
      </c>
      <c r="S67" s="25" t="s">
        <v>169</v>
      </c>
      <c r="T67" s="28" t="s">
        <v>169</v>
      </c>
      <c r="U67" t="s">
        <v>429</v>
      </c>
      <c r="V67" t="s">
        <v>429</v>
      </c>
      <c r="W67" t="s">
        <v>429</v>
      </c>
      <c r="X67" t="s">
        <v>429</v>
      </c>
      <c r="Y67" t="s">
        <v>429</v>
      </c>
      <c r="Z67" t="s">
        <v>429</v>
      </c>
      <c r="AA67" t="s">
        <v>429</v>
      </c>
      <c r="AB67" t="s">
        <v>429</v>
      </c>
      <c r="AC67" t="s">
        <v>429</v>
      </c>
      <c r="AD67" t="s">
        <v>429</v>
      </c>
      <c r="AE67" t="s">
        <v>429</v>
      </c>
      <c r="AF67" t="s">
        <v>429</v>
      </c>
      <c r="AG67" t="s">
        <v>169</v>
      </c>
      <c r="AH67" t="s">
        <v>418</v>
      </c>
      <c r="AI67" t="s">
        <v>429</v>
      </c>
      <c r="AJ67" t="s">
        <v>429</v>
      </c>
      <c r="AK67" t="s">
        <v>429</v>
      </c>
      <c r="AL67" s="28" t="s">
        <v>169</v>
      </c>
    </row>
    <row r="68" spans="1:38" x14ac:dyDescent="0.35">
      <c r="A68" s="3">
        <v>17</v>
      </c>
      <c r="B68" s="3" t="s">
        <v>178</v>
      </c>
      <c r="C68" s="25" t="s">
        <v>169</v>
      </c>
      <c r="D68" s="25" t="s">
        <v>169</v>
      </c>
      <c r="E68" s="25" t="s">
        <v>169</v>
      </c>
      <c r="F68" s="25" t="s">
        <v>169</v>
      </c>
      <c r="G68" s="25" t="s">
        <v>169</v>
      </c>
      <c r="H68" s="25" t="s">
        <v>169</v>
      </c>
      <c r="I68" s="25" t="s">
        <v>169</v>
      </c>
      <c r="J68" s="25" t="s">
        <v>169</v>
      </c>
      <c r="K68" s="25" t="s">
        <v>169</v>
      </c>
      <c r="L68" s="25" t="s">
        <v>169</v>
      </c>
      <c r="M68" s="25" t="s">
        <v>169</v>
      </c>
      <c r="N68" s="25" t="s">
        <v>169</v>
      </c>
      <c r="O68" s="25" t="s">
        <v>169</v>
      </c>
      <c r="P68" t="s">
        <v>417</v>
      </c>
      <c r="Q68" s="25" t="s">
        <v>169</v>
      </c>
      <c r="R68" s="25" t="s">
        <v>169</v>
      </c>
      <c r="S68" s="25" t="s">
        <v>169</v>
      </c>
      <c r="T68" s="28" t="s">
        <v>169</v>
      </c>
      <c r="U68" t="s">
        <v>430</v>
      </c>
      <c r="V68" t="s">
        <v>430</v>
      </c>
      <c r="W68" t="s">
        <v>430</v>
      </c>
      <c r="X68" t="s">
        <v>430</v>
      </c>
      <c r="Y68" t="s">
        <v>430</v>
      </c>
      <c r="Z68" t="s">
        <v>430</v>
      </c>
      <c r="AA68" t="s">
        <v>430</v>
      </c>
      <c r="AB68" t="s">
        <v>430</v>
      </c>
      <c r="AC68" t="s">
        <v>430</v>
      </c>
      <c r="AD68" t="s">
        <v>430</v>
      </c>
      <c r="AE68" t="s">
        <v>430</v>
      </c>
      <c r="AF68" s="25" t="s">
        <v>169</v>
      </c>
      <c r="AG68" t="s">
        <v>169</v>
      </c>
      <c r="AH68" t="s">
        <v>463</v>
      </c>
      <c r="AI68" t="s">
        <v>467</v>
      </c>
      <c r="AJ68" t="s">
        <v>430</v>
      </c>
      <c r="AK68" t="s">
        <v>430</v>
      </c>
      <c r="AL68" s="28" t="s">
        <v>169</v>
      </c>
    </row>
    <row r="69" spans="1:38" x14ac:dyDescent="0.35">
      <c r="A69" s="3">
        <v>18</v>
      </c>
      <c r="B69" s="3" t="s">
        <v>178</v>
      </c>
      <c r="C69" s="25" t="s">
        <v>169</v>
      </c>
      <c r="D69" s="25" t="s">
        <v>169</v>
      </c>
      <c r="E69" s="25" t="s">
        <v>169</v>
      </c>
      <c r="F69" s="25" t="s">
        <v>169</v>
      </c>
      <c r="G69" s="25" t="s">
        <v>169</v>
      </c>
      <c r="H69" s="25" t="s">
        <v>169</v>
      </c>
      <c r="I69" s="25" t="s">
        <v>169</v>
      </c>
      <c r="J69" s="25" t="s">
        <v>169</v>
      </c>
      <c r="K69" s="25" t="s">
        <v>169</v>
      </c>
      <c r="L69" s="25" t="s">
        <v>169</v>
      </c>
      <c r="M69" s="25" t="s">
        <v>169</v>
      </c>
      <c r="N69" s="25" t="s">
        <v>169</v>
      </c>
      <c r="O69" s="25" t="s">
        <v>169</v>
      </c>
      <c r="P69" s="25" t="s">
        <v>169</v>
      </c>
      <c r="Q69" s="25" t="s">
        <v>169</v>
      </c>
      <c r="R69" s="25" t="s">
        <v>169</v>
      </c>
      <c r="S69" s="25" t="s">
        <v>169</v>
      </c>
      <c r="T69" s="28" t="s">
        <v>169</v>
      </c>
      <c r="U69" t="s">
        <v>431</v>
      </c>
      <c r="V69" t="s">
        <v>431</v>
      </c>
      <c r="W69" t="s">
        <v>431</v>
      </c>
      <c r="X69" t="s">
        <v>431</v>
      </c>
      <c r="Y69" t="s">
        <v>431</v>
      </c>
      <c r="Z69" t="s">
        <v>431</v>
      </c>
      <c r="AA69" t="s">
        <v>431</v>
      </c>
      <c r="AB69" t="s">
        <v>431</v>
      </c>
      <c r="AC69" t="s">
        <v>431</v>
      </c>
      <c r="AD69" t="s">
        <v>431</v>
      </c>
      <c r="AE69" t="s">
        <v>431</v>
      </c>
      <c r="AF69" s="25" t="s">
        <v>169</v>
      </c>
      <c r="AG69" t="s">
        <v>169</v>
      </c>
      <c r="AH69" t="s">
        <v>169</v>
      </c>
      <c r="AI69" t="s">
        <v>169</v>
      </c>
      <c r="AJ69" t="s">
        <v>431</v>
      </c>
      <c r="AK69" t="s">
        <v>469</v>
      </c>
      <c r="AL69" s="28" t="s">
        <v>169</v>
      </c>
    </row>
    <row r="70" spans="1:38" x14ac:dyDescent="0.35">
      <c r="A70" s="3">
        <v>19</v>
      </c>
      <c r="B70" s="3" t="s">
        <v>178</v>
      </c>
      <c r="C70" s="25" t="s">
        <v>169</v>
      </c>
      <c r="D70" s="25" t="s">
        <v>169</v>
      </c>
      <c r="E70" s="25" t="s">
        <v>169</v>
      </c>
      <c r="F70" s="25" t="s">
        <v>169</v>
      </c>
      <c r="G70" s="25" t="s">
        <v>169</v>
      </c>
      <c r="H70" s="25" t="s">
        <v>169</v>
      </c>
      <c r="I70" s="25" t="s">
        <v>169</v>
      </c>
      <c r="J70" s="25" t="s">
        <v>169</v>
      </c>
      <c r="K70" s="25" t="s">
        <v>169</v>
      </c>
      <c r="L70" s="25" t="s">
        <v>169</v>
      </c>
      <c r="M70" s="25" t="s">
        <v>169</v>
      </c>
      <c r="N70" s="25" t="s">
        <v>169</v>
      </c>
      <c r="O70" s="25" t="s">
        <v>169</v>
      </c>
      <c r="P70" s="25" t="s">
        <v>169</v>
      </c>
      <c r="Q70" s="25" t="s">
        <v>169</v>
      </c>
      <c r="R70" s="25" t="s">
        <v>169</v>
      </c>
      <c r="S70" s="25" t="s">
        <v>169</v>
      </c>
      <c r="T70" s="28" t="s">
        <v>169</v>
      </c>
      <c r="U70" t="s">
        <v>432</v>
      </c>
      <c r="V70" t="s">
        <v>432</v>
      </c>
      <c r="W70" t="s">
        <v>432</v>
      </c>
      <c r="X70" t="s">
        <v>432</v>
      </c>
      <c r="Y70" t="s">
        <v>432</v>
      </c>
      <c r="Z70" t="s">
        <v>432</v>
      </c>
      <c r="AA70" t="s">
        <v>432</v>
      </c>
      <c r="AB70" t="s">
        <v>432</v>
      </c>
      <c r="AC70" t="s">
        <v>432</v>
      </c>
      <c r="AD70" t="s">
        <v>432</v>
      </c>
      <c r="AE70" t="s">
        <v>432</v>
      </c>
      <c r="AF70" t="s">
        <v>432</v>
      </c>
      <c r="AG70" t="s">
        <v>432</v>
      </c>
      <c r="AH70" t="s">
        <v>432</v>
      </c>
      <c r="AI70" t="s">
        <v>432</v>
      </c>
      <c r="AJ70" t="s">
        <v>432</v>
      </c>
      <c r="AK70" t="s">
        <v>432</v>
      </c>
      <c r="AL70" s="28" t="s">
        <v>169</v>
      </c>
    </row>
    <row r="71" spans="1:38" x14ac:dyDescent="0.35">
      <c r="A71" s="3">
        <v>20</v>
      </c>
      <c r="B71" s="3" t="s">
        <v>178</v>
      </c>
      <c r="C71" s="25" t="s">
        <v>169</v>
      </c>
      <c r="D71" s="25" t="s">
        <v>169</v>
      </c>
      <c r="E71" s="25" t="s">
        <v>169</v>
      </c>
      <c r="F71" s="25" t="s">
        <v>169</v>
      </c>
      <c r="G71" s="25" t="s">
        <v>169</v>
      </c>
      <c r="H71" s="25" t="s">
        <v>169</v>
      </c>
      <c r="I71" s="25" t="s">
        <v>169</v>
      </c>
      <c r="J71" s="25" t="s">
        <v>169</v>
      </c>
      <c r="K71" s="25" t="s">
        <v>169</v>
      </c>
      <c r="L71" s="25" t="s">
        <v>169</v>
      </c>
      <c r="M71" s="25" t="s">
        <v>169</v>
      </c>
      <c r="N71" s="25" t="s">
        <v>169</v>
      </c>
      <c r="O71" s="25" t="s">
        <v>169</v>
      </c>
      <c r="P71" t="s">
        <v>419</v>
      </c>
      <c r="Q71" s="25" t="s">
        <v>169</v>
      </c>
      <c r="R71" s="25" t="s">
        <v>169</v>
      </c>
      <c r="S71" s="25" t="s">
        <v>169</v>
      </c>
      <c r="T71" s="28" t="s">
        <v>169</v>
      </c>
      <c r="U71" t="s">
        <v>433</v>
      </c>
      <c r="V71" t="s">
        <v>433</v>
      </c>
      <c r="W71" t="s">
        <v>433</v>
      </c>
      <c r="X71" t="s">
        <v>433</v>
      </c>
      <c r="Y71" t="s">
        <v>433</v>
      </c>
      <c r="Z71" t="s">
        <v>433</v>
      </c>
      <c r="AA71" t="s">
        <v>433</v>
      </c>
      <c r="AB71" t="s">
        <v>433</v>
      </c>
      <c r="AC71" t="s">
        <v>433</v>
      </c>
      <c r="AD71" t="s">
        <v>433</v>
      </c>
      <c r="AE71" t="s">
        <v>433</v>
      </c>
      <c r="AF71" t="s">
        <v>433</v>
      </c>
      <c r="AG71" t="s">
        <v>169</v>
      </c>
      <c r="AH71" t="s">
        <v>464</v>
      </c>
      <c r="AI71" t="s">
        <v>433</v>
      </c>
      <c r="AJ71" t="s">
        <v>433</v>
      </c>
      <c r="AK71" t="s">
        <v>433</v>
      </c>
      <c r="AL71" s="28" t="s">
        <v>169</v>
      </c>
    </row>
    <row r="72" spans="1:38" x14ac:dyDescent="0.35">
      <c r="A72" s="3">
        <v>21</v>
      </c>
      <c r="B72" s="3" t="s">
        <v>178</v>
      </c>
      <c r="C72" t="s">
        <v>380</v>
      </c>
      <c r="D72" t="s">
        <v>380</v>
      </c>
      <c r="E72" t="s">
        <v>380</v>
      </c>
      <c r="F72" t="s">
        <v>380</v>
      </c>
      <c r="G72" t="s">
        <v>380</v>
      </c>
      <c r="H72" t="s">
        <v>380</v>
      </c>
      <c r="I72" t="s">
        <v>380</v>
      </c>
      <c r="J72" t="s">
        <v>380</v>
      </c>
      <c r="K72" t="s">
        <v>380</v>
      </c>
      <c r="L72" t="s">
        <v>380</v>
      </c>
      <c r="M72" t="s">
        <v>380</v>
      </c>
      <c r="N72" t="s">
        <v>380</v>
      </c>
      <c r="O72" s="25" t="s">
        <v>169</v>
      </c>
      <c r="P72" t="s">
        <v>169</v>
      </c>
      <c r="Q72" t="s">
        <v>380</v>
      </c>
      <c r="R72" t="s">
        <v>380</v>
      </c>
      <c r="S72" t="s">
        <v>380</v>
      </c>
      <c r="T72" s="28" t="s">
        <v>169</v>
      </c>
      <c r="U72" t="s">
        <v>380</v>
      </c>
      <c r="V72" t="s">
        <v>380</v>
      </c>
      <c r="W72" t="s">
        <v>380</v>
      </c>
      <c r="X72" t="s">
        <v>380</v>
      </c>
      <c r="Y72" t="s">
        <v>380</v>
      </c>
      <c r="Z72" t="s">
        <v>380</v>
      </c>
      <c r="AA72" t="s">
        <v>380</v>
      </c>
      <c r="AB72" t="s">
        <v>380</v>
      </c>
      <c r="AC72" t="s">
        <v>380</v>
      </c>
      <c r="AD72" t="s">
        <v>380</v>
      </c>
      <c r="AE72" t="s">
        <v>380</v>
      </c>
      <c r="AF72" t="s">
        <v>444</v>
      </c>
      <c r="AG72" t="s">
        <v>169</v>
      </c>
      <c r="AH72" t="s">
        <v>169</v>
      </c>
      <c r="AI72" t="s">
        <v>380</v>
      </c>
      <c r="AJ72" t="s">
        <v>380</v>
      </c>
      <c r="AK72" t="s">
        <v>380</v>
      </c>
      <c r="AL72" s="28" t="s">
        <v>169</v>
      </c>
    </row>
    <row r="73" spans="1:38" x14ac:dyDescent="0.35">
      <c r="A73" s="3">
        <v>22</v>
      </c>
      <c r="B73" s="3" t="s">
        <v>178</v>
      </c>
      <c r="C73" s="25" t="s">
        <v>169</v>
      </c>
      <c r="D73" s="25" t="s">
        <v>169</v>
      </c>
      <c r="E73" s="25" t="s">
        <v>169</v>
      </c>
      <c r="F73" s="25" t="s">
        <v>169</v>
      </c>
      <c r="G73" s="25" t="s">
        <v>169</v>
      </c>
      <c r="H73" s="25" t="s">
        <v>169</v>
      </c>
      <c r="I73" s="25" t="s">
        <v>169</v>
      </c>
      <c r="J73" s="25" t="s">
        <v>169</v>
      </c>
      <c r="K73" s="25" t="s">
        <v>169</v>
      </c>
      <c r="L73" s="25" t="s">
        <v>169</v>
      </c>
      <c r="M73" s="25" t="s">
        <v>169</v>
      </c>
      <c r="N73" t="s">
        <v>399</v>
      </c>
      <c r="O73" t="s">
        <v>406</v>
      </c>
      <c r="P73" t="s">
        <v>410</v>
      </c>
      <c r="Q73" s="25" t="s">
        <v>169</v>
      </c>
      <c r="R73" s="25" t="s">
        <v>169</v>
      </c>
      <c r="S73" s="25" t="s">
        <v>169</v>
      </c>
      <c r="T73" s="28" t="s">
        <v>169</v>
      </c>
      <c r="U73" t="s">
        <v>434</v>
      </c>
      <c r="V73" t="s">
        <v>434</v>
      </c>
      <c r="W73" t="s">
        <v>434</v>
      </c>
      <c r="X73" t="s">
        <v>434</v>
      </c>
      <c r="Y73" t="s">
        <v>434</v>
      </c>
      <c r="Z73" t="s">
        <v>434</v>
      </c>
      <c r="AA73" t="s">
        <v>434</v>
      </c>
      <c r="AB73" t="s">
        <v>434</v>
      </c>
      <c r="AC73" t="s">
        <v>434</v>
      </c>
      <c r="AD73" t="s">
        <v>434</v>
      </c>
      <c r="AE73" t="s">
        <v>434</v>
      </c>
      <c r="AF73" t="s">
        <v>445</v>
      </c>
      <c r="AG73" t="s">
        <v>406</v>
      </c>
      <c r="AH73" t="s">
        <v>465</v>
      </c>
      <c r="AI73" t="s">
        <v>434</v>
      </c>
      <c r="AJ73" t="s">
        <v>434</v>
      </c>
      <c r="AK73" t="s">
        <v>434</v>
      </c>
      <c r="AL73" s="28" t="s">
        <v>169</v>
      </c>
    </row>
    <row r="74" spans="1:38" x14ac:dyDescent="0.35">
      <c r="A74" s="3">
        <v>23</v>
      </c>
      <c r="B74" s="3" t="s">
        <v>178</v>
      </c>
      <c r="C74" s="25" t="s">
        <v>169</v>
      </c>
      <c r="D74" s="25" t="s">
        <v>169</v>
      </c>
      <c r="E74" s="25" t="s">
        <v>169</v>
      </c>
      <c r="F74" s="25" t="s">
        <v>169</v>
      </c>
      <c r="G74" s="25" t="s">
        <v>169</v>
      </c>
      <c r="H74" s="25" t="s">
        <v>169</v>
      </c>
      <c r="I74" s="25" t="s">
        <v>169</v>
      </c>
      <c r="J74" s="25" t="s">
        <v>169</v>
      </c>
      <c r="K74" s="25" t="s">
        <v>169</v>
      </c>
      <c r="L74" s="25" t="s">
        <v>169</v>
      </c>
      <c r="M74" s="25" t="s">
        <v>169</v>
      </c>
      <c r="N74" s="25" t="s">
        <v>169</v>
      </c>
      <c r="O74" t="s">
        <v>407</v>
      </c>
      <c r="P74" t="s">
        <v>420</v>
      </c>
      <c r="Q74" s="25" t="s">
        <v>169</v>
      </c>
      <c r="R74" s="25" t="s">
        <v>169</v>
      </c>
      <c r="S74" s="25" t="s">
        <v>169</v>
      </c>
      <c r="T74" s="28" t="s">
        <v>169</v>
      </c>
      <c r="U74" t="s">
        <v>435</v>
      </c>
      <c r="V74" t="s">
        <v>435</v>
      </c>
      <c r="W74" t="s">
        <v>435</v>
      </c>
      <c r="X74" t="s">
        <v>435</v>
      </c>
      <c r="Y74" t="s">
        <v>435</v>
      </c>
      <c r="Z74" t="s">
        <v>435</v>
      </c>
      <c r="AA74" t="s">
        <v>435</v>
      </c>
      <c r="AB74" t="s">
        <v>435</v>
      </c>
      <c r="AC74" t="s">
        <v>435</v>
      </c>
      <c r="AD74" t="s">
        <v>435</v>
      </c>
      <c r="AE74" t="s">
        <v>435</v>
      </c>
      <c r="AF74" t="s">
        <v>446</v>
      </c>
      <c r="AG74" t="s">
        <v>453</v>
      </c>
      <c r="AH74" t="s">
        <v>466</v>
      </c>
      <c r="AI74" t="s">
        <v>435</v>
      </c>
      <c r="AJ74" t="s">
        <v>435</v>
      </c>
      <c r="AK74" t="s">
        <v>435</v>
      </c>
      <c r="AL74" s="28" t="s">
        <v>169</v>
      </c>
    </row>
    <row r="75" spans="1:38" x14ac:dyDescent="0.35">
      <c r="A75" s="3">
        <v>24</v>
      </c>
      <c r="B75" s="3" t="s">
        <v>178</v>
      </c>
      <c r="C75" s="25" t="s">
        <v>169</v>
      </c>
      <c r="D75" s="25" t="s">
        <v>169</v>
      </c>
      <c r="E75" s="25" t="s">
        <v>169</v>
      </c>
      <c r="F75" s="25" t="s">
        <v>169</v>
      </c>
      <c r="G75" s="25" t="s">
        <v>169</v>
      </c>
      <c r="H75" s="25" t="s">
        <v>169</v>
      </c>
      <c r="I75" s="25" t="s">
        <v>169</v>
      </c>
      <c r="J75" s="25" t="s">
        <v>169</v>
      </c>
      <c r="K75" s="25" t="s">
        <v>169</v>
      </c>
      <c r="L75" s="25" t="s">
        <v>169</v>
      </c>
      <c r="M75" s="25" t="s">
        <v>169</v>
      </c>
      <c r="N75" s="25" t="s">
        <v>169</v>
      </c>
      <c r="O75" t="s">
        <v>408</v>
      </c>
      <c r="P75" t="s">
        <v>410</v>
      </c>
      <c r="Q75" s="25" t="s">
        <v>169</v>
      </c>
      <c r="R75" s="25" t="s">
        <v>169</v>
      </c>
      <c r="S75" s="25" t="s">
        <v>169</v>
      </c>
      <c r="T75" s="28" t="s">
        <v>169</v>
      </c>
      <c r="U75" s="25" t="s">
        <v>169</v>
      </c>
      <c r="V75" s="25" t="s">
        <v>169</v>
      </c>
      <c r="W75" s="25" t="s">
        <v>169</v>
      </c>
      <c r="X75" s="25" t="s">
        <v>169</v>
      </c>
      <c r="Y75" s="25" t="s">
        <v>169</v>
      </c>
      <c r="Z75" s="25" t="s">
        <v>169</v>
      </c>
      <c r="AA75" s="25" t="s">
        <v>169</v>
      </c>
      <c r="AB75" s="25" t="s">
        <v>169</v>
      </c>
      <c r="AC75" s="25" t="s">
        <v>169</v>
      </c>
      <c r="AD75" s="25" t="s">
        <v>169</v>
      </c>
      <c r="AE75" s="25" t="s">
        <v>169</v>
      </c>
      <c r="AF75" s="25" t="s">
        <v>169</v>
      </c>
      <c r="AG75" t="s">
        <v>454</v>
      </c>
      <c r="AH75" t="s">
        <v>410</v>
      </c>
      <c r="AI75" s="25" t="s">
        <v>169</v>
      </c>
      <c r="AJ75" s="25" t="s">
        <v>169</v>
      </c>
      <c r="AK75" s="25" t="s">
        <v>169</v>
      </c>
      <c r="AL75" s="28" t="s">
        <v>169</v>
      </c>
    </row>
    <row r="76" spans="1:38" x14ac:dyDescent="0.35">
      <c r="A76" s="3">
        <v>25</v>
      </c>
      <c r="B76" s="3" t="s">
        <v>178</v>
      </c>
      <c r="C76" s="25" t="s">
        <v>169</v>
      </c>
      <c r="D76" s="25" t="s">
        <v>169</v>
      </c>
      <c r="E76" s="25" t="s">
        <v>169</v>
      </c>
      <c r="F76" s="25" t="s">
        <v>169</v>
      </c>
      <c r="G76" s="25" t="s">
        <v>169</v>
      </c>
      <c r="H76" s="25" t="s">
        <v>169</v>
      </c>
      <c r="I76" s="25" t="s">
        <v>169</v>
      </c>
      <c r="J76" s="25" t="s">
        <v>169</v>
      </c>
      <c r="K76" s="25" t="s">
        <v>169</v>
      </c>
      <c r="L76" s="25" t="s">
        <v>169</v>
      </c>
      <c r="M76" s="25" t="s">
        <v>169</v>
      </c>
      <c r="N76" s="25" t="s">
        <v>169</v>
      </c>
      <c r="O76" s="25" t="s">
        <v>169</v>
      </c>
      <c r="P76" s="40" t="s">
        <v>473</v>
      </c>
      <c r="Q76" s="25" t="s">
        <v>169</v>
      </c>
      <c r="S76" s="25" t="s">
        <v>169</v>
      </c>
      <c r="T76" s="28" t="s">
        <v>169</v>
      </c>
      <c r="U76" t="s">
        <v>169</v>
      </c>
      <c r="V76" t="s">
        <v>169</v>
      </c>
      <c r="W76" t="s">
        <v>169</v>
      </c>
      <c r="X76" t="s">
        <v>169</v>
      </c>
      <c r="Y76" t="s">
        <v>169</v>
      </c>
      <c r="Z76" t="s">
        <v>169</v>
      </c>
      <c r="AA76" t="s">
        <v>169</v>
      </c>
      <c r="AB76" t="s">
        <v>169</v>
      </c>
      <c r="AC76" t="s">
        <v>169</v>
      </c>
      <c r="AD76" t="s">
        <v>169</v>
      </c>
      <c r="AE76" t="s">
        <v>169</v>
      </c>
      <c r="AF76" t="s">
        <v>169</v>
      </c>
      <c r="AG76" t="s">
        <v>169</v>
      </c>
      <c r="AH76" t="s">
        <v>489</v>
      </c>
      <c r="AI76" t="s">
        <v>169</v>
      </c>
      <c r="AK76" t="s">
        <v>169</v>
      </c>
      <c r="AL76" s="28" t="s">
        <v>169</v>
      </c>
    </row>
  </sheetData>
  <mergeCells count="1">
    <mergeCell ref="A1:B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U27"/>
  <sheetViews>
    <sheetView workbookViewId="0">
      <pane ySplit="2" topLeftCell="A3" activePane="bottomLeft" state="frozen"/>
      <selection pane="bottomLeft" activeCell="F17" sqref="F17"/>
    </sheetView>
  </sheetViews>
  <sheetFormatPr defaultRowHeight="14.5" x14ac:dyDescent="0.35"/>
  <cols>
    <col min="1" max="1" width="3.7265625" customWidth="1"/>
  </cols>
  <sheetData>
    <row r="1" spans="1:21" x14ac:dyDescent="0.35">
      <c r="A1" s="43" t="s">
        <v>291</v>
      </c>
      <c r="B1" s="43"/>
      <c r="C1" s="43"/>
      <c r="D1" s="43"/>
    </row>
    <row r="2" spans="1:21" x14ac:dyDescent="0.35">
      <c r="A2" s="29" t="s">
        <v>154</v>
      </c>
      <c r="B2" s="6" t="s">
        <v>171</v>
      </c>
      <c r="C2" s="6" t="s">
        <v>302</v>
      </c>
      <c r="D2" s="6" t="s">
        <v>172</v>
      </c>
      <c r="E2" s="4">
        <v>1</v>
      </c>
      <c r="F2" s="4">
        <v>2</v>
      </c>
      <c r="G2" s="4">
        <v>3</v>
      </c>
      <c r="H2" s="4">
        <v>4</v>
      </c>
      <c r="I2" s="4">
        <v>5</v>
      </c>
      <c r="J2" s="4">
        <v>6</v>
      </c>
      <c r="K2" s="4">
        <v>7</v>
      </c>
      <c r="L2" s="4">
        <v>8</v>
      </c>
      <c r="M2" s="4">
        <v>9</v>
      </c>
      <c r="N2" s="4">
        <v>10</v>
      </c>
      <c r="O2" s="4">
        <v>11</v>
      </c>
      <c r="P2" s="4">
        <v>12</v>
      </c>
      <c r="Q2" s="4">
        <v>13</v>
      </c>
      <c r="R2" s="4">
        <v>14</v>
      </c>
      <c r="S2" s="4">
        <v>15</v>
      </c>
      <c r="T2" s="4">
        <v>16</v>
      </c>
      <c r="U2" s="4">
        <v>17</v>
      </c>
    </row>
    <row r="3" spans="1:21" x14ac:dyDescent="0.35">
      <c r="A3" s="6" t="s">
        <v>293</v>
      </c>
    </row>
    <row r="4" spans="1:21" x14ac:dyDescent="0.35">
      <c r="A4" s="13" t="s">
        <v>158</v>
      </c>
      <c r="B4" s="8" t="s">
        <v>159</v>
      </c>
      <c r="C4" s="8" t="s">
        <v>303</v>
      </c>
      <c r="D4" s="8" t="s">
        <v>174</v>
      </c>
      <c r="E4" s="30">
        <f>SUMIFS(data!K:K,data!$D:$D,categories!$A4)</f>
        <v>5</v>
      </c>
      <c r="F4" s="30">
        <f>SUMIFS(data!L:L,data!$D:$D,categories!$A4)</f>
        <v>5</v>
      </c>
      <c r="G4" s="30">
        <f>SUMIFS(data!M:M,data!$D:$D,categories!$A4)</f>
        <v>5</v>
      </c>
      <c r="H4" s="30">
        <f>SUMIFS(data!N:N,data!$D:$D,categories!$A4)</f>
        <v>8</v>
      </c>
      <c r="I4" s="30">
        <f>SUMIFS(data!O:O,data!$D:$D,categories!$A4)</f>
        <v>9</v>
      </c>
      <c r="J4" s="30">
        <f>SUMIFS(data!P:P,data!$D:$D,categories!$A4)</f>
        <v>9</v>
      </c>
      <c r="K4" s="30">
        <f>SUMIFS(data!Q:Q,data!$D:$D,categories!$A4)</f>
        <v>9</v>
      </c>
      <c r="L4" s="30">
        <f>SUMIFS(data!R:R,data!$D:$D,categories!$A4)</f>
        <v>9</v>
      </c>
      <c r="M4" s="30">
        <f>SUMIFS(data!S:S,data!$D:$D,categories!$A4)</f>
        <v>10</v>
      </c>
      <c r="N4" s="30">
        <f>SUMIFS(data!T:T,data!$D:$D,categories!$A4)</f>
        <v>6</v>
      </c>
      <c r="O4" s="30">
        <f>SUMIFS(data!U:U,data!$D:$D,categories!$A4)</f>
        <v>7</v>
      </c>
      <c r="P4" s="30">
        <f>SUMIFS(data!V:V,data!$D:$D,categories!$A4)</f>
        <v>10</v>
      </c>
      <c r="Q4" s="30">
        <f>SUMIFS(data!W:W,data!$D:$D,categories!$A4)</f>
        <v>6</v>
      </c>
      <c r="R4" s="30">
        <f>SUMIFS(data!X:X,data!$D:$D,categories!$A4)</f>
        <v>10</v>
      </c>
      <c r="S4" s="30">
        <f>SUMIFS(data!Y:Y,data!$D:$D,categories!$A4)</f>
        <v>6</v>
      </c>
      <c r="T4" s="30">
        <f>SUMIFS(data!Z:Z,data!$D:$D,categories!$A4)</f>
        <v>9</v>
      </c>
      <c r="U4" s="30">
        <f>SUMIFS(data!AA:AA,data!$D:$D,categories!$A4)</f>
        <v>5</v>
      </c>
    </row>
    <row r="5" spans="1:21" x14ac:dyDescent="0.35">
      <c r="A5" s="13" t="s">
        <v>160</v>
      </c>
      <c r="B5" s="8" t="s">
        <v>161</v>
      </c>
      <c r="C5" s="8" t="s">
        <v>304</v>
      </c>
      <c r="D5" s="8" t="s">
        <v>175</v>
      </c>
      <c r="E5" s="30">
        <f>SUMIFS(data!K:K,data!$D:$D,categories!$A5)</f>
        <v>4</v>
      </c>
      <c r="F5" s="30">
        <f>SUMIFS(data!L:L,data!$D:$D,categories!$A5)</f>
        <v>4</v>
      </c>
      <c r="G5" s="30">
        <f>SUMIFS(data!M:M,data!$D:$D,categories!$A5)</f>
        <v>4</v>
      </c>
      <c r="H5" s="30">
        <f>SUMIFS(data!N:N,data!$D:$D,categories!$A5)</f>
        <v>3</v>
      </c>
      <c r="I5" s="30">
        <f>SUMIFS(data!O:O,data!$D:$D,categories!$A5)</f>
        <v>3</v>
      </c>
      <c r="J5" s="30">
        <f>SUMIFS(data!P:P,data!$D:$D,categories!$A5)</f>
        <v>3</v>
      </c>
      <c r="K5" s="30">
        <f>SUMIFS(data!Q:Q,data!$D:$D,categories!$A5)</f>
        <v>3</v>
      </c>
      <c r="L5" s="30">
        <f>SUMIFS(data!R:R,data!$D:$D,categories!$A5)</f>
        <v>5</v>
      </c>
      <c r="M5" s="30">
        <f>SUMIFS(data!S:S,data!$D:$D,categories!$A5)</f>
        <v>5</v>
      </c>
      <c r="N5" s="30">
        <f>SUMIFS(data!T:T,data!$D:$D,categories!$A5)</f>
        <v>4</v>
      </c>
      <c r="O5" s="30">
        <f>SUMIFS(data!U:U,data!$D:$D,categories!$A5)</f>
        <v>4</v>
      </c>
      <c r="P5" s="30">
        <f>SUMIFS(data!V:V,data!$D:$D,categories!$A5)</f>
        <v>4</v>
      </c>
      <c r="Q5" s="30">
        <f>SUMIFS(data!W:W,data!$D:$D,categories!$A5)</f>
        <v>2</v>
      </c>
      <c r="R5" s="30">
        <f>SUMIFS(data!X:X,data!$D:$D,categories!$A5)</f>
        <v>4</v>
      </c>
      <c r="S5" s="30">
        <f>SUMIFS(data!Y:Y,data!$D:$D,categories!$A5)</f>
        <v>3</v>
      </c>
      <c r="T5" s="30">
        <f>SUMIFS(data!Z:Z,data!$D:$D,categories!$A5)</f>
        <v>5</v>
      </c>
      <c r="U5" s="30">
        <f>SUMIFS(data!AA:AA,data!$D:$D,categories!$A5)</f>
        <v>2</v>
      </c>
    </row>
    <row r="6" spans="1:21" x14ac:dyDescent="0.35">
      <c r="A6" s="13" t="s">
        <v>162</v>
      </c>
      <c r="B6" s="8" t="s">
        <v>163</v>
      </c>
      <c r="C6" s="8" t="s">
        <v>305</v>
      </c>
      <c r="D6" s="8" t="s">
        <v>176</v>
      </c>
      <c r="E6" s="30">
        <f>SUMIFS(data!K:K,data!$D:$D,categories!$A6)</f>
        <v>5</v>
      </c>
      <c r="F6" s="30">
        <f>SUMIFS(data!L:L,data!$D:$D,categories!$A6)</f>
        <v>7</v>
      </c>
      <c r="G6" s="30">
        <f>SUMIFS(data!M:M,data!$D:$D,categories!$A6)</f>
        <v>8</v>
      </c>
      <c r="H6" s="30">
        <f>SUMIFS(data!N:N,data!$D:$D,categories!$A6)</f>
        <v>8</v>
      </c>
      <c r="I6" s="30">
        <f>SUMIFS(data!O:O,data!$D:$D,categories!$A6)</f>
        <v>9</v>
      </c>
      <c r="J6" s="30">
        <f>SUMIFS(data!P:P,data!$D:$D,categories!$A6)</f>
        <v>7</v>
      </c>
      <c r="K6" s="30">
        <f>SUMIFS(data!Q:Q,data!$D:$D,categories!$A6)</f>
        <v>9</v>
      </c>
      <c r="L6" s="30">
        <f>SUMIFS(data!R:R,data!$D:$D,categories!$A6)</f>
        <v>11</v>
      </c>
      <c r="M6" s="30">
        <f>SUMIFS(data!S:S,data!$D:$D,categories!$A6)</f>
        <v>7</v>
      </c>
      <c r="N6" s="30">
        <f>SUMIFS(data!T:T,data!$D:$D,categories!$A6)</f>
        <v>9</v>
      </c>
      <c r="O6" s="30">
        <f>SUMIFS(data!U:U,data!$D:$D,categories!$A6)</f>
        <v>11</v>
      </c>
      <c r="P6" s="30">
        <f>SUMIFS(data!V:V,data!$D:$D,categories!$A6)</f>
        <v>11</v>
      </c>
      <c r="Q6" s="30">
        <f>SUMIFS(data!W:W,data!$D:$D,categories!$A6)</f>
        <v>6</v>
      </c>
      <c r="R6" s="30">
        <f>SUMIFS(data!X:X,data!$D:$D,categories!$A6)</f>
        <v>11</v>
      </c>
      <c r="S6" s="30">
        <f>SUMIFS(data!Y:Y,data!$D:$D,categories!$A6)</f>
        <v>8</v>
      </c>
      <c r="T6" s="30">
        <f>SUMIFS(data!Z:Z,data!$D:$D,categories!$A6)</f>
        <v>10</v>
      </c>
      <c r="U6" s="30">
        <f>SUMIFS(data!AA:AA,data!$D:$D,categories!$A6)</f>
        <v>7</v>
      </c>
    </row>
    <row r="7" spans="1:21" x14ac:dyDescent="0.35">
      <c r="A7" s="13" t="s">
        <v>164</v>
      </c>
      <c r="B7" s="8" t="s">
        <v>165</v>
      </c>
      <c r="C7" s="8" t="s">
        <v>306</v>
      </c>
      <c r="D7" s="8" t="s">
        <v>177</v>
      </c>
      <c r="E7" s="30">
        <f>SUMIFS(data!K:K,data!$D:$D,categories!$A7)</f>
        <v>2.6570670403970671</v>
      </c>
      <c r="F7" s="30">
        <f>SUMIFS(data!L:L,data!$D:$D,categories!$A7)</f>
        <v>3.5543678227838651</v>
      </c>
      <c r="G7" s="30">
        <f>SUMIFS(data!M:M,data!$D:$D,categories!$A7)</f>
        <v>0</v>
      </c>
      <c r="H7" s="30">
        <f>SUMIFS(data!N:N,data!$D:$D,categories!$A7)</f>
        <v>5.6284303065565027</v>
      </c>
      <c r="I7" s="30">
        <f>SUMIFS(data!O:O,data!$D:$D,categories!$A7)</f>
        <v>5.0352621905225261</v>
      </c>
      <c r="J7" s="30">
        <f>SUMIFS(data!P:P,data!$D:$D,categories!$A7)</f>
        <v>6.5126216934993213</v>
      </c>
      <c r="K7" s="30">
        <f>SUMIFS(data!Q:Q,data!$D:$D,categories!$A7)</f>
        <v>0</v>
      </c>
      <c r="L7" s="30">
        <f>SUMIFS(data!R:R,data!$D:$D,categories!$A7)</f>
        <v>5.024516767153469</v>
      </c>
      <c r="M7" s="30">
        <f>SUMIFS(data!S:S,data!$D:$D,categories!$A7)</f>
        <v>1.4224802332494901</v>
      </c>
      <c r="N7" s="30">
        <f>SUMIFS(data!T:T,data!$D:$D,categories!$A7)</f>
        <v>7.4532888089194538</v>
      </c>
      <c r="O7" s="30">
        <f>SUMIFS(data!U:U,data!$D:$D,categories!$A7)</f>
        <v>6.2448938480829836</v>
      </c>
      <c r="P7" s="30">
        <f>SUMIFS(data!V:V,data!$D:$D,categories!$A7)</f>
        <v>5.3790875390966475</v>
      </c>
      <c r="Q7" s="30">
        <f>SUMIFS(data!W:W,data!$D:$D,categories!$A7)</f>
        <v>0</v>
      </c>
      <c r="R7" s="30">
        <f>SUMIFS(data!X:X,data!$D:$D,categories!$A7)</f>
        <v>3.8480724686661558</v>
      </c>
      <c r="S7" s="30">
        <f>SUMIFS(data!Y:Y,data!$D:$D,categories!$A7)</f>
        <v>3.5578231701278855</v>
      </c>
      <c r="T7" s="30">
        <f>SUMIFS(data!Z:Z,data!$D:$D,categories!$A7)</f>
        <v>2.8479680541606456</v>
      </c>
      <c r="U7" s="30">
        <f>SUMIFS(data!AA:AA,data!$D:$D,categories!$A7)</f>
        <v>3.2357790753616342</v>
      </c>
    </row>
    <row r="8" spans="1:21" x14ac:dyDescent="0.35">
      <c r="A8" s="15" t="s">
        <v>178</v>
      </c>
      <c r="B8" s="3" t="s">
        <v>179</v>
      </c>
      <c r="C8" s="3" t="s">
        <v>307</v>
      </c>
      <c r="D8" s="3" t="s">
        <v>296</v>
      </c>
      <c r="E8" s="30">
        <f>SUMIFS(data!K:K,data!$D:$D,categories!$A8)</f>
        <v>4</v>
      </c>
      <c r="F8" s="30">
        <f>SUMIFS(data!L:L,data!$D:$D,categories!$A8)</f>
        <v>3.875</v>
      </c>
      <c r="G8" s="30">
        <f>SUMIFS(data!M:M,data!$D:$D,categories!$A8)</f>
        <v>3.875</v>
      </c>
      <c r="H8" s="30">
        <f>SUMIFS(data!N:N,data!$D:$D,categories!$A8)</f>
        <v>4</v>
      </c>
      <c r="I8" s="30">
        <f>SUMIFS(data!O:O,data!$D:$D,categories!$A8)</f>
        <v>4</v>
      </c>
      <c r="J8" s="30">
        <f>SUMIFS(data!P:P,data!$D:$D,categories!$A8)</f>
        <v>4</v>
      </c>
      <c r="K8" s="30">
        <f>SUMIFS(data!Q:Q,data!$D:$D,categories!$A8)</f>
        <v>4</v>
      </c>
      <c r="L8" s="30">
        <f>SUMIFS(data!R:R,data!$D:$D,categories!$A8)</f>
        <v>4</v>
      </c>
      <c r="M8" s="30">
        <f>SUMIFS(data!S:S,data!$D:$D,categories!$A8)</f>
        <v>4</v>
      </c>
      <c r="N8" s="30">
        <f>SUMIFS(data!T:T,data!$D:$D,categories!$A8)</f>
        <v>4</v>
      </c>
      <c r="O8" s="30">
        <f>SUMIFS(data!U:U,data!$D:$D,categories!$A8)</f>
        <v>4</v>
      </c>
      <c r="P8" s="30">
        <f>SUMIFS(data!V:V,data!$D:$D,categories!$A8)</f>
        <v>4.25</v>
      </c>
      <c r="Q8" s="30">
        <f>SUMIFS(data!W:W,data!$D:$D,categories!$A8)</f>
        <v>3.5</v>
      </c>
      <c r="R8" s="30">
        <f>SUMIFS(data!X:X,data!$D:$D,categories!$A8)</f>
        <v>4.125</v>
      </c>
      <c r="S8" s="30">
        <f>SUMIFS(data!Y:Y,data!$D:$D,categories!$A8)</f>
        <v>4</v>
      </c>
      <c r="T8" s="30">
        <f>SUMIFS(data!Z:Z,data!$D:$D,categories!$A8)</f>
        <v>4</v>
      </c>
      <c r="U8" s="30">
        <f>SUMIFS(data!AA:AA,data!$D:$D,categories!$A8)</f>
        <v>4</v>
      </c>
    </row>
    <row r="9" spans="1:21" x14ac:dyDescent="0.35">
      <c r="B9" s="8" t="s">
        <v>292</v>
      </c>
      <c r="C9" s="8"/>
      <c r="E9">
        <f>SUM(E4:E8)</f>
        <v>20.657067040397067</v>
      </c>
      <c r="F9">
        <f t="shared" ref="F9:U9" si="0">SUM(F4:F8)</f>
        <v>23.429367822783867</v>
      </c>
      <c r="G9">
        <f t="shared" si="0"/>
        <v>20.875</v>
      </c>
      <c r="H9">
        <f t="shared" si="0"/>
        <v>28.628430306556503</v>
      </c>
      <c r="I9">
        <f t="shared" si="0"/>
        <v>30.035262190522527</v>
      </c>
      <c r="J9">
        <f t="shared" si="0"/>
        <v>29.51262169349932</v>
      </c>
      <c r="K9">
        <f t="shared" si="0"/>
        <v>25</v>
      </c>
      <c r="L9">
        <f t="shared" si="0"/>
        <v>34.024516767153472</v>
      </c>
      <c r="M9">
        <f t="shared" si="0"/>
        <v>27.422480233249491</v>
      </c>
      <c r="N9">
        <f t="shared" si="0"/>
        <v>30.453288808919453</v>
      </c>
      <c r="O9">
        <f t="shared" si="0"/>
        <v>32.244893848082981</v>
      </c>
      <c r="P9">
        <f t="shared" si="0"/>
        <v>34.629087539096645</v>
      </c>
      <c r="Q9">
        <f t="shared" si="0"/>
        <v>17.5</v>
      </c>
      <c r="R9">
        <f t="shared" si="0"/>
        <v>32.97307246866616</v>
      </c>
      <c r="S9">
        <f t="shared" si="0"/>
        <v>24.557823170127886</v>
      </c>
      <c r="T9">
        <f t="shared" si="0"/>
        <v>30.847968054160646</v>
      </c>
      <c r="U9">
        <f t="shared" si="0"/>
        <v>21.235779075361634</v>
      </c>
    </row>
    <row r="11" spans="1:21" x14ac:dyDescent="0.35">
      <c r="A11" s="6" t="s">
        <v>294</v>
      </c>
    </row>
    <row r="12" spans="1:21" x14ac:dyDescent="0.35">
      <c r="A12" s="13" t="s">
        <v>158</v>
      </c>
      <c r="B12" s="8" t="s">
        <v>159</v>
      </c>
      <c r="C12" s="8" t="s">
        <v>303</v>
      </c>
      <c r="D12" s="8" t="s">
        <v>174</v>
      </c>
      <c r="E12">
        <f t="array" ref="E12">SUM(IF(ISNUMBER(data!K$4:K$77)*(data!$D$4:$D$77=categories!$A12),IF(data!K$4=0,data!$E$4:$E$77,data!$F$4:$F$77)))</f>
        <v>13</v>
      </c>
      <c r="F12">
        <f t="array" ref="F12">SUM(IF(ISNUMBER(data!L$4:L$77)*(data!$D$4:$D$77=categories!$A12),IF(data!L$4=0,data!$E$4:$E$77,data!$F$4:$F$77)))</f>
        <v>13</v>
      </c>
      <c r="G12">
        <f t="array" ref="G12">SUM(IF(ISNUMBER(data!M$4:M$77)*(data!$D$4:$D$77=categories!$A12),IF(data!M$4=0,data!$E$4:$E$77,data!$F$4:$F$77)))</f>
        <v>13</v>
      </c>
      <c r="H12">
        <f t="array" ref="H12">SUM(IF(ISNUMBER(data!N$4:N$77)*(data!$D$4:$D$77=categories!$A12),IF(data!N$4=0,data!$E$4:$E$77,data!$F$4:$F$77)))</f>
        <v>13</v>
      </c>
      <c r="I12">
        <f t="array" ref="I12">SUM(IF(ISNUMBER(data!O$4:O$77)*(data!$D$4:$D$77=categories!$A12),IF(data!O$4=0,data!$E$4:$E$77,data!$F$4:$F$77)))</f>
        <v>13</v>
      </c>
      <c r="J12">
        <f t="array" ref="J12">SUM(IF(ISNUMBER(data!P$4:P$77)*(data!$D$4:$D$77=categories!$A12),IF(data!P$4=0,data!$E$4:$E$77,data!$F$4:$F$77)))</f>
        <v>13</v>
      </c>
      <c r="K12">
        <f t="array" ref="K12">SUM(IF(ISNUMBER(data!Q$4:Q$77)*(data!$D$4:$D$77=categories!$A12),IF(data!Q$4=0,data!$E$4:$E$77,data!$F$4:$F$77)))</f>
        <v>13</v>
      </c>
      <c r="L12">
        <f t="array" ref="L12">SUM(IF(ISNUMBER(data!R$4:R$77)*(data!$D$4:$D$77=categories!$A12),IF(data!R$4=0,data!$E$4:$E$77,data!$F$4:$F$77)))</f>
        <v>13</v>
      </c>
      <c r="M12">
        <f t="array" ref="M12">SUM(IF(ISNUMBER(data!S$4:S$77)*(data!$D$4:$D$77=categories!$A12),IF(data!S$4=0,data!$E$4:$E$77,data!$F$4:$F$77)))</f>
        <v>13</v>
      </c>
      <c r="N12">
        <f t="array" ref="N12">SUM(IF(ISNUMBER(data!T$4:T$77)*(data!$D$4:$D$77=categories!$A12),IF(data!T$4=0,data!$E$4:$E$77,data!$F$4:$F$77)))</f>
        <v>13</v>
      </c>
      <c r="O12">
        <f t="array" ref="O12">SUM(IF(ISNUMBER(data!U$4:U$77)*(data!$D$4:$D$77=categories!$A12),IF(data!U$4=0,data!$E$4:$E$77,data!$F$4:$F$77)))</f>
        <v>13</v>
      </c>
      <c r="P12">
        <f t="array" ref="P12">SUM(IF(ISNUMBER(data!V$4:V$77)*(data!$D$4:$D$77=categories!$A12),IF(data!V$4=0,data!$E$4:$E$77,data!$F$4:$F$77)))</f>
        <v>13</v>
      </c>
      <c r="Q12">
        <f t="array" ref="Q12">SUM(IF(ISNUMBER(data!W$4:W$77)*(data!$D$4:$D$77=categories!$A12),IF(data!W$4=0,data!$E$4:$E$77,data!$F$4:$F$77)))</f>
        <v>13</v>
      </c>
      <c r="R12">
        <f t="array" ref="R12">SUM(IF(ISNUMBER(data!X$4:X$77)*(data!$D$4:$D$77=categories!$A12),IF(data!X$4=0,data!$E$4:$E$77,data!$F$4:$F$77)))</f>
        <v>13</v>
      </c>
      <c r="S12">
        <f t="array" ref="S12">SUM(IF(ISNUMBER(data!Y$4:Y$77)*(data!$D$4:$D$77=categories!$A12),IF(data!Y$4=0,data!$E$4:$E$77,data!$F$4:$F$77)))</f>
        <v>13</v>
      </c>
      <c r="T12">
        <f t="array" ref="T12">SUM(IF(ISNUMBER(data!Z$4:Z$77)*(data!$D$4:$D$77=categories!$A12),IF(data!Z$4=0,data!$E$4:$E$77,data!$F$4:$F$77)))</f>
        <v>13</v>
      </c>
      <c r="U12">
        <f t="array" ref="U12">SUM(IF(ISNUMBER(data!AA$4:AA$77)*(data!$D$4:$D$77=categories!$A12),IF(data!AA$4=0,data!$E$4:$E$77,data!$F$4:$F$77)))</f>
        <v>13</v>
      </c>
    </row>
    <row r="13" spans="1:21" x14ac:dyDescent="0.35">
      <c r="A13" s="13" t="s">
        <v>160</v>
      </c>
      <c r="B13" s="8" t="s">
        <v>161</v>
      </c>
      <c r="C13" s="8" t="s">
        <v>304</v>
      </c>
      <c r="D13" s="8" t="s">
        <v>175</v>
      </c>
      <c r="E13">
        <f t="array" ref="E13">SUM(IF(ISNUMBER(data!K$4:K$77)*(data!$D$4:$D$77=categories!$A13),IF(data!K$4=0,data!$E$4:$E$77,data!$F$4:$F$77)))</f>
        <v>5</v>
      </c>
      <c r="F13">
        <f t="array" ref="F13">SUM(IF(ISNUMBER(data!L$4:L$77)*(data!$D$4:$D$77=categories!$A13),IF(data!L$4=0,data!$E$4:$E$77,data!$F$4:$F$77)))</f>
        <v>5</v>
      </c>
      <c r="G13">
        <f t="array" ref="G13">SUM(IF(ISNUMBER(data!M$4:M$77)*(data!$D$4:$D$77=categories!$A13),IF(data!M$4=0,data!$E$4:$E$77,data!$F$4:$F$77)))</f>
        <v>5</v>
      </c>
      <c r="H13">
        <f t="array" ref="H13">SUM(IF(ISNUMBER(data!N$4:N$77)*(data!$D$4:$D$77=categories!$A13),IF(data!N$4=0,data!$E$4:$E$77,data!$F$4:$F$77)))</f>
        <v>5</v>
      </c>
      <c r="I13">
        <f t="array" ref="I13">SUM(IF(ISNUMBER(data!O$4:O$77)*(data!$D$4:$D$77=categories!$A13),IF(data!O$4=0,data!$E$4:$E$77,data!$F$4:$F$77)))</f>
        <v>5</v>
      </c>
      <c r="J13">
        <f t="array" ref="J13">SUM(IF(ISNUMBER(data!P$4:P$77)*(data!$D$4:$D$77=categories!$A13),IF(data!P$4=0,data!$E$4:$E$77,data!$F$4:$F$77)))</f>
        <v>5</v>
      </c>
      <c r="K13">
        <f t="array" ref="K13">SUM(IF(ISNUMBER(data!Q$4:Q$77)*(data!$D$4:$D$77=categories!$A13),IF(data!Q$4=0,data!$E$4:$E$77,data!$F$4:$F$77)))</f>
        <v>5</v>
      </c>
      <c r="L13">
        <f t="array" ref="L13">SUM(IF(ISNUMBER(data!R$4:R$77)*(data!$D$4:$D$77=categories!$A13),IF(data!R$4=0,data!$E$4:$E$77,data!$F$4:$F$77)))</f>
        <v>5</v>
      </c>
      <c r="M13">
        <f t="array" ref="M13">SUM(IF(ISNUMBER(data!S$4:S$77)*(data!$D$4:$D$77=categories!$A13),IF(data!S$4=0,data!$E$4:$E$77,data!$F$4:$F$77)))</f>
        <v>5</v>
      </c>
      <c r="N13">
        <f t="array" ref="N13">SUM(IF(ISNUMBER(data!T$4:T$77)*(data!$D$4:$D$77=categories!$A13),IF(data!T$4=0,data!$E$4:$E$77,data!$F$4:$F$77)))</f>
        <v>5</v>
      </c>
      <c r="O13">
        <f t="array" ref="O13">SUM(IF(ISNUMBER(data!U$4:U$77)*(data!$D$4:$D$77=categories!$A13),IF(data!U$4=0,data!$E$4:$E$77,data!$F$4:$F$77)))</f>
        <v>5</v>
      </c>
      <c r="P13">
        <f t="array" ref="P13">SUM(IF(ISNUMBER(data!V$4:V$77)*(data!$D$4:$D$77=categories!$A13),IF(data!V$4=0,data!$E$4:$E$77,data!$F$4:$F$77)))</f>
        <v>5</v>
      </c>
      <c r="Q13">
        <f t="array" ref="Q13">SUM(IF(ISNUMBER(data!W$4:W$77)*(data!$D$4:$D$77=categories!$A13),IF(data!W$4=0,data!$E$4:$E$77,data!$F$4:$F$77)))</f>
        <v>5</v>
      </c>
      <c r="R13">
        <f t="array" ref="R13">SUM(IF(ISNUMBER(data!X$4:X$77)*(data!$D$4:$D$77=categories!$A13),IF(data!X$4=0,data!$E$4:$E$77,data!$F$4:$F$77)))</f>
        <v>5</v>
      </c>
      <c r="S13">
        <f t="array" ref="S13">SUM(IF(ISNUMBER(data!Y$4:Y$77)*(data!$D$4:$D$77=categories!$A13),IF(data!Y$4=0,data!$E$4:$E$77,data!$F$4:$F$77)))</f>
        <v>5</v>
      </c>
      <c r="T13">
        <f t="array" ref="T13">SUM(IF(ISNUMBER(data!Z$4:Z$77)*(data!$D$4:$D$77=categories!$A13),IF(data!Z$4=0,data!$E$4:$E$77,data!$F$4:$F$77)))</f>
        <v>5</v>
      </c>
      <c r="U13">
        <f t="array" ref="U13">SUM(IF(ISNUMBER(data!AA$4:AA$77)*(data!$D$4:$D$77=categories!$A13),IF(data!AA$4=0,data!$E$4:$E$77,data!$F$4:$F$77)))</f>
        <v>5</v>
      </c>
    </row>
    <row r="14" spans="1:21" x14ac:dyDescent="0.35">
      <c r="A14" s="13" t="s">
        <v>162</v>
      </c>
      <c r="B14" s="8" t="s">
        <v>163</v>
      </c>
      <c r="C14" s="8" t="s">
        <v>305</v>
      </c>
      <c r="D14" s="8" t="s">
        <v>176</v>
      </c>
      <c r="E14">
        <f t="array" ref="E14">SUM(IF(ISNUMBER(data!K$4:K$77)*(data!$D$4:$D$77=categories!$A14),IF(data!K$4=0,data!$E$4:$E$77,data!$F$4:$F$77)))</f>
        <v>14</v>
      </c>
      <c r="F14">
        <f t="array" ref="F14">SUM(IF(ISNUMBER(data!L$4:L$77)*(data!$D$4:$D$77=categories!$A14),IF(data!L$4=0,data!$E$4:$E$77,data!$F$4:$F$77)))</f>
        <v>14</v>
      </c>
      <c r="G14">
        <f t="array" ref="G14">SUM(IF(ISNUMBER(data!M$4:M$77)*(data!$D$4:$D$77=categories!$A14),IF(data!M$4=0,data!$E$4:$E$77,data!$F$4:$F$77)))</f>
        <v>14</v>
      </c>
      <c r="H14">
        <f t="array" ref="H14">SUM(IF(ISNUMBER(data!N$4:N$77)*(data!$D$4:$D$77=categories!$A14),IF(data!N$4=0,data!$E$4:$E$77,data!$F$4:$F$77)))</f>
        <v>14</v>
      </c>
      <c r="I14">
        <f t="array" ref="I14">SUM(IF(ISNUMBER(data!O$4:O$77)*(data!$D$4:$D$77=categories!$A14),IF(data!O$4=0,data!$E$4:$E$77,data!$F$4:$F$77)))</f>
        <v>14</v>
      </c>
      <c r="J14">
        <f t="array" ref="J14">SUM(IF(ISNUMBER(data!P$4:P$77)*(data!$D$4:$D$77=categories!$A14),IF(data!P$4=0,data!$E$4:$E$77,data!$F$4:$F$77)))</f>
        <v>14</v>
      </c>
      <c r="K14">
        <f t="array" ref="K14">SUM(IF(ISNUMBER(data!Q$4:Q$77)*(data!$D$4:$D$77=categories!$A14),IF(data!Q$4=0,data!$E$4:$E$77,data!$F$4:$F$77)))</f>
        <v>14</v>
      </c>
      <c r="L14">
        <f t="array" ref="L14">SUM(IF(ISNUMBER(data!R$4:R$77)*(data!$D$4:$D$77=categories!$A14),IF(data!R$4=0,data!$E$4:$E$77,data!$F$4:$F$77)))</f>
        <v>14</v>
      </c>
      <c r="M14">
        <f t="array" ref="M14">SUM(IF(ISNUMBER(data!S$4:S$77)*(data!$D$4:$D$77=categories!$A14),IF(data!S$4=0,data!$E$4:$E$77,data!$F$4:$F$77)))</f>
        <v>14</v>
      </c>
      <c r="N14">
        <f t="array" ref="N14">SUM(IF(ISNUMBER(data!T$4:T$77)*(data!$D$4:$D$77=categories!$A14),IF(data!T$4=0,data!$E$4:$E$77,data!$F$4:$F$77)))</f>
        <v>14</v>
      </c>
      <c r="O14">
        <f t="array" ref="O14">SUM(IF(ISNUMBER(data!U$4:U$77)*(data!$D$4:$D$77=categories!$A14),IF(data!U$4=0,data!$E$4:$E$77,data!$F$4:$F$77)))</f>
        <v>14</v>
      </c>
      <c r="P14">
        <f t="array" ref="P14">SUM(IF(ISNUMBER(data!V$4:V$77)*(data!$D$4:$D$77=categories!$A14),IF(data!V$4=0,data!$E$4:$E$77,data!$F$4:$F$77)))</f>
        <v>14</v>
      </c>
      <c r="Q14">
        <f t="array" ref="Q14">SUM(IF(ISNUMBER(data!W$4:W$77)*(data!$D$4:$D$77=categories!$A14),IF(data!W$4=0,data!$E$4:$E$77,data!$F$4:$F$77)))</f>
        <v>14</v>
      </c>
      <c r="R14">
        <f t="array" ref="R14">SUM(IF(ISNUMBER(data!X$4:X$77)*(data!$D$4:$D$77=categories!$A14),IF(data!X$4=0,data!$E$4:$E$77,data!$F$4:$F$77)))</f>
        <v>14</v>
      </c>
      <c r="S14">
        <f t="array" ref="S14">SUM(IF(ISNUMBER(data!Y$4:Y$77)*(data!$D$4:$D$77=categories!$A14),IF(data!Y$4=0,data!$E$4:$E$77,data!$F$4:$F$77)))</f>
        <v>14</v>
      </c>
      <c r="T14">
        <f t="array" ref="T14">SUM(IF(ISNUMBER(data!Z$4:Z$77)*(data!$D$4:$D$77=categories!$A14),IF(data!Z$4=0,data!$E$4:$E$77,data!$F$4:$F$77)))</f>
        <v>14</v>
      </c>
      <c r="U14">
        <f t="array" ref="U14">SUM(IF(ISNUMBER(data!AA$4:AA$77)*(data!$D$4:$D$77=categories!$A14),IF(data!AA$4=0,data!$E$4:$E$77,data!$F$4:$F$77)))</f>
        <v>14</v>
      </c>
    </row>
    <row r="15" spans="1:21" x14ac:dyDescent="0.35">
      <c r="A15" s="13" t="s">
        <v>164</v>
      </c>
      <c r="B15" s="8" t="s">
        <v>165</v>
      </c>
      <c r="C15" s="8" t="s">
        <v>306</v>
      </c>
      <c r="D15" s="8" t="s">
        <v>177</v>
      </c>
      <c r="E15">
        <f t="array" ref="E15">SUM(IF(ISNUMBER(data!K$4:K$77)*(data!$D$4:$D$77=categories!$A15),IF(data!K$4=0,data!$E$4:$E$77,data!$F$4:$F$77)))</f>
        <v>8</v>
      </c>
      <c r="F15">
        <f t="array" ref="F15">SUM(IF(ISNUMBER(data!L$4:L$77)*(data!$D$4:$D$77=categories!$A15),IF(data!L$4=0,data!$E$4:$E$77,data!$F$4:$F$77)))</f>
        <v>10</v>
      </c>
      <c r="G15">
        <f t="array" ref="G15">SUM(IF(ISNUMBER(data!M$4:M$77)*(data!$D$4:$D$77=categories!$A15),IF(data!M$4=0,data!$E$4:$E$77,data!$F$4:$F$77)))</f>
        <v>5</v>
      </c>
      <c r="H15">
        <f t="array" ref="H15">SUM(IF(ISNUMBER(data!N$4:N$77)*(data!$D$4:$D$77=categories!$A15),IF(data!N$4=0,data!$E$4:$E$77,data!$F$4:$F$77)))</f>
        <v>10</v>
      </c>
      <c r="I15">
        <f t="array" ref="I15">SUM(IF(ISNUMBER(data!O$4:O$77)*(data!$D$4:$D$77=categories!$A15),IF(data!O$4=0,data!$E$4:$E$77,data!$F$4:$F$77)))</f>
        <v>9</v>
      </c>
      <c r="J15">
        <f t="array" ref="J15">SUM(IF(ISNUMBER(data!P$4:P$77)*(data!$D$4:$D$77=categories!$A15),IF(data!P$4=0,data!$E$4:$E$77,data!$F$4:$F$77)))</f>
        <v>9</v>
      </c>
      <c r="K15">
        <f t="array" ref="K15">SUM(IF(ISNUMBER(data!Q$4:Q$77)*(data!$D$4:$D$77=categories!$A15),IF(data!Q$4=0,data!$E$4:$E$77,data!$F$4:$F$77)))</f>
        <v>5</v>
      </c>
      <c r="L15">
        <f t="array" ref="L15">SUM(IF(ISNUMBER(data!R$4:R$77)*(data!$D$4:$D$77=categories!$A15),IF(data!R$4=0,data!$E$4:$E$77,data!$F$4:$F$77)))</f>
        <v>8</v>
      </c>
      <c r="M15">
        <f t="array" ref="M15">SUM(IF(ISNUMBER(data!S$4:S$77)*(data!$D$4:$D$77=categories!$A15),IF(data!S$4=0,data!$E$4:$E$77,data!$F$4:$F$77)))</f>
        <v>7</v>
      </c>
      <c r="N15">
        <f t="array" ref="N15">SUM(IF(ISNUMBER(data!T$4:T$77)*(data!$D$4:$D$77=categories!$A15),IF(data!T$4=0,data!$E$4:$E$77,data!$F$4:$F$77)))</f>
        <v>9</v>
      </c>
      <c r="O15">
        <f t="array" ref="O15">SUM(IF(ISNUMBER(data!U$4:U$77)*(data!$D$4:$D$77=categories!$A15),IF(data!U$4=0,data!$E$4:$E$77,data!$F$4:$F$77)))</f>
        <v>9</v>
      </c>
      <c r="P15">
        <f t="array" ref="P15">SUM(IF(ISNUMBER(data!V$4:V$77)*(data!$D$4:$D$77=categories!$A15),IF(data!V$4=0,data!$E$4:$E$77,data!$F$4:$F$77)))</f>
        <v>9</v>
      </c>
      <c r="Q15">
        <f t="array" ref="Q15">SUM(IF(ISNUMBER(data!W$4:W$77)*(data!$D$4:$D$77=categories!$A15),IF(data!W$4=0,data!$E$4:$E$77,data!$F$4:$F$77)))</f>
        <v>5</v>
      </c>
      <c r="R15">
        <f t="array" ref="R15">SUM(IF(ISNUMBER(data!X$4:X$77)*(data!$D$4:$D$77=categories!$A15),IF(data!X$4=0,data!$E$4:$E$77,data!$F$4:$F$77)))</f>
        <v>7</v>
      </c>
      <c r="S15">
        <f t="array" ref="S15">SUM(IF(ISNUMBER(data!Y$4:Y$77)*(data!$D$4:$D$77=categories!$A15),IF(data!Y$4=0,data!$E$4:$E$77,data!$F$4:$F$77)))</f>
        <v>9</v>
      </c>
      <c r="T15">
        <f t="array" ref="T15">SUM(IF(ISNUMBER(data!Z$4:Z$77)*(data!$D$4:$D$77=categories!$A15),IF(data!Z$4=0,data!$E$4:$E$77,data!$F$4:$F$77)))</f>
        <v>9</v>
      </c>
      <c r="U15">
        <f t="array" ref="U15">SUM(IF(ISNUMBER(data!AA$4:AA$77)*(data!$D$4:$D$77=categories!$A15),IF(data!AA$4=0,data!$E$4:$E$77,data!$F$4:$F$77)))</f>
        <v>9</v>
      </c>
    </row>
    <row r="16" spans="1:21" x14ac:dyDescent="0.35">
      <c r="A16" s="15" t="s">
        <v>178</v>
      </c>
      <c r="B16" s="3" t="s">
        <v>179</v>
      </c>
      <c r="C16" s="3" t="s">
        <v>307</v>
      </c>
      <c r="D16" s="3" t="s">
        <v>296</v>
      </c>
      <c r="E16">
        <f t="array" ref="E16">SUM(IF(ISNUMBER(data!K$4:K$77)*(data!$D$4:$D$77=categories!$A16),IF(data!K$4=0,data!$E$4:$E$77,data!$F$4:$F$77)))</f>
        <v>6</v>
      </c>
      <c r="F16">
        <f t="array" ref="F16">SUM(IF(ISNUMBER(data!L$4:L$77)*(data!$D$4:$D$77=categories!$A16),IF(data!L$4=0,data!$E$4:$E$77,data!$F$4:$F$77)))</f>
        <v>6</v>
      </c>
      <c r="G16">
        <f t="array" ref="G16">SUM(IF(ISNUMBER(data!M$4:M$77)*(data!$D$4:$D$77=categories!$A16),IF(data!M$4=0,data!$E$4:$E$77,data!$F$4:$F$77)))</f>
        <v>6</v>
      </c>
      <c r="H16">
        <f t="array" ref="H16">SUM(IF(ISNUMBER(data!N$4:N$77)*(data!$D$4:$D$77=categories!$A16),IF(data!N$4=0,data!$E$4:$E$77,data!$F$4:$F$77)))</f>
        <v>6</v>
      </c>
      <c r="I16">
        <f t="array" ref="I16">SUM(IF(ISNUMBER(data!O$4:O$77)*(data!$D$4:$D$77=categories!$A16),IF(data!O$4=0,data!$E$4:$E$77,data!$F$4:$F$77)))</f>
        <v>6</v>
      </c>
      <c r="J16">
        <f t="array" ref="J16">SUM(IF(ISNUMBER(data!P$4:P$77)*(data!$D$4:$D$77=categories!$A16),IF(data!P$4=0,data!$E$4:$E$77,data!$F$4:$F$77)))</f>
        <v>6</v>
      </c>
      <c r="K16">
        <f t="array" ref="K16">SUM(IF(ISNUMBER(data!Q$4:Q$77)*(data!$D$4:$D$77=categories!$A16),IF(data!Q$4=0,data!$E$4:$E$77,data!$F$4:$F$77)))</f>
        <v>6</v>
      </c>
      <c r="L16">
        <f t="array" ref="L16">SUM(IF(ISNUMBER(data!R$4:R$77)*(data!$D$4:$D$77=categories!$A16),IF(data!R$4=0,data!$E$4:$E$77,data!$F$4:$F$77)))</f>
        <v>6</v>
      </c>
      <c r="M16">
        <f t="array" ref="M16">SUM(IF(ISNUMBER(data!S$4:S$77)*(data!$D$4:$D$77=categories!$A16),IF(data!S$4=0,data!$E$4:$E$77,data!$F$4:$F$77)))</f>
        <v>6</v>
      </c>
      <c r="N16">
        <f t="array" ref="N16">SUM(IF(ISNUMBER(data!T$4:T$77)*(data!$D$4:$D$77=categories!$A16),IF(data!T$4=0,data!$E$4:$E$77,data!$F$4:$F$77)))</f>
        <v>6</v>
      </c>
      <c r="O16">
        <f t="array" ref="O16">SUM(IF(ISNUMBER(data!U$4:U$77)*(data!$D$4:$D$77=categories!$A16),IF(data!U$4=0,data!$E$4:$E$77,data!$F$4:$F$77)))</f>
        <v>6</v>
      </c>
      <c r="P16">
        <f t="array" ref="P16">SUM(IF(ISNUMBER(data!V$4:V$77)*(data!$D$4:$D$77=categories!$A16),IF(data!V$4=0,data!$E$4:$E$77,data!$F$4:$F$77)))</f>
        <v>6</v>
      </c>
      <c r="Q16">
        <f t="array" ref="Q16">SUM(IF(ISNUMBER(data!W$4:W$77)*(data!$D$4:$D$77=categories!$A16),IF(data!W$4=0,data!$E$4:$E$77,data!$F$4:$F$77)))</f>
        <v>6</v>
      </c>
      <c r="R16">
        <f t="array" ref="R16">SUM(IF(ISNUMBER(data!X$4:X$77)*(data!$D$4:$D$77=categories!$A16),IF(data!X$4=0,data!$E$4:$E$77,data!$F$4:$F$77)))</f>
        <v>6</v>
      </c>
      <c r="S16">
        <f t="array" ref="S16">SUM(IF(ISNUMBER(data!Y$4:Y$77)*(data!$D$4:$D$77=categories!$A16),IF(data!Y$4=0,data!$E$4:$E$77,data!$F$4:$F$77)))</f>
        <v>6</v>
      </c>
      <c r="T16">
        <f t="array" ref="T16">SUM(IF(ISNUMBER(data!Z$4:Z$77)*(data!$D$4:$D$77=categories!$A16),IF(data!Z$4=0,data!$E$4:$E$77,data!$F$4:$F$77)))</f>
        <v>6</v>
      </c>
      <c r="U16">
        <f t="array" ref="U16">SUM(IF(ISNUMBER(data!AA$4:AA$77)*(data!$D$4:$D$77=categories!$A16),IF(data!AA$4=0,data!$E$4:$E$77,data!$F$4:$F$77)))</f>
        <v>6</v>
      </c>
    </row>
    <row r="17" spans="1:21" x14ac:dyDescent="0.35">
      <c r="B17" s="8" t="s">
        <v>292</v>
      </c>
      <c r="C17" s="8"/>
      <c r="E17">
        <f>SUM(E12:E16)</f>
        <v>46</v>
      </c>
      <c r="F17">
        <f t="shared" ref="F17:U17" si="1">SUM(F12:F16)</f>
        <v>48</v>
      </c>
      <c r="G17">
        <f t="shared" si="1"/>
        <v>43</v>
      </c>
      <c r="H17">
        <f t="shared" si="1"/>
        <v>48</v>
      </c>
      <c r="I17">
        <f t="shared" si="1"/>
        <v>47</v>
      </c>
      <c r="J17">
        <f t="shared" si="1"/>
        <v>47</v>
      </c>
      <c r="K17">
        <f t="shared" si="1"/>
        <v>43</v>
      </c>
      <c r="L17">
        <f t="shared" si="1"/>
        <v>46</v>
      </c>
      <c r="M17">
        <f t="shared" si="1"/>
        <v>45</v>
      </c>
      <c r="N17">
        <f t="shared" si="1"/>
        <v>47</v>
      </c>
      <c r="O17">
        <f t="shared" si="1"/>
        <v>47</v>
      </c>
      <c r="P17">
        <f t="shared" si="1"/>
        <v>47</v>
      </c>
      <c r="Q17">
        <f t="shared" si="1"/>
        <v>43</v>
      </c>
      <c r="R17">
        <f t="shared" si="1"/>
        <v>45</v>
      </c>
      <c r="S17">
        <f t="shared" si="1"/>
        <v>47</v>
      </c>
      <c r="T17">
        <f t="shared" si="1"/>
        <v>47</v>
      </c>
      <c r="U17">
        <f t="shared" si="1"/>
        <v>47</v>
      </c>
    </row>
    <row r="19" spans="1:21" x14ac:dyDescent="0.35">
      <c r="A19" s="6" t="s">
        <v>295</v>
      </c>
    </row>
    <row r="20" spans="1:21" x14ac:dyDescent="0.35">
      <c r="A20" s="13" t="s">
        <v>158</v>
      </c>
      <c r="B20" s="8" t="s">
        <v>159</v>
      </c>
      <c r="C20" s="8" t="s">
        <v>303</v>
      </c>
      <c r="D20" s="8" t="s">
        <v>174</v>
      </c>
      <c r="E20" s="31">
        <f>E4/E12</f>
        <v>0.38461538461538464</v>
      </c>
      <c r="F20" s="31">
        <f t="shared" ref="F20:U25" si="2">F4/F12</f>
        <v>0.38461538461538464</v>
      </c>
      <c r="G20" s="31">
        <f t="shared" si="2"/>
        <v>0.38461538461538464</v>
      </c>
      <c r="H20" s="31">
        <f t="shared" si="2"/>
        <v>0.61538461538461542</v>
      </c>
      <c r="I20" s="31">
        <f t="shared" si="2"/>
        <v>0.69230769230769229</v>
      </c>
      <c r="J20" s="31">
        <f t="shared" si="2"/>
        <v>0.69230769230769229</v>
      </c>
      <c r="K20" s="31">
        <f t="shared" si="2"/>
        <v>0.69230769230769229</v>
      </c>
      <c r="L20" s="31">
        <f t="shared" si="2"/>
        <v>0.69230769230769229</v>
      </c>
      <c r="M20" s="31">
        <f t="shared" si="2"/>
        <v>0.76923076923076927</v>
      </c>
      <c r="N20" s="31">
        <f t="shared" si="2"/>
        <v>0.46153846153846156</v>
      </c>
      <c r="O20" s="31">
        <f t="shared" si="2"/>
        <v>0.53846153846153844</v>
      </c>
      <c r="P20" s="31">
        <f t="shared" si="2"/>
        <v>0.76923076923076927</v>
      </c>
      <c r="Q20" s="31">
        <f t="shared" si="2"/>
        <v>0.46153846153846156</v>
      </c>
      <c r="R20" s="31">
        <f t="shared" si="2"/>
        <v>0.76923076923076927</v>
      </c>
      <c r="S20" s="31">
        <f t="shared" si="2"/>
        <v>0.46153846153846156</v>
      </c>
      <c r="T20" s="31">
        <f t="shared" si="2"/>
        <v>0.69230769230769229</v>
      </c>
      <c r="U20" s="31">
        <f t="shared" si="2"/>
        <v>0.38461538461538464</v>
      </c>
    </row>
    <row r="21" spans="1:21" x14ac:dyDescent="0.35">
      <c r="A21" s="13" t="s">
        <v>160</v>
      </c>
      <c r="B21" s="8" t="s">
        <v>161</v>
      </c>
      <c r="C21" s="8" t="s">
        <v>304</v>
      </c>
      <c r="D21" s="8" t="s">
        <v>175</v>
      </c>
      <c r="E21" s="31">
        <f t="shared" ref="E21:T25" si="3">E5/E13</f>
        <v>0.8</v>
      </c>
      <c r="F21" s="31">
        <f t="shared" si="3"/>
        <v>0.8</v>
      </c>
      <c r="G21" s="31">
        <f t="shared" si="3"/>
        <v>0.8</v>
      </c>
      <c r="H21" s="31">
        <f t="shared" si="3"/>
        <v>0.6</v>
      </c>
      <c r="I21" s="31">
        <f t="shared" si="3"/>
        <v>0.6</v>
      </c>
      <c r="J21" s="31">
        <f t="shared" si="3"/>
        <v>0.6</v>
      </c>
      <c r="K21" s="31">
        <f t="shared" si="3"/>
        <v>0.6</v>
      </c>
      <c r="L21" s="31">
        <f t="shared" si="3"/>
        <v>1</v>
      </c>
      <c r="M21" s="31">
        <f t="shared" si="3"/>
        <v>1</v>
      </c>
      <c r="N21" s="31">
        <f t="shared" si="3"/>
        <v>0.8</v>
      </c>
      <c r="O21" s="31">
        <f t="shared" si="3"/>
        <v>0.8</v>
      </c>
      <c r="P21" s="31">
        <f t="shared" si="3"/>
        <v>0.8</v>
      </c>
      <c r="Q21" s="31">
        <f t="shared" si="3"/>
        <v>0.4</v>
      </c>
      <c r="R21" s="31">
        <f t="shared" si="3"/>
        <v>0.8</v>
      </c>
      <c r="S21" s="31">
        <f t="shared" si="3"/>
        <v>0.6</v>
      </c>
      <c r="T21" s="31">
        <f t="shared" si="3"/>
        <v>1</v>
      </c>
      <c r="U21" s="31">
        <f t="shared" si="2"/>
        <v>0.4</v>
      </c>
    </row>
    <row r="22" spans="1:21" x14ac:dyDescent="0.35">
      <c r="A22" s="13" t="s">
        <v>162</v>
      </c>
      <c r="B22" s="8" t="s">
        <v>163</v>
      </c>
      <c r="C22" s="8" t="s">
        <v>305</v>
      </c>
      <c r="D22" s="8" t="s">
        <v>176</v>
      </c>
      <c r="E22" s="31">
        <f t="shared" si="3"/>
        <v>0.35714285714285715</v>
      </c>
      <c r="F22" s="31">
        <f t="shared" si="2"/>
        <v>0.5</v>
      </c>
      <c r="G22" s="31">
        <f t="shared" si="2"/>
        <v>0.5714285714285714</v>
      </c>
      <c r="H22" s="31">
        <f t="shared" si="2"/>
        <v>0.5714285714285714</v>
      </c>
      <c r="I22" s="31">
        <f t="shared" si="2"/>
        <v>0.6428571428571429</v>
      </c>
      <c r="J22" s="31">
        <f t="shared" si="2"/>
        <v>0.5</v>
      </c>
      <c r="K22" s="31">
        <f t="shared" si="2"/>
        <v>0.6428571428571429</v>
      </c>
      <c r="L22" s="31">
        <f t="shared" si="2"/>
        <v>0.7857142857142857</v>
      </c>
      <c r="M22" s="31">
        <f t="shared" si="2"/>
        <v>0.5</v>
      </c>
      <c r="N22" s="31">
        <f t="shared" si="2"/>
        <v>0.6428571428571429</v>
      </c>
      <c r="O22" s="31">
        <f t="shared" si="2"/>
        <v>0.7857142857142857</v>
      </c>
      <c r="P22" s="31">
        <f t="shared" si="2"/>
        <v>0.7857142857142857</v>
      </c>
      <c r="Q22" s="31">
        <f t="shared" si="2"/>
        <v>0.42857142857142855</v>
      </c>
      <c r="R22" s="31">
        <f t="shared" si="2"/>
        <v>0.7857142857142857</v>
      </c>
      <c r="S22" s="31">
        <f t="shared" si="2"/>
        <v>0.5714285714285714</v>
      </c>
      <c r="T22" s="31">
        <f t="shared" si="2"/>
        <v>0.7142857142857143</v>
      </c>
      <c r="U22" s="31">
        <f t="shared" si="2"/>
        <v>0.5</v>
      </c>
    </row>
    <row r="23" spans="1:21" x14ac:dyDescent="0.35">
      <c r="A23" s="13" t="s">
        <v>164</v>
      </c>
      <c r="B23" s="8" t="s">
        <v>165</v>
      </c>
      <c r="C23" s="8" t="s">
        <v>306</v>
      </c>
      <c r="D23" s="8" t="s">
        <v>177</v>
      </c>
      <c r="E23" s="31">
        <f t="shared" si="3"/>
        <v>0.33213338004963339</v>
      </c>
      <c r="F23" s="31">
        <f t="shared" si="2"/>
        <v>0.35543678227838649</v>
      </c>
      <c r="G23" s="31">
        <f t="shared" si="2"/>
        <v>0</v>
      </c>
      <c r="H23" s="31">
        <f t="shared" si="2"/>
        <v>0.56284303065565022</v>
      </c>
      <c r="I23" s="31">
        <f t="shared" si="2"/>
        <v>0.55947357672472509</v>
      </c>
      <c r="J23" s="31">
        <f t="shared" si="2"/>
        <v>0.72362463261103571</v>
      </c>
      <c r="K23" s="31">
        <f t="shared" si="2"/>
        <v>0</v>
      </c>
      <c r="L23" s="31">
        <f t="shared" si="2"/>
        <v>0.62806459589418362</v>
      </c>
      <c r="M23" s="31">
        <f t="shared" si="2"/>
        <v>0.2032114618927843</v>
      </c>
      <c r="N23" s="31">
        <f t="shared" si="2"/>
        <v>0.82814320099105043</v>
      </c>
      <c r="O23" s="31">
        <f t="shared" si="2"/>
        <v>0.69387709423144261</v>
      </c>
      <c r="P23" s="31">
        <f t="shared" si="2"/>
        <v>0.59767639323296085</v>
      </c>
      <c r="Q23" s="31">
        <f t="shared" si="2"/>
        <v>0</v>
      </c>
      <c r="R23" s="31">
        <f t="shared" si="2"/>
        <v>0.54972463838087937</v>
      </c>
      <c r="S23" s="31">
        <f t="shared" si="2"/>
        <v>0.39531368556976504</v>
      </c>
      <c r="T23" s="31">
        <f t="shared" si="2"/>
        <v>0.31644089490673838</v>
      </c>
      <c r="U23" s="31">
        <f t="shared" si="2"/>
        <v>0.35953100837351493</v>
      </c>
    </row>
    <row r="24" spans="1:21" x14ac:dyDescent="0.35">
      <c r="A24" s="15" t="s">
        <v>178</v>
      </c>
      <c r="B24" s="3" t="s">
        <v>179</v>
      </c>
      <c r="C24" s="3" t="s">
        <v>307</v>
      </c>
      <c r="D24" s="3" t="s">
        <v>296</v>
      </c>
      <c r="E24" s="31">
        <f t="shared" si="3"/>
        <v>0.66666666666666663</v>
      </c>
      <c r="F24" s="31">
        <f t="shared" si="2"/>
        <v>0.64583333333333337</v>
      </c>
      <c r="G24" s="31">
        <f t="shared" si="2"/>
        <v>0.64583333333333337</v>
      </c>
      <c r="H24" s="31">
        <f t="shared" si="2"/>
        <v>0.66666666666666663</v>
      </c>
      <c r="I24" s="31">
        <f t="shared" si="2"/>
        <v>0.66666666666666663</v>
      </c>
      <c r="J24" s="31">
        <f t="shared" si="2"/>
        <v>0.66666666666666663</v>
      </c>
      <c r="K24" s="31">
        <f t="shared" si="2"/>
        <v>0.66666666666666663</v>
      </c>
      <c r="L24" s="31">
        <f t="shared" si="2"/>
        <v>0.66666666666666663</v>
      </c>
      <c r="M24" s="31">
        <f t="shared" si="2"/>
        <v>0.66666666666666663</v>
      </c>
      <c r="N24" s="31">
        <f t="shared" si="2"/>
        <v>0.66666666666666663</v>
      </c>
      <c r="O24" s="31">
        <f t="shared" si="2"/>
        <v>0.66666666666666663</v>
      </c>
      <c r="P24" s="31">
        <f t="shared" si="2"/>
        <v>0.70833333333333337</v>
      </c>
      <c r="Q24" s="31">
        <f t="shared" si="2"/>
        <v>0.58333333333333337</v>
      </c>
      <c r="R24" s="31">
        <f t="shared" si="2"/>
        <v>0.6875</v>
      </c>
      <c r="S24" s="31">
        <f t="shared" si="2"/>
        <v>0.66666666666666663</v>
      </c>
      <c r="T24" s="31">
        <f t="shared" si="2"/>
        <v>0.66666666666666663</v>
      </c>
      <c r="U24" s="31">
        <f t="shared" si="2"/>
        <v>0.66666666666666663</v>
      </c>
    </row>
    <row r="25" spans="1:21" x14ac:dyDescent="0.35">
      <c r="B25" s="8" t="s">
        <v>292</v>
      </c>
      <c r="C25" s="8"/>
      <c r="E25" s="32">
        <f t="shared" si="3"/>
        <v>0.44906667479124057</v>
      </c>
      <c r="F25" s="32">
        <f t="shared" si="2"/>
        <v>0.48811182964133054</v>
      </c>
      <c r="G25" s="32">
        <f t="shared" si="2"/>
        <v>0.48546511627906974</v>
      </c>
      <c r="H25" s="32">
        <f t="shared" si="2"/>
        <v>0.59642563138659377</v>
      </c>
      <c r="I25" s="32">
        <f t="shared" si="2"/>
        <v>0.63904813171324526</v>
      </c>
      <c r="J25" s="32">
        <f t="shared" si="2"/>
        <v>0.62792812113828345</v>
      </c>
      <c r="K25" s="32">
        <f t="shared" si="2"/>
        <v>0.58139534883720934</v>
      </c>
      <c r="L25" s="32">
        <f t="shared" si="2"/>
        <v>0.73966340798159724</v>
      </c>
      <c r="M25" s="32">
        <f t="shared" si="2"/>
        <v>0.6093884496277665</v>
      </c>
      <c r="N25" s="32">
        <f t="shared" si="2"/>
        <v>0.64794231508339262</v>
      </c>
      <c r="O25" s="32">
        <f t="shared" si="2"/>
        <v>0.68606157123580813</v>
      </c>
      <c r="P25" s="32">
        <f t="shared" si="2"/>
        <v>0.73678909657652436</v>
      </c>
      <c r="Q25" s="32">
        <f t="shared" si="2"/>
        <v>0.40697674418604651</v>
      </c>
      <c r="R25" s="32">
        <f t="shared" si="2"/>
        <v>0.73273494374813686</v>
      </c>
      <c r="S25" s="32">
        <f t="shared" si="2"/>
        <v>0.52250687596016776</v>
      </c>
      <c r="T25" s="32">
        <f t="shared" si="2"/>
        <v>0.6563397458332052</v>
      </c>
      <c r="U25" s="32">
        <f t="shared" si="2"/>
        <v>0.45182508670982202</v>
      </c>
    </row>
    <row r="27" spans="1:21" x14ac:dyDescent="0.35">
      <c r="B27" s="8" t="s">
        <v>297</v>
      </c>
      <c r="C27" s="8"/>
      <c r="E27" s="33">
        <f>RANK(E25,$E25:$U25)</f>
        <v>16</v>
      </c>
      <c r="F27" s="33">
        <f t="shared" ref="F27:U27" si="4">RANK(F25,$E25:$U25)</f>
        <v>13</v>
      </c>
      <c r="G27" s="33">
        <f t="shared" si="4"/>
        <v>14</v>
      </c>
      <c r="H27" s="33">
        <f t="shared" si="4"/>
        <v>10</v>
      </c>
      <c r="I27" s="33">
        <f t="shared" si="4"/>
        <v>7</v>
      </c>
      <c r="J27" s="33">
        <f t="shared" si="4"/>
        <v>8</v>
      </c>
      <c r="K27" s="33">
        <f t="shared" si="4"/>
        <v>11</v>
      </c>
      <c r="L27" s="33">
        <f t="shared" si="4"/>
        <v>1</v>
      </c>
      <c r="M27" s="33">
        <f t="shared" si="4"/>
        <v>9</v>
      </c>
      <c r="N27" s="33">
        <f t="shared" si="4"/>
        <v>6</v>
      </c>
      <c r="O27" s="33">
        <f t="shared" si="4"/>
        <v>4</v>
      </c>
      <c r="P27" s="33">
        <f t="shared" si="4"/>
        <v>2</v>
      </c>
      <c r="Q27" s="33">
        <f t="shared" si="4"/>
        <v>17</v>
      </c>
      <c r="R27" s="33">
        <f t="shared" si="4"/>
        <v>3</v>
      </c>
      <c r="S27" s="33">
        <f t="shared" si="4"/>
        <v>12</v>
      </c>
      <c r="T27" s="33">
        <f t="shared" si="4"/>
        <v>5</v>
      </c>
      <c r="U27" s="33">
        <f t="shared" si="4"/>
        <v>15</v>
      </c>
    </row>
  </sheetData>
  <mergeCells count="1">
    <mergeCell ref="A1:D1"/>
  </mergeCells>
  <conditionalFormatting sqref="E25:U25">
    <cfRule type="colorScale" priority="2">
      <colorScale>
        <cfvo type="min"/>
        <cfvo type="percentile" val="50"/>
        <cfvo type="max"/>
        <color rgb="FFF8696B"/>
        <color rgb="FFFFEB84"/>
        <color rgb="FF63BE7B"/>
      </colorScale>
    </cfRule>
  </conditionalFormatting>
  <conditionalFormatting sqref="E20:U24">
    <cfRule type="colorScale" priority="1">
      <colorScale>
        <cfvo type="min"/>
        <cfvo type="percentile" val="50"/>
        <cfvo type="max"/>
        <color rgb="FFF8696B"/>
        <color rgb="FFFFEB84"/>
        <color rgb="FF63BE7B"/>
      </colorScale>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K20"/>
  <sheetViews>
    <sheetView workbookViewId="0">
      <pane ySplit="3" topLeftCell="A4" activePane="bottomLeft" state="frozen"/>
      <selection pane="bottomLeft" activeCell="E5" sqref="E5"/>
    </sheetView>
  </sheetViews>
  <sheetFormatPr defaultRowHeight="14.5" x14ac:dyDescent="0.35"/>
  <cols>
    <col min="1" max="2" width="2.81640625" bestFit="1" customWidth="1"/>
    <col min="3" max="4" width="40.6328125" customWidth="1"/>
    <col min="5" max="9" width="8.6328125" customWidth="1"/>
  </cols>
  <sheetData>
    <row r="1" spans="1:11" x14ac:dyDescent="0.35">
      <c r="A1" s="43" t="s">
        <v>298</v>
      </c>
      <c r="B1" s="43" t="s">
        <v>300</v>
      </c>
      <c r="C1" s="43"/>
      <c r="D1" s="43"/>
      <c r="E1" s="43" t="s">
        <v>301</v>
      </c>
      <c r="F1" s="43"/>
      <c r="G1" s="43"/>
      <c r="H1" s="43"/>
      <c r="I1" s="43"/>
      <c r="J1" s="43" t="s">
        <v>308</v>
      </c>
      <c r="K1" s="43"/>
    </row>
    <row r="2" spans="1:11" x14ac:dyDescent="0.35">
      <c r="A2" s="43"/>
      <c r="B2" s="43"/>
      <c r="C2" s="43"/>
      <c r="D2" s="43"/>
      <c r="E2" s="6" t="s">
        <v>158</v>
      </c>
      <c r="F2" s="6" t="s">
        <v>160</v>
      </c>
      <c r="G2" s="6" t="s">
        <v>162</v>
      </c>
      <c r="H2" s="6" t="s">
        <v>164</v>
      </c>
      <c r="I2" s="6" t="s">
        <v>178</v>
      </c>
      <c r="J2" s="43"/>
      <c r="K2" s="43"/>
    </row>
    <row r="3" spans="1:11" s="34" customFormat="1" ht="29" x14ac:dyDescent="0.35">
      <c r="A3" s="43"/>
      <c r="B3" s="34" t="s">
        <v>299</v>
      </c>
      <c r="C3" s="37" t="s">
        <v>171</v>
      </c>
      <c r="D3" s="37" t="s">
        <v>172</v>
      </c>
      <c r="E3" s="35" t="str">
        <f>INDEX(categories!$C:$C,MATCH(ranking!E2,categories!$A:$A,0))</f>
        <v>Appointment</v>
      </c>
      <c r="F3" s="35" t="str">
        <f>INDEX(categories!$C:$C,MATCH(ranking!F2,categories!$A:$A,0))</f>
        <v>Dismissal</v>
      </c>
      <c r="G3" s="35" t="str">
        <f>INDEX(categories!$C:$C,MATCH(ranking!G2,categories!$A:$A,0))</f>
        <v>Sovereignty</v>
      </c>
      <c r="H3" s="35" t="str">
        <f>INDEX(categories!$C:$C,MATCH(ranking!H2,categories!$A:$A,0))</f>
        <v>Income</v>
      </c>
      <c r="I3" s="35" t="str">
        <f>INDEX(categories!$C:$C,MATCH(ranking!I2,categories!$A:$A,0))</f>
        <v>Head selection</v>
      </c>
      <c r="J3" s="43"/>
      <c r="K3" s="43"/>
    </row>
    <row r="4" spans="1:11" x14ac:dyDescent="0.35">
      <c r="A4">
        <v>1</v>
      </c>
      <c r="B4">
        <f>INDEX(categories!$2:$2,MATCH(ranking!A4,categories!$27:$27,0))</f>
        <v>8</v>
      </c>
      <c r="C4" t="str">
        <f>INDEX(institutions!B:B,MATCH(ranking!B4,institutions!A:A,0))</f>
        <v>Prosecutor General’s Office</v>
      </c>
      <c r="D4" t="str">
        <f>INDEX(institutions!C:C,MATCH(ranking!B4,institutions!A:A,0))</f>
        <v>Офіс Генерального прокурора</v>
      </c>
      <c r="E4" s="39">
        <f>INDEX(categories!E$20:U$20,MATCH(ranking!B4,categories!E$2:U$2,0))</f>
        <v>0.69230769230769229</v>
      </c>
      <c r="F4" s="39">
        <f>INDEX(categories!E$21:U$21,MATCH(ranking!B4,categories!E$2:U$2,0))</f>
        <v>1</v>
      </c>
      <c r="G4" s="39">
        <f>INDEX(categories!E$22:U$22,MATCH(ranking!B4,categories!E$2:U$2,0))</f>
        <v>0.7857142857142857</v>
      </c>
      <c r="H4" s="39">
        <f>INDEX(categories!E$23:U$23,MATCH(ranking!B4,categories!E$2:U$2,0))</f>
        <v>0.62806459589418362</v>
      </c>
      <c r="I4" s="39">
        <f>INDEX(categories!E$24:U$24,MATCH(ranking!B4,categories!E$2:U$2,0))</f>
        <v>0.66666666666666663</v>
      </c>
      <c r="J4" s="38">
        <f>INDEX(categories!E$25:U$25,MATCH(ranking!B4,categories!E$2:U$2,0))</f>
        <v>0.73966340798159724</v>
      </c>
      <c r="K4" s="36">
        <f>J4</f>
        <v>0.73966340798159724</v>
      </c>
    </row>
    <row r="5" spans="1:11" x14ac:dyDescent="0.35">
      <c r="A5">
        <v>2</v>
      </c>
      <c r="B5">
        <f>INDEX(categories!$2:$2,MATCH(ranking!A5,categories!$27:$27,0))</f>
        <v>12</v>
      </c>
      <c r="C5" t="str">
        <f>INDEX(institutions!B:B,MATCH(ranking!B5,institutions!A:A,0))</f>
        <v>Ukrainian Parliament Commissioner for Human Rights</v>
      </c>
      <c r="D5" t="str">
        <f>INDEX(institutions!C:C,MATCH(ranking!B5,institutions!A:A,0))</f>
        <v>Уповноважений Верховної Ради України з прав людини</v>
      </c>
      <c r="E5" s="39">
        <f>INDEX(categories!E$20:U$20,MATCH(ranking!B5,categories!E$2:U$2,0))</f>
        <v>0.76923076923076927</v>
      </c>
      <c r="F5" s="39">
        <f>INDEX(categories!E$21:U$21,MATCH(ranking!B5,categories!E$2:U$2,0))</f>
        <v>0.8</v>
      </c>
      <c r="G5" s="39">
        <f>INDEX(categories!E$22:U$22,MATCH(ranking!B5,categories!E$2:U$2,0))</f>
        <v>0.7857142857142857</v>
      </c>
      <c r="H5" s="39">
        <f>INDEX(categories!E$23:U$23,MATCH(ranking!B5,categories!E$2:U$2,0))</f>
        <v>0.59767639323296085</v>
      </c>
      <c r="I5" s="39">
        <f>INDEX(categories!E$24:U$24,MATCH(ranking!B5,categories!E$2:U$2,0))</f>
        <v>0.70833333333333337</v>
      </c>
      <c r="J5" s="38">
        <f>INDEX(categories!E$25:U$25,MATCH(ranking!B5,categories!E$2:U$2,0))</f>
        <v>0.73678909657652436</v>
      </c>
      <c r="K5" s="36">
        <f t="shared" ref="K5:K20" si="0">J5</f>
        <v>0.73678909657652436</v>
      </c>
    </row>
    <row r="6" spans="1:11" x14ac:dyDescent="0.35">
      <c r="A6">
        <v>3</v>
      </c>
      <c r="B6">
        <f>INDEX(categories!$2:$2,MATCH(ranking!A6,categories!$27:$27,0))</f>
        <v>14</v>
      </c>
      <c r="C6" t="str">
        <f>INDEX(institutions!B:B,MATCH(ranking!B6,institutions!A:A,0))</f>
        <v>National Bank of Ukraine</v>
      </c>
      <c r="D6" t="str">
        <f>INDEX(institutions!C:C,MATCH(ranking!B6,institutions!A:A,0))</f>
        <v>Національний банк України</v>
      </c>
      <c r="E6" s="39">
        <f>INDEX(categories!E$20:U$20,MATCH(ranking!B6,categories!E$2:U$2,0))</f>
        <v>0.76923076923076927</v>
      </c>
      <c r="F6" s="39">
        <f>INDEX(categories!E$21:U$21,MATCH(ranking!B6,categories!E$2:U$2,0))</f>
        <v>0.8</v>
      </c>
      <c r="G6" s="39">
        <f>INDEX(categories!E$22:U$22,MATCH(ranking!B6,categories!E$2:U$2,0))</f>
        <v>0.7857142857142857</v>
      </c>
      <c r="H6" s="39">
        <f>INDEX(categories!E$23:U$23,MATCH(ranking!B6,categories!E$2:U$2,0))</f>
        <v>0.54972463838087937</v>
      </c>
      <c r="I6" s="39">
        <f>INDEX(categories!E$24:U$24,MATCH(ranking!B6,categories!E$2:U$2,0))</f>
        <v>0.6875</v>
      </c>
      <c r="J6" s="38">
        <f>INDEX(categories!E$25:U$25,MATCH(ranking!B6,categories!E$2:U$2,0))</f>
        <v>0.73273494374813686</v>
      </c>
      <c r="K6" s="36">
        <f t="shared" si="0"/>
        <v>0.73273494374813686</v>
      </c>
    </row>
    <row r="7" spans="1:11" x14ac:dyDescent="0.35">
      <c r="A7">
        <v>4</v>
      </c>
      <c r="B7">
        <f>INDEX(categories!$2:$2,MATCH(ranking!A7,categories!$27:$27,0))</f>
        <v>11</v>
      </c>
      <c r="C7" t="str">
        <f>INDEX(institutions!B:B,MATCH(ranking!B7,institutions!A:A,0))</f>
        <v>Constitutional Court of Ukraine</v>
      </c>
      <c r="D7" t="str">
        <f>INDEX(institutions!C:C,MATCH(ranking!B7,institutions!A:A,0))</f>
        <v>Конституційний Суд України</v>
      </c>
      <c r="E7" s="39">
        <f>INDEX(categories!E$20:U$20,MATCH(ranking!B7,categories!E$2:U$2,0))</f>
        <v>0.53846153846153844</v>
      </c>
      <c r="F7" s="39">
        <f>INDEX(categories!E$21:U$21,MATCH(ranking!B7,categories!E$2:U$2,0))</f>
        <v>0.8</v>
      </c>
      <c r="G7" s="39">
        <f>INDEX(categories!E$22:U$22,MATCH(ranking!B7,categories!E$2:U$2,0))</f>
        <v>0.7857142857142857</v>
      </c>
      <c r="H7" s="39">
        <f>INDEX(categories!E$23:U$23,MATCH(ranking!B7,categories!E$2:U$2,0))</f>
        <v>0.69387709423144261</v>
      </c>
      <c r="I7" s="39">
        <f>INDEX(categories!E$24:U$24,MATCH(ranking!B7,categories!E$2:U$2,0))</f>
        <v>0.66666666666666663</v>
      </c>
      <c r="J7" s="38">
        <f>INDEX(categories!E$25:U$25,MATCH(ranking!B7,categories!E$2:U$2,0))</f>
        <v>0.68606157123580813</v>
      </c>
      <c r="K7" s="36">
        <f t="shared" si="0"/>
        <v>0.68606157123580813</v>
      </c>
    </row>
    <row r="8" spans="1:11" x14ac:dyDescent="0.35">
      <c r="A8">
        <v>5</v>
      </c>
      <c r="B8">
        <f>INDEX(categories!$2:$2,MATCH(ranking!A8,categories!$27:$27,0))</f>
        <v>16</v>
      </c>
      <c r="C8" t="str">
        <f>INDEX(institutions!B:B,MATCH(ranking!B8,institutions!A:A,0))</f>
        <v>Pension Fund of Ukraine</v>
      </c>
      <c r="D8" t="str">
        <f>INDEX(institutions!C:C,MATCH(ranking!B8,institutions!A:A,0))</f>
        <v>Пенсійний фонд України</v>
      </c>
      <c r="E8" s="39">
        <f>INDEX(categories!E$20:U$20,MATCH(ranking!B8,categories!E$2:U$2,0))</f>
        <v>0.69230769230769229</v>
      </c>
      <c r="F8" s="39">
        <f>INDEX(categories!E$21:U$21,MATCH(ranking!B8,categories!E$2:U$2,0))</f>
        <v>1</v>
      </c>
      <c r="G8" s="39">
        <f>INDEX(categories!E$22:U$22,MATCH(ranking!B8,categories!E$2:U$2,0))</f>
        <v>0.7142857142857143</v>
      </c>
      <c r="H8" s="39">
        <f>INDEX(categories!E$23:U$23,MATCH(ranking!B8,categories!E$2:U$2,0))</f>
        <v>0.31644089490673838</v>
      </c>
      <c r="I8" s="39">
        <f>INDEX(categories!E$24:U$24,MATCH(ranking!B8,categories!E$2:U$2,0))</f>
        <v>0.66666666666666663</v>
      </c>
      <c r="J8" s="38">
        <f>INDEX(categories!E$25:U$25,MATCH(ranking!B8,categories!E$2:U$2,0))</f>
        <v>0.6563397458332052</v>
      </c>
      <c r="K8" s="36">
        <f t="shared" si="0"/>
        <v>0.6563397458332052</v>
      </c>
    </row>
    <row r="9" spans="1:11" x14ac:dyDescent="0.35">
      <c r="A9">
        <v>6</v>
      </c>
      <c r="B9">
        <f>INDEX(categories!$2:$2,MATCH(ranking!A9,categories!$27:$27,0))</f>
        <v>10</v>
      </c>
      <c r="C9" t="str">
        <f>INDEX(institutions!B:B,MATCH(ranking!B9,institutions!A:A,0))</f>
        <v>Supreme Court</v>
      </c>
      <c r="D9" t="str">
        <f>INDEX(institutions!C:C,MATCH(ranking!B9,institutions!A:A,0))</f>
        <v>Верховний Суд</v>
      </c>
      <c r="E9" s="39">
        <f>INDEX(categories!E$20:U$20,MATCH(ranking!B9,categories!E$2:U$2,0))</f>
        <v>0.46153846153846156</v>
      </c>
      <c r="F9" s="39">
        <f>INDEX(categories!E$21:U$21,MATCH(ranking!B9,categories!E$2:U$2,0))</f>
        <v>0.8</v>
      </c>
      <c r="G9" s="39">
        <f>INDEX(categories!E$22:U$22,MATCH(ranking!B9,categories!E$2:U$2,0))</f>
        <v>0.6428571428571429</v>
      </c>
      <c r="H9" s="39">
        <f>INDEX(categories!E$23:U$23,MATCH(ranking!B9,categories!E$2:U$2,0))</f>
        <v>0.82814320099105043</v>
      </c>
      <c r="I9" s="39">
        <f>INDEX(categories!E$24:U$24,MATCH(ranking!B9,categories!E$2:U$2,0))</f>
        <v>0.66666666666666663</v>
      </c>
      <c r="J9" s="38">
        <f>INDEX(categories!E$25:U$25,MATCH(ranking!B9,categories!E$2:U$2,0))</f>
        <v>0.64794231508339262</v>
      </c>
      <c r="K9" s="36">
        <f t="shared" si="0"/>
        <v>0.64794231508339262</v>
      </c>
    </row>
    <row r="10" spans="1:11" x14ac:dyDescent="0.35">
      <c r="A10">
        <v>7</v>
      </c>
      <c r="B10">
        <f>INDEX(categories!$2:$2,MATCH(ranking!A10,categories!$27:$27,0))</f>
        <v>5</v>
      </c>
      <c r="C10" t="str">
        <f>INDEX(institutions!B:B,MATCH(ranking!B10,institutions!A:A,0))</f>
        <v>National Commission for State Regulation of Energy and Utilities</v>
      </c>
      <c r="D10" t="str">
        <f>INDEX(institutions!C:C,MATCH(ranking!B10,institutions!A:A,0))</f>
        <v>Національна комісія, що здійснює державне регулювання у сферах енергетики та комунальних послуг</v>
      </c>
      <c r="E10" s="39">
        <f>INDEX(categories!E$20:U$20,MATCH(ranking!B10,categories!E$2:U$2,0))</f>
        <v>0.69230769230769229</v>
      </c>
      <c r="F10" s="39">
        <f>INDEX(categories!E$21:U$21,MATCH(ranking!B10,categories!E$2:U$2,0))</f>
        <v>0.6</v>
      </c>
      <c r="G10" s="39">
        <f>INDEX(categories!E$22:U$22,MATCH(ranking!B10,categories!E$2:U$2,0))</f>
        <v>0.6428571428571429</v>
      </c>
      <c r="H10" s="39">
        <f>INDEX(categories!E$23:U$23,MATCH(ranking!B10,categories!E$2:U$2,0))</f>
        <v>0.55947357672472509</v>
      </c>
      <c r="I10" s="39">
        <f>INDEX(categories!E$24:U$24,MATCH(ranking!B10,categories!E$2:U$2,0))</f>
        <v>0.66666666666666663</v>
      </c>
      <c r="J10" s="38">
        <f>INDEX(categories!E$25:U$25,MATCH(ranking!B10,categories!E$2:U$2,0))</f>
        <v>0.63904813171324526</v>
      </c>
      <c r="K10" s="36">
        <f t="shared" si="0"/>
        <v>0.63904813171324526</v>
      </c>
    </row>
    <row r="11" spans="1:11" x14ac:dyDescent="0.35">
      <c r="A11">
        <v>8</v>
      </c>
      <c r="B11">
        <f>INDEX(categories!$2:$2,MATCH(ranking!A11,categories!$27:$27,0))</f>
        <v>6</v>
      </c>
      <c r="C11" t="str">
        <f>INDEX(institutions!B:B,MATCH(ranking!B11,institutions!A:A,0))</f>
        <v>National Agency on Corruption Prevention</v>
      </c>
      <c r="D11" t="str">
        <f>INDEX(institutions!C:C,MATCH(ranking!B11,institutions!A:A,0))</f>
        <v>Національне агентство з питань запобігання корупції</v>
      </c>
      <c r="E11" s="39">
        <f>INDEX(categories!E$20:U$20,MATCH(ranking!B11,categories!E$2:U$2,0))</f>
        <v>0.69230769230769229</v>
      </c>
      <c r="F11" s="39">
        <f>INDEX(categories!E$21:U$21,MATCH(ranking!B11,categories!E$2:U$2,0))</f>
        <v>0.6</v>
      </c>
      <c r="G11" s="39">
        <f>INDEX(categories!E$22:U$22,MATCH(ranking!B11,categories!E$2:U$2,0))</f>
        <v>0.5</v>
      </c>
      <c r="H11" s="39">
        <f>INDEX(categories!E$23:U$23,MATCH(ranking!B11,categories!E$2:U$2,0))</f>
        <v>0.72362463261103571</v>
      </c>
      <c r="I11" s="39">
        <f>INDEX(categories!E$24:U$24,MATCH(ranking!B11,categories!E$2:U$2,0))</f>
        <v>0.66666666666666663</v>
      </c>
      <c r="J11" s="38">
        <f>INDEX(categories!E$25:U$25,MATCH(ranking!B11,categories!E$2:U$2,0))</f>
        <v>0.62792812113828345</v>
      </c>
      <c r="K11" s="36">
        <f t="shared" si="0"/>
        <v>0.62792812113828345</v>
      </c>
    </row>
    <row r="12" spans="1:11" x14ac:dyDescent="0.35">
      <c r="A12">
        <v>9</v>
      </c>
      <c r="B12">
        <f>INDEX(categories!$2:$2,MATCH(ranking!A12,categories!$27:$27,0))</f>
        <v>9</v>
      </c>
      <c r="C12" t="str">
        <f>INDEX(institutions!B:B,MATCH(ranking!B12,institutions!A:A,0))</f>
        <v>National police of Ukraine</v>
      </c>
      <c r="D12" t="str">
        <f>INDEX(institutions!C:C,MATCH(ranking!B12,institutions!A:A,0))</f>
        <v>Національна поліція України</v>
      </c>
      <c r="E12" s="39">
        <f>INDEX(categories!E$20:U$20,MATCH(ranking!B12,categories!E$2:U$2,0))</f>
        <v>0.76923076923076927</v>
      </c>
      <c r="F12" s="39">
        <f>INDEX(categories!E$21:U$21,MATCH(ranking!B12,categories!E$2:U$2,0))</f>
        <v>1</v>
      </c>
      <c r="G12" s="39">
        <f>INDEX(categories!E$22:U$22,MATCH(ranking!B12,categories!E$2:U$2,0))</f>
        <v>0.5</v>
      </c>
      <c r="H12" s="39">
        <f>INDEX(categories!E$23:U$23,MATCH(ranking!B12,categories!E$2:U$2,0))</f>
        <v>0.2032114618927843</v>
      </c>
      <c r="I12" s="39">
        <f>INDEX(categories!E$24:U$24,MATCH(ranking!B12,categories!E$2:U$2,0))</f>
        <v>0.66666666666666663</v>
      </c>
      <c r="J12" s="38">
        <f>INDEX(categories!E$25:U$25,MATCH(ranking!B12,categories!E$2:U$2,0))</f>
        <v>0.6093884496277665</v>
      </c>
      <c r="K12" s="36">
        <f t="shared" si="0"/>
        <v>0.6093884496277665</v>
      </c>
    </row>
    <row r="13" spans="1:11" x14ac:dyDescent="0.35">
      <c r="A13">
        <v>10</v>
      </c>
      <c r="B13">
        <f>INDEX(categories!$2:$2,MATCH(ranking!A13,categories!$27:$27,0))</f>
        <v>4</v>
      </c>
      <c r="C13" t="str">
        <f>INDEX(institutions!B:B,MATCH(ranking!B13,institutions!A:A,0))</f>
        <v>Antimonopoly Committee of Ukraine</v>
      </c>
      <c r="D13" t="str">
        <f>INDEX(institutions!C:C,MATCH(ranking!B13,institutions!A:A,0))</f>
        <v>Антимонопольний комітет України</v>
      </c>
      <c r="E13" s="39">
        <f>INDEX(categories!E$20:U$20,MATCH(ranking!B13,categories!E$2:U$2,0))</f>
        <v>0.61538461538461542</v>
      </c>
      <c r="F13" s="39">
        <f>INDEX(categories!E$21:U$21,MATCH(ranking!B13,categories!E$2:U$2,0))</f>
        <v>0.6</v>
      </c>
      <c r="G13" s="39">
        <f>INDEX(categories!E$22:U$22,MATCH(ranking!B13,categories!E$2:U$2,0))</f>
        <v>0.5714285714285714</v>
      </c>
      <c r="H13" s="39">
        <f>INDEX(categories!E$23:U$23,MATCH(ranking!B13,categories!E$2:U$2,0))</f>
        <v>0.56284303065565022</v>
      </c>
      <c r="I13" s="39">
        <f>INDEX(categories!E$24:U$24,MATCH(ranking!B13,categories!E$2:U$2,0))</f>
        <v>0.66666666666666663</v>
      </c>
      <c r="J13" s="38">
        <f>INDEX(categories!E$25:U$25,MATCH(ranking!B13,categories!E$2:U$2,0))</f>
        <v>0.59642563138659377</v>
      </c>
      <c r="K13" s="36">
        <f t="shared" si="0"/>
        <v>0.59642563138659377</v>
      </c>
    </row>
    <row r="14" spans="1:11" x14ac:dyDescent="0.35">
      <c r="A14">
        <v>11</v>
      </c>
      <c r="B14">
        <f>INDEX(categories!$2:$2,MATCH(ranking!A14,categories!$27:$27,0))</f>
        <v>7</v>
      </c>
      <c r="C14" t="str">
        <f>INDEX(institutions!B:B,MATCH(ranking!B14,institutions!A:A,0))</f>
        <v>National Anti-corruption Bureau of Ukraine</v>
      </c>
      <c r="D14" t="str">
        <f>INDEX(institutions!C:C,MATCH(ranking!B14,institutions!A:A,0))</f>
        <v>Національне антикорупційне бюро України</v>
      </c>
      <c r="E14" s="39">
        <f>INDEX(categories!E$20:U$20,MATCH(ranking!B14,categories!E$2:U$2,0))</f>
        <v>0.69230769230769229</v>
      </c>
      <c r="F14" s="39">
        <f>INDEX(categories!E$21:U$21,MATCH(ranking!B14,categories!E$2:U$2,0))</f>
        <v>0.6</v>
      </c>
      <c r="G14" s="39">
        <f>INDEX(categories!E$22:U$22,MATCH(ranking!B14,categories!E$2:U$2,0))</f>
        <v>0.6428571428571429</v>
      </c>
      <c r="H14" s="39">
        <f>INDEX(categories!E$23:U$23,MATCH(ranking!B14,categories!E$2:U$2,0))</f>
        <v>0</v>
      </c>
      <c r="I14" s="39">
        <f>INDEX(categories!E$24:U$24,MATCH(ranking!B14,categories!E$2:U$2,0))</f>
        <v>0.66666666666666663</v>
      </c>
      <c r="J14" s="38">
        <f>INDEX(categories!E$25:U$25,MATCH(ranking!B14,categories!E$2:U$2,0))</f>
        <v>0.58139534883720934</v>
      </c>
      <c r="K14" s="36">
        <f t="shared" si="0"/>
        <v>0.58139534883720934</v>
      </c>
    </row>
    <row r="15" spans="1:11" x14ac:dyDescent="0.35">
      <c r="A15">
        <v>12</v>
      </c>
      <c r="B15">
        <f>INDEX(categories!$2:$2,MATCH(ranking!A15,categories!$27:$27,0))</f>
        <v>15</v>
      </c>
      <c r="C15" t="str">
        <f>INDEX(institutions!B:B,MATCH(ranking!B15,institutions!A:A,0))</f>
        <v>State Property Fund of Ukraine</v>
      </c>
      <c r="D15" t="str">
        <f>INDEX(institutions!C:C,MATCH(ranking!B15,institutions!A:A,0))</f>
        <v>Фонд державного майна України</v>
      </c>
      <c r="E15" s="39">
        <f>INDEX(categories!E$20:U$20,MATCH(ranking!B15,categories!E$2:U$2,0))</f>
        <v>0.46153846153846156</v>
      </c>
      <c r="F15" s="39">
        <f>INDEX(categories!E$21:U$21,MATCH(ranking!B15,categories!E$2:U$2,0))</f>
        <v>0.6</v>
      </c>
      <c r="G15" s="39">
        <f>INDEX(categories!E$22:U$22,MATCH(ranking!B15,categories!E$2:U$2,0))</f>
        <v>0.5714285714285714</v>
      </c>
      <c r="H15" s="39">
        <f>INDEX(categories!E$23:U$23,MATCH(ranking!B15,categories!E$2:U$2,0))</f>
        <v>0.39531368556976504</v>
      </c>
      <c r="I15" s="39">
        <f>INDEX(categories!E$24:U$24,MATCH(ranking!B15,categories!E$2:U$2,0))</f>
        <v>0.66666666666666663</v>
      </c>
      <c r="J15" s="38">
        <f>INDEX(categories!E$25:U$25,MATCH(ranking!B15,categories!E$2:U$2,0))</f>
        <v>0.52250687596016776</v>
      </c>
      <c r="K15" s="36">
        <f t="shared" si="0"/>
        <v>0.52250687596016776</v>
      </c>
    </row>
    <row r="16" spans="1:11" x14ac:dyDescent="0.35">
      <c r="A16">
        <v>13</v>
      </c>
      <c r="B16">
        <f>INDEX(categories!$2:$2,MATCH(ranking!A16,categories!$27:$27,0))</f>
        <v>2</v>
      </c>
      <c r="C16" t="str">
        <f>INDEX(institutions!B:B,MATCH(ranking!B16,institutions!A:A,0))</f>
        <v>State Fiscal Service of Ukraine</v>
      </c>
      <c r="D16" t="str">
        <f>INDEX(institutions!C:C,MATCH(ranking!B16,institutions!A:A,0))</f>
        <v>Державна фіскальна служба України</v>
      </c>
      <c r="E16" s="39">
        <f>INDEX(categories!E$20:U$20,MATCH(ranking!B16,categories!E$2:U$2,0))</f>
        <v>0.38461538461538464</v>
      </c>
      <c r="F16" s="39">
        <f>INDEX(categories!E$21:U$21,MATCH(ranking!B16,categories!E$2:U$2,0))</f>
        <v>0.8</v>
      </c>
      <c r="G16" s="39">
        <f>INDEX(categories!E$22:U$22,MATCH(ranking!B16,categories!E$2:U$2,0))</f>
        <v>0.5</v>
      </c>
      <c r="H16" s="39">
        <f>INDEX(categories!E$23:U$23,MATCH(ranking!B16,categories!E$2:U$2,0))</f>
        <v>0.35543678227838649</v>
      </c>
      <c r="I16" s="39">
        <f>INDEX(categories!E$24:U$24,MATCH(ranking!B16,categories!E$2:U$2,0))</f>
        <v>0.64583333333333337</v>
      </c>
      <c r="J16" s="38">
        <f>INDEX(categories!E$25:U$25,MATCH(ranking!B16,categories!E$2:U$2,0))</f>
        <v>0.48811182964133054</v>
      </c>
      <c r="K16" s="36">
        <f t="shared" si="0"/>
        <v>0.48811182964133054</v>
      </c>
    </row>
    <row r="17" spans="1:11" x14ac:dyDescent="0.35">
      <c r="A17">
        <v>14</v>
      </c>
      <c r="B17">
        <f>INDEX(categories!$2:$2,MATCH(ranking!A17,categories!$27:$27,0))</f>
        <v>3</v>
      </c>
      <c r="C17" t="str">
        <f>INDEX(institutions!B:B,MATCH(ranking!B17,institutions!A:A,0))</f>
        <v>State Customs Service of Ukraine</v>
      </c>
      <c r="D17" t="str">
        <f>INDEX(institutions!C:C,MATCH(ranking!B17,institutions!A:A,0))</f>
        <v>Державна митна служба України</v>
      </c>
      <c r="E17" s="39">
        <f>INDEX(categories!E$20:U$20,MATCH(ranking!B17,categories!E$2:U$2,0))</f>
        <v>0.38461538461538464</v>
      </c>
      <c r="F17" s="39">
        <f>INDEX(categories!E$21:U$21,MATCH(ranking!B17,categories!E$2:U$2,0))</f>
        <v>0.8</v>
      </c>
      <c r="G17" s="39">
        <f>INDEX(categories!E$22:U$22,MATCH(ranking!B17,categories!E$2:U$2,0))</f>
        <v>0.5714285714285714</v>
      </c>
      <c r="H17" s="39">
        <f>INDEX(categories!E$23:U$23,MATCH(ranking!B17,categories!E$2:U$2,0))</f>
        <v>0</v>
      </c>
      <c r="I17" s="39">
        <f>INDEX(categories!E$24:U$24,MATCH(ranking!B17,categories!E$2:U$2,0))</f>
        <v>0.64583333333333337</v>
      </c>
      <c r="J17" s="38">
        <f>INDEX(categories!E$25:U$25,MATCH(ranking!B17,categories!E$2:U$2,0))</f>
        <v>0.48546511627906974</v>
      </c>
      <c r="K17" s="36">
        <f t="shared" si="0"/>
        <v>0.48546511627906974</v>
      </c>
    </row>
    <row r="18" spans="1:11" x14ac:dyDescent="0.35">
      <c r="A18">
        <v>15</v>
      </c>
      <c r="B18">
        <f>INDEX(categories!$2:$2,MATCH(ranking!A18,categories!$27:$27,0))</f>
        <v>17</v>
      </c>
      <c r="C18" t="str">
        <f>INDEX(institutions!B:B,MATCH(ranking!B18,institutions!A:A,0))</f>
        <v>National Securities and Stock Market Commission</v>
      </c>
      <c r="D18" t="str">
        <f>INDEX(institutions!C:C,MATCH(ranking!B18,institutions!A:A,0))</f>
        <v>Національна комісія з цінних паперів та фондових ринків</v>
      </c>
      <c r="E18" s="39">
        <f>INDEX(categories!E$20:U$20,MATCH(ranking!B18,categories!E$2:U$2,0))</f>
        <v>0.38461538461538464</v>
      </c>
      <c r="F18" s="39">
        <f>INDEX(categories!E$21:U$21,MATCH(ranking!B18,categories!E$2:U$2,0))</f>
        <v>0.4</v>
      </c>
      <c r="G18" s="39">
        <f>INDEX(categories!E$22:U$22,MATCH(ranking!B18,categories!E$2:U$2,0))</f>
        <v>0.5</v>
      </c>
      <c r="H18" s="39">
        <f>INDEX(categories!E$23:U$23,MATCH(ranking!B18,categories!E$2:U$2,0))</f>
        <v>0.35953100837351493</v>
      </c>
      <c r="I18" s="39">
        <f>INDEX(categories!E$24:U$24,MATCH(ranking!B18,categories!E$2:U$2,0))</f>
        <v>0.66666666666666663</v>
      </c>
      <c r="J18" s="38">
        <f>INDEX(categories!E$25:U$25,MATCH(ranking!B18,categories!E$2:U$2,0))</f>
        <v>0.45182508670982202</v>
      </c>
      <c r="K18" s="36">
        <f t="shared" si="0"/>
        <v>0.45182508670982202</v>
      </c>
    </row>
    <row r="19" spans="1:11" x14ac:dyDescent="0.35">
      <c r="A19">
        <v>16</v>
      </c>
      <c r="B19">
        <f>INDEX(categories!$2:$2,MATCH(ranking!A19,categories!$27:$27,0))</f>
        <v>1</v>
      </c>
      <c r="C19" t="str">
        <f>INDEX(institutions!B:B,MATCH(ranking!B19,institutions!A:A,0))</f>
        <v>State Tax Service of Ukraine</v>
      </c>
      <c r="D19" t="str">
        <f>INDEX(institutions!C:C,MATCH(ranking!B19,institutions!A:A,0))</f>
        <v>Державна податкова служба України</v>
      </c>
      <c r="E19" s="39">
        <f>INDEX(categories!E$20:U$20,MATCH(ranking!B19,categories!E$2:U$2,0))</f>
        <v>0.38461538461538464</v>
      </c>
      <c r="F19" s="39">
        <f>INDEX(categories!E$21:U$21,MATCH(ranking!B19,categories!E$2:U$2,0))</f>
        <v>0.8</v>
      </c>
      <c r="G19" s="39">
        <f>INDEX(categories!E$22:U$22,MATCH(ranking!B19,categories!E$2:U$2,0))</f>
        <v>0.35714285714285715</v>
      </c>
      <c r="H19" s="39">
        <f>INDEX(categories!E$23:U$23,MATCH(ranking!B19,categories!E$2:U$2,0))</f>
        <v>0.33213338004963339</v>
      </c>
      <c r="I19" s="39">
        <f>INDEX(categories!E$24:U$24,MATCH(ranking!B19,categories!E$2:U$2,0))</f>
        <v>0.66666666666666663</v>
      </c>
      <c r="J19" s="38">
        <f>INDEX(categories!E$25:U$25,MATCH(ranking!B19,categories!E$2:U$2,0))</f>
        <v>0.44906667479124057</v>
      </c>
      <c r="K19" s="36">
        <f t="shared" si="0"/>
        <v>0.44906667479124057</v>
      </c>
    </row>
    <row r="20" spans="1:11" x14ac:dyDescent="0.35">
      <c r="A20">
        <v>17</v>
      </c>
      <c r="B20">
        <f>INDEX(categories!$2:$2,MATCH(ranking!A20,categories!$27:$27,0))</f>
        <v>13</v>
      </c>
      <c r="C20" t="str">
        <f>INDEX(institutions!B:B,MATCH(ranking!B20,institutions!A:A,0))</f>
        <v>Business Ombudsman Council</v>
      </c>
      <c r="D20" t="str">
        <f>INDEX(institutions!C:C,MATCH(ranking!B20,institutions!A:A,0))</f>
        <v>Рада бізнес-омбудсмена</v>
      </c>
      <c r="E20" s="39">
        <f>INDEX(categories!E$20:U$20,MATCH(ranking!B20,categories!E$2:U$2,0))</f>
        <v>0.46153846153846156</v>
      </c>
      <c r="F20" s="39">
        <f>INDEX(categories!E$21:U$21,MATCH(ranking!B20,categories!E$2:U$2,0))</f>
        <v>0.4</v>
      </c>
      <c r="G20" s="39">
        <f>INDEX(categories!E$22:U$22,MATCH(ranking!B20,categories!E$2:U$2,0))</f>
        <v>0.42857142857142855</v>
      </c>
      <c r="H20" s="39">
        <f>INDEX(categories!E$23:U$23,MATCH(ranking!B20,categories!E$2:U$2,0))</f>
        <v>0</v>
      </c>
      <c r="I20" s="39">
        <f>INDEX(categories!E$24:U$24,MATCH(ranking!B20,categories!E$2:U$2,0))</f>
        <v>0.58333333333333337</v>
      </c>
      <c r="J20" s="38">
        <f>INDEX(categories!E$25:U$25,MATCH(ranking!B20,categories!E$2:U$2,0))</f>
        <v>0.40697674418604651</v>
      </c>
      <c r="K20" s="36">
        <f t="shared" si="0"/>
        <v>0.40697674418604651</v>
      </c>
    </row>
  </sheetData>
  <mergeCells count="4">
    <mergeCell ref="B1:D2"/>
    <mergeCell ref="A1:A3"/>
    <mergeCell ref="E1:I1"/>
    <mergeCell ref="J1:K3"/>
  </mergeCells>
  <conditionalFormatting sqref="E4:I20">
    <cfRule type="colorScale" priority="8">
      <colorScale>
        <cfvo type="min"/>
        <cfvo type="percentile" val="50"/>
        <cfvo type="max"/>
        <color rgb="FFF8696B"/>
        <color rgb="FFFFEB84"/>
        <color rgb="FF63BE7B"/>
      </colorScale>
    </cfRule>
  </conditionalFormatting>
  <conditionalFormatting sqref="J4:J20">
    <cfRule type="colorScale" priority="7">
      <colorScale>
        <cfvo type="min"/>
        <cfvo type="percentile" val="50"/>
        <cfvo type="max"/>
        <color rgb="FFF8696B"/>
        <color rgb="FFFFEB84"/>
        <color rgb="FF63BE7B"/>
      </colorScale>
    </cfRule>
  </conditionalFormatting>
  <conditionalFormatting sqref="K4:K20">
    <cfRule type="dataBar" priority="1">
      <dataBar showValue="0">
        <cfvo type="num" val="0"/>
        <cfvo type="num" val="1"/>
        <color rgb="FF0070C0"/>
      </dataBar>
      <extLst>
        <ext xmlns:x14="http://schemas.microsoft.com/office/spreadsheetml/2009/9/main" uri="{B025F937-C7B1-47D3-B67F-A62EFF666E3E}">
          <x14:id>{CFD9B9D1-5304-4A04-96B1-EEE548B641CE}</x14:id>
        </ext>
      </extLst>
    </cfRule>
    <cfRule type="dataBar" priority="2">
      <dataBar>
        <cfvo type="min"/>
        <cfvo type="max"/>
        <color rgb="FF0070C0"/>
      </dataBar>
      <extLst>
        <ext xmlns:x14="http://schemas.microsoft.com/office/spreadsheetml/2009/9/main" uri="{B025F937-C7B1-47D3-B67F-A62EFF666E3E}">
          <x14:id>{03F1FBB3-CE97-4B37-98BD-EC18694130F8}</x14:id>
        </ext>
      </extLst>
    </cfRule>
    <cfRule type="dataBar" priority="3">
      <dataBar showValue="0">
        <cfvo type="num" val="0"/>
        <cfvo type="num" val="1"/>
        <color rgb="FF638EC6"/>
      </dataBar>
      <extLst>
        <ext xmlns:x14="http://schemas.microsoft.com/office/spreadsheetml/2009/9/main" uri="{B025F937-C7B1-47D3-B67F-A62EFF666E3E}">
          <x14:id>{DAA027B1-71D3-4FA0-BCBD-1EC16BC4BAF3}</x14:id>
        </ext>
      </extLst>
    </cfRule>
    <cfRule type="dataBar" priority="5">
      <dataBar showValue="0">
        <cfvo type="min"/>
        <cfvo type="max"/>
        <color rgb="FF638EC6"/>
      </dataBar>
      <extLst>
        <ext xmlns:x14="http://schemas.microsoft.com/office/spreadsheetml/2009/9/main" uri="{B025F937-C7B1-47D3-B67F-A62EFF666E3E}">
          <x14:id>{06830257-F2AB-4BDE-9DD9-37352A4CEF5E}</x14:id>
        </ext>
      </extLst>
    </cfRule>
    <cfRule type="dataBar" priority="6">
      <dataBar>
        <cfvo type="min"/>
        <cfvo type="max"/>
        <color rgb="FF638EC6"/>
      </dataBar>
      <extLst>
        <ext xmlns:x14="http://schemas.microsoft.com/office/spreadsheetml/2009/9/main" uri="{B025F937-C7B1-47D3-B67F-A62EFF666E3E}">
          <x14:id>{1EAD3CAC-A17C-45D4-B848-3905A7EEF6C2}</x14:id>
        </ext>
      </extLst>
    </cfRule>
  </conditionalFormatting>
  <conditionalFormatting sqref="K4">
    <cfRule type="dataBar" priority="4">
      <dataBar>
        <cfvo type="num" val="0"/>
        <cfvo type="num" val="1"/>
        <color rgb="FF0070C0"/>
      </dataBar>
      <extLst>
        <ext xmlns:x14="http://schemas.microsoft.com/office/spreadsheetml/2009/9/main" uri="{B025F937-C7B1-47D3-B67F-A62EFF666E3E}">
          <x14:id>{EF1C1A08-476D-414D-9C57-7018B1247CB4}</x14:id>
        </ext>
      </extLst>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CFD9B9D1-5304-4A04-96B1-EEE548B641CE}">
            <x14:dataBar minLength="0" maxLength="100" gradient="0">
              <x14:cfvo type="num">
                <xm:f>0</xm:f>
              </x14:cfvo>
              <x14:cfvo type="num">
                <xm:f>1</xm:f>
              </x14:cfvo>
              <x14:negativeFillColor rgb="FFFF0000"/>
              <x14:axisColor rgb="FF000000"/>
            </x14:dataBar>
          </x14:cfRule>
          <x14:cfRule type="dataBar" id="{03F1FBB3-CE97-4B37-98BD-EC18694130F8}">
            <x14:dataBar minLength="0" maxLength="100" gradient="0">
              <x14:cfvo type="autoMin"/>
              <x14:cfvo type="autoMax"/>
              <x14:negativeFillColor rgb="FFFF0000"/>
              <x14:axisColor rgb="FF000000"/>
            </x14:dataBar>
          </x14:cfRule>
          <x14:cfRule type="dataBar" id="{DAA027B1-71D3-4FA0-BCBD-1EC16BC4BAF3}">
            <x14:dataBar minLength="0" maxLength="100" gradient="0">
              <x14:cfvo type="num">
                <xm:f>0</xm:f>
              </x14:cfvo>
              <x14:cfvo type="num">
                <xm:f>1</xm:f>
              </x14:cfvo>
              <x14:negativeFillColor rgb="FFFF0000"/>
              <x14:axisColor rgb="FF000000"/>
            </x14:dataBar>
          </x14:cfRule>
          <x14:cfRule type="dataBar" id="{06830257-F2AB-4BDE-9DD9-37352A4CEF5E}">
            <x14:dataBar minLength="0" maxLength="100" gradient="0">
              <x14:cfvo type="autoMin"/>
              <x14:cfvo type="autoMax"/>
              <x14:negativeFillColor rgb="FFFF0000"/>
              <x14:axisColor rgb="FF000000"/>
            </x14:dataBar>
          </x14:cfRule>
          <x14:cfRule type="dataBar" id="{1EAD3CAC-A17C-45D4-B848-3905A7EEF6C2}">
            <x14:dataBar minLength="0" maxLength="100" gradient="0">
              <x14:cfvo type="autoMin"/>
              <x14:cfvo type="autoMax"/>
              <x14:negativeFillColor rgb="FFFF0000"/>
              <x14:axisColor rgb="FF000000"/>
            </x14:dataBar>
          </x14:cfRule>
          <xm:sqref>K4:K20</xm:sqref>
        </x14:conditionalFormatting>
        <x14:conditionalFormatting xmlns:xm="http://schemas.microsoft.com/office/excel/2006/main">
          <x14:cfRule type="dataBar" id="{EF1C1A08-476D-414D-9C57-7018B1247CB4}">
            <x14:dataBar minLength="0" maxLength="100" gradient="0">
              <x14:cfvo type="num">
                <xm:f>0</xm:f>
              </x14:cfvo>
              <x14:cfvo type="num">
                <xm:f>1</xm:f>
              </x14:cfvo>
              <x14:negativeFillColor rgb="FFFF0000"/>
              <x14:axisColor rgb="FF000000"/>
            </x14:dataBar>
          </x14:cfRule>
          <xm:sqref>K4</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G18"/>
  <sheetViews>
    <sheetView workbookViewId="0">
      <pane ySplit="1" topLeftCell="A2" activePane="bottomLeft" state="frozen"/>
      <selection pane="bottomLeft" activeCell="C39" sqref="C39"/>
    </sheetView>
  </sheetViews>
  <sheetFormatPr defaultRowHeight="14.5" x14ac:dyDescent="0.35"/>
  <cols>
    <col min="1" max="1" width="2.6328125" bestFit="1" customWidth="1"/>
    <col min="2" max="2" width="54.81640625" bestFit="1" customWidth="1"/>
    <col min="3" max="3" width="40.6328125" customWidth="1"/>
    <col min="4" max="4" width="30.6328125" bestFit="1" customWidth="1"/>
    <col min="5" max="5" width="42.453125" customWidth="1"/>
    <col min="6" max="6" width="40.6328125" customWidth="1"/>
  </cols>
  <sheetData>
    <row r="1" spans="1:7" s="6" customFormat="1" x14ac:dyDescent="0.35">
      <c r="A1" s="6" t="s">
        <v>154</v>
      </c>
      <c r="B1" s="6" t="s">
        <v>171</v>
      </c>
      <c r="C1" s="6" t="s">
        <v>172</v>
      </c>
      <c r="D1" s="6" t="s">
        <v>155</v>
      </c>
      <c r="E1" s="6" t="s">
        <v>156</v>
      </c>
      <c r="F1" s="6" t="s">
        <v>257</v>
      </c>
    </row>
    <row r="2" spans="1:7" x14ac:dyDescent="0.35">
      <c r="A2">
        <v>1</v>
      </c>
      <c r="B2" s="2" t="s">
        <v>84</v>
      </c>
      <c r="C2" t="s">
        <v>0</v>
      </c>
      <c r="D2" s="7" t="s">
        <v>1</v>
      </c>
      <c r="E2" s="1" t="s">
        <v>101</v>
      </c>
      <c r="F2" t="s">
        <v>250</v>
      </c>
      <c r="G2" t="s">
        <v>169</v>
      </c>
    </row>
    <row r="3" spans="1:7" x14ac:dyDescent="0.35">
      <c r="A3">
        <v>2</v>
      </c>
      <c r="B3" s="2" t="s">
        <v>85</v>
      </c>
      <c r="C3" t="s">
        <v>2</v>
      </c>
      <c r="D3" s="7" t="s">
        <v>3</v>
      </c>
      <c r="E3" s="1" t="s">
        <v>101</v>
      </c>
      <c r="G3" t="s">
        <v>169</v>
      </c>
    </row>
    <row r="4" spans="1:7" x14ac:dyDescent="0.35">
      <c r="A4">
        <v>3</v>
      </c>
      <c r="B4" s="2" t="s">
        <v>86</v>
      </c>
      <c r="C4" t="s">
        <v>4</v>
      </c>
      <c r="D4" s="7" t="s">
        <v>5</v>
      </c>
      <c r="E4" s="1" t="s">
        <v>101</v>
      </c>
      <c r="F4" t="s">
        <v>251</v>
      </c>
      <c r="G4" t="s">
        <v>169</v>
      </c>
    </row>
    <row r="5" spans="1:7" x14ac:dyDescent="0.35">
      <c r="A5">
        <v>4</v>
      </c>
      <c r="B5" s="2" t="s">
        <v>87</v>
      </c>
      <c r="C5" t="s">
        <v>6</v>
      </c>
      <c r="D5" s="7" t="s">
        <v>7</v>
      </c>
      <c r="E5" s="1" t="s">
        <v>101</v>
      </c>
      <c r="G5" t="s">
        <v>169</v>
      </c>
    </row>
    <row r="6" spans="1:7" x14ac:dyDescent="0.35">
      <c r="A6">
        <v>5</v>
      </c>
      <c r="B6" s="2" t="s">
        <v>88</v>
      </c>
      <c r="C6" t="s">
        <v>8</v>
      </c>
      <c r="D6" s="7" t="s">
        <v>9</v>
      </c>
      <c r="E6" s="1" t="s">
        <v>101</v>
      </c>
      <c r="G6" t="s">
        <v>169</v>
      </c>
    </row>
    <row r="7" spans="1:7" x14ac:dyDescent="0.35">
      <c r="A7">
        <v>6</v>
      </c>
      <c r="B7" s="2" t="s">
        <v>89</v>
      </c>
      <c r="C7" t="s">
        <v>10</v>
      </c>
      <c r="D7" s="7" t="s">
        <v>11</v>
      </c>
      <c r="E7" s="1" t="s">
        <v>101</v>
      </c>
      <c r="F7" t="s">
        <v>252</v>
      </c>
      <c r="G7" t="s">
        <v>169</v>
      </c>
    </row>
    <row r="8" spans="1:7" x14ac:dyDescent="0.35">
      <c r="A8">
        <v>7</v>
      </c>
      <c r="B8" s="2" t="s">
        <v>90</v>
      </c>
      <c r="C8" t="s">
        <v>12</v>
      </c>
      <c r="D8" s="7" t="s">
        <v>13</v>
      </c>
      <c r="E8" s="1" t="s">
        <v>101</v>
      </c>
      <c r="G8" t="s">
        <v>169</v>
      </c>
    </row>
    <row r="9" spans="1:7" x14ac:dyDescent="0.35">
      <c r="A9">
        <v>8</v>
      </c>
      <c r="B9" s="2" t="s">
        <v>91</v>
      </c>
      <c r="C9" t="s">
        <v>14</v>
      </c>
      <c r="D9" s="7" t="s">
        <v>15</v>
      </c>
      <c r="E9" s="1" t="s">
        <v>101</v>
      </c>
      <c r="F9" t="s">
        <v>252</v>
      </c>
      <c r="G9" t="s">
        <v>169</v>
      </c>
    </row>
    <row r="10" spans="1:7" x14ac:dyDescent="0.35">
      <c r="A10">
        <v>9</v>
      </c>
      <c r="B10" s="2" t="s">
        <v>92</v>
      </c>
      <c r="C10" t="s">
        <v>16</v>
      </c>
      <c r="D10" s="7" t="s">
        <v>17</v>
      </c>
      <c r="E10" s="1" t="s">
        <v>101</v>
      </c>
      <c r="G10" t="s">
        <v>169</v>
      </c>
    </row>
    <row r="11" spans="1:7" x14ac:dyDescent="0.35">
      <c r="A11">
        <v>10</v>
      </c>
      <c r="B11" s="2" t="s">
        <v>93</v>
      </c>
      <c r="C11" t="s">
        <v>18</v>
      </c>
      <c r="D11" s="7" t="s">
        <v>19</v>
      </c>
      <c r="E11" s="1" t="s">
        <v>101</v>
      </c>
      <c r="F11" t="s">
        <v>253</v>
      </c>
      <c r="G11" t="s">
        <v>169</v>
      </c>
    </row>
    <row r="12" spans="1:7" x14ac:dyDescent="0.35">
      <c r="A12">
        <v>11</v>
      </c>
      <c r="B12" s="2" t="s">
        <v>94</v>
      </c>
      <c r="C12" t="s">
        <v>20</v>
      </c>
      <c r="D12" s="7" t="s">
        <v>21</v>
      </c>
      <c r="E12" s="1" t="s">
        <v>101</v>
      </c>
      <c r="F12" t="s">
        <v>254</v>
      </c>
      <c r="G12" t="s">
        <v>169</v>
      </c>
    </row>
    <row r="13" spans="1:7" x14ac:dyDescent="0.35">
      <c r="A13">
        <v>12</v>
      </c>
      <c r="B13" s="2" t="s">
        <v>95</v>
      </c>
      <c r="C13" t="s">
        <v>22</v>
      </c>
      <c r="D13" s="7" t="s">
        <v>23</v>
      </c>
      <c r="E13" s="1" t="s">
        <v>101</v>
      </c>
      <c r="F13" t="s">
        <v>252</v>
      </c>
      <c r="G13" t="s">
        <v>169</v>
      </c>
    </row>
    <row r="14" spans="1:7" x14ac:dyDescent="0.35">
      <c r="A14">
        <v>13</v>
      </c>
      <c r="B14" s="2" t="s">
        <v>96</v>
      </c>
      <c r="C14" t="s">
        <v>24</v>
      </c>
      <c r="D14" s="7" t="s">
        <v>25</v>
      </c>
      <c r="E14" s="1" t="s">
        <v>101</v>
      </c>
      <c r="F14" t="s">
        <v>255</v>
      </c>
      <c r="G14" t="s">
        <v>169</v>
      </c>
    </row>
    <row r="15" spans="1:7" x14ac:dyDescent="0.35">
      <c r="A15">
        <v>14</v>
      </c>
      <c r="B15" s="2" t="s">
        <v>97</v>
      </c>
      <c r="C15" t="s">
        <v>26</v>
      </c>
      <c r="D15" s="7" t="s">
        <v>27</v>
      </c>
      <c r="E15" s="1" t="s">
        <v>102</v>
      </c>
      <c r="F15" t="s">
        <v>256</v>
      </c>
      <c r="G15" t="s">
        <v>169</v>
      </c>
    </row>
    <row r="16" spans="1:7" x14ac:dyDescent="0.35">
      <c r="A16">
        <v>15</v>
      </c>
      <c r="B16" s="2" t="s">
        <v>98</v>
      </c>
      <c r="C16" t="s">
        <v>28</v>
      </c>
      <c r="D16" s="7" t="s">
        <v>29</v>
      </c>
      <c r="E16" s="1" t="s">
        <v>101</v>
      </c>
      <c r="G16" t="s">
        <v>169</v>
      </c>
    </row>
    <row r="17" spans="1:7" x14ac:dyDescent="0.35">
      <c r="A17">
        <v>16</v>
      </c>
      <c r="B17" s="2" t="s">
        <v>99</v>
      </c>
      <c r="C17" t="s">
        <v>30</v>
      </c>
      <c r="D17" s="7" t="s">
        <v>31</v>
      </c>
      <c r="E17" s="1" t="s">
        <v>103</v>
      </c>
      <c r="G17" t="s">
        <v>169</v>
      </c>
    </row>
    <row r="18" spans="1:7" x14ac:dyDescent="0.35">
      <c r="A18">
        <v>17</v>
      </c>
      <c r="B18" s="2" t="s">
        <v>100</v>
      </c>
      <c r="C18" t="s">
        <v>32</v>
      </c>
      <c r="D18" s="7" t="s">
        <v>33</v>
      </c>
      <c r="E18" s="1" t="s">
        <v>101</v>
      </c>
      <c r="G18" t="s">
        <v>169</v>
      </c>
    </row>
  </sheetData>
  <hyperlinks>
    <hyperlink ref="D2" r:id="rId1"/>
    <hyperlink ref="D3" r:id="rId2"/>
    <hyperlink ref="D4" r:id="rId3"/>
    <hyperlink ref="D5" r:id="rId4"/>
    <hyperlink ref="D6" r:id="rId5"/>
    <hyperlink ref="D7" r:id="rId6"/>
    <hyperlink ref="D8" r:id="rId7"/>
    <hyperlink ref="D9" r:id="rId8"/>
    <hyperlink ref="D10" r:id="rId9"/>
    <hyperlink ref="D11" r:id="rId10"/>
    <hyperlink ref="D12" r:id="rId11"/>
    <hyperlink ref="D13" r:id="rId12"/>
    <hyperlink ref="D14" r:id="rId13"/>
    <hyperlink ref="D15" r:id="rId14"/>
    <hyperlink ref="D16" r:id="rId15"/>
    <hyperlink ref="D17" r:id="rId16"/>
    <hyperlink ref="D18" r:id="rId17"/>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X40"/>
  <sheetViews>
    <sheetView workbookViewId="0">
      <pane ySplit="1" topLeftCell="A2" activePane="bottomLeft" state="frozen"/>
      <selection pane="bottomLeft"/>
    </sheetView>
  </sheetViews>
  <sheetFormatPr defaultRowHeight="14.5" x14ac:dyDescent="0.35"/>
  <cols>
    <col min="1" max="1" width="27.453125" bestFit="1" customWidth="1"/>
    <col min="2" max="18" width="10.6328125" style="23" customWidth="1"/>
  </cols>
  <sheetData>
    <row r="1" spans="1:18" s="6" customFormat="1" x14ac:dyDescent="0.35">
      <c r="A1" s="6" t="s">
        <v>258</v>
      </c>
      <c r="B1" s="22">
        <v>1</v>
      </c>
      <c r="C1" s="22">
        <v>2</v>
      </c>
      <c r="D1" s="22">
        <v>3</v>
      </c>
      <c r="E1" s="22">
        <v>4</v>
      </c>
      <c r="F1" s="22">
        <v>5</v>
      </c>
      <c r="G1" s="22">
        <v>6</v>
      </c>
      <c r="H1" s="22">
        <v>7</v>
      </c>
      <c r="I1" s="22">
        <v>8</v>
      </c>
      <c r="J1" s="22">
        <v>9</v>
      </c>
      <c r="K1" s="22">
        <v>10</v>
      </c>
      <c r="L1" s="22">
        <v>11</v>
      </c>
      <c r="M1" s="22">
        <v>12</v>
      </c>
      <c r="N1" s="22">
        <v>13</v>
      </c>
      <c r="O1" s="22">
        <v>14</v>
      </c>
      <c r="P1" s="22">
        <v>15</v>
      </c>
      <c r="Q1" s="22">
        <v>16</v>
      </c>
      <c r="R1" s="22">
        <v>17</v>
      </c>
    </row>
    <row r="2" spans="1:18" x14ac:dyDescent="0.35">
      <c r="A2" t="s">
        <v>259</v>
      </c>
      <c r="B2" s="25">
        <v>55358.36</v>
      </c>
      <c r="C2" s="25">
        <v>14031.83</v>
      </c>
      <c r="D2" s="25"/>
      <c r="E2" s="25">
        <v>151997.15</v>
      </c>
      <c r="F2" s="25">
        <v>156777</v>
      </c>
      <c r="G2" s="25">
        <v>131046</v>
      </c>
      <c r="H2" s="25"/>
      <c r="I2" s="25">
        <v>146639</v>
      </c>
      <c r="J2" s="25">
        <v>26311.4</v>
      </c>
      <c r="K2" s="25">
        <v>170779</v>
      </c>
      <c r="L2" s="25">
        <v>309586.25</v>
      </c>
      <c r="M2" s="25">
        <v>64191.58</v>
      </c>
      <c r="N2" s="25"/>
      <c r="O2" s="25">
        <v>217285</v>
      </c>
      <c r="P2" s="25">
        <v>39404</v>
      </c>
      <c r="Q2" s="25">
        <v>29400</v>
      </c>
      <c r="R2" s="25">
        <v>30463.42</v>
      </c>
    </row>
    <row r="3" spans="1:18" x14ac:dyDescent="0.35">
      <c r="A3" t="s">
        <v>260</v>
      </c>
      <c r="B3" s="25">
        <v>70714.16</v>
      </c>
      <c r="C3" s="25">
        <v>31197.61</v>
      </c>
      <c r="D3" s="25"/>
      <c r="E3" s="25">
        <v>87958.62</v>
      </c>
      <c r="F3" s="25"/>
      <c r="G3" s="25">
        <v>160477.32999999999</v>
      </c>
      <c r="H3" s="25"/>
      <c r="I3" s="25">
        <v>139512</v>
      </c>
      <c r="J3" s="25"/>
      <c r="K3" s="25">
        <v>286312</v>
      </c>
      <c r="L3" s="25">
        <v>279536.03999999998</v>
      </c>
      <c r="M3" s="25">
        <v>33621.75</v>
      </c>
      <c r="N3" s="25"/>
      <c r="O3" s="25">
        <v>316398</v>
      </c>
      <c r="P3" s="25">
        <v>61617</v>
      </c>
      <c r="Q3" s="25">
        <v>26500</v>
      </c>
      <c r="R3" s="25"/>
    </row>
    <row r="4" spans="1:18" x14ac:dyDescent="0.35">
      <c r="A4" t="s">
        <v>261</v>
      </c>
      <c r="B4" s="25" t="s">
        <v>166</v>
      </c>
      <c r="C4" s="25" t="s">
        <v>166</v>
      </c>
      <c r="D4" s="25" t="s">
        <v>166</v>
      </c>
      <c r="E4" s="25" t="s">
        <v>166</v>
      </c>
      <c r="F4" s="25" t="s">
        <v>166</v>
      </c>
      <c r="G4" s="25" t="s">
        <v>166</v>
      </c>
      <c r="H4" s="25" t="s">
        <v>166</v>
      </c>
      <c r="I4" s="25" t="s">
        <v>166</v>
      </c>
      <c r="J4" s="25" t="s">
        <v>166</v>
      </c>
      <c r="K4" s="25" t="s">
        <v>166</v>
      </c>
      <c r="L4" s="25" t="s">
        <v>166</v>
      </c>
      <c r="M4" s="25" t="s">
        <v>166</v>
      </c>
      <c r="N4" s="25" t="s">
        <v>166</v>
      </c>
      <c r="O4" s="25"/>
      <c r="P4" s="25" t="s">
        <v>166</v>
      </c>
      <c r="Q4" s="25"/>
      <c r="R4" s="25" t="s">
        <v>166</v>
      </c>
    </row>
    <row r="5" spans="1:18" x14ac:dyDescent="0.35">
      <c r="A5" t="s">
        <v>262</v>
      </c>
      <c r="B5" s="25"/>
      <c r="C5" s="25">
        <v>19906.36</v>
      </c>
      <c r="D5" s="25"/>
      <c r="E5" s="25">
        <v>85608.33</v>
      </c>
      <c r="F5" s="25">
        <v>137064</v>
      </c>
      <c r="G5" s="25">
        <v>105471</v>
      </c>
      <c r="H5" s="25"/>
      <c r="I5" s="25"/>
      <c r="J5" s="25"/>
      <c r="K5" s="25">
        <v>394574</v>
      </c>
      <c r="L5" s="25">
        <v>240229</v>
      </c>
      <c r="M5" s="25">
        <v>51103.08</v>
      </c>
      <c r="N5" s="25"/>
      <c r="O5" s="25"/>
      <c r="P5" s="25"/>
      <c r="Q5" s="25">
        <v>12500</v>
      </c>
      <c r="R5" s="25">
        <v>32759.32</v>
      </c>
    </row>
    <row r="6" spans="1:18" x14ac:dyDescent="0.35">
      <c r="A6" t="s">
        <v>231</v>
      </c>
      <c r="B6" s="25"/>
      <c r="C6" s="25">
        <v>12803.58</v>
      </c>
      <c r="D6" s="25"/>
      <c r="E6" s="25">
        <v>33373.839999999997</v>
      </c>
      <c r="F6" s="25">
        <v>54102</v>
      </c>
      <c r="G6" s="25"/>
      <c r="H6" s="25"/>
      <c r="I6" s="25"/>
      <c r="J6" s="25"/>
      <c r="K6" s="25"/>
      <c r="L6" s="25"/>
      <c r="M6" s="25"/>
      <c r="N6" s="25"/>
      <c r="O6" s="25"/>
      <c r="P6" s="25">
        <v>21000</v>
      </c>
      <c r="Q6" s="25">
        <v>8500</v>
      </c>
      <c r="R6" s="25">
        <v>17022.189999999999</v>
      </c>
    </row>
    <row r="8" spans="1:18" x14ac:dyDescent="0.35">
      <c r="A8" s="6" t="s">
        <v>263</v>
      </c>
    </row>
    <row r="9" spans="1:18" x14ac:dyDescent="0.35">
      <c r="A9" t="s">
        <v>259</v>
      </c>
      <c r="B9" s="23" t="s">
        <v>264</v>
      </c>
      <c r="C9" s="23" t="s">
        <v>264</v>
      </c>
      <c r="E9" s="23" t="s">
        <v>264</v>
      </c>
      <c r="F9" s="23" t="s">
        <v>264</v>
      </c>
      <c r="G9" s="23" t="s">
        <v>265</v>
      </c>
      <c r="I9" s="23" t="s">
        <v>265</v>
      </c>
      <c r="J9" s="23" t="s">
        <v>264</v>
      </c>
      <c r="K9" s="23" t="s">
        <v>265</v>
      </c>
      <c r="L9" s="23" t="s">
        <v>264</v>
      </c>
      <c r="M9" s="23" t="s">
        <v>265</v>
      </c>
      <c r="O9" s="23" t="s">
        <v>265</v>
      </c>
      <c r="P9" s="23" t="s">
        <v>264</v>
      </c>
      <c r="Q9" s="23" t="s">
        <v>264</v>
      </c>
      <c r="R9" s="23" t="s">
        <v>264</v>
      </c>
    </row>
    <row r="10" spans="1:18" x14ac:dyDescent="0.35">
      <c r="A10" t="s">
        <v>260</v>
      </c>
      <c r="B10" s="23" t="s">
        <v>264</v>
      </c>
      <c r="C10" s="23" t="s">
        <v>264</v>
      </c>
      <c r="E10" s="23" t="s">
        <v>264</v>
      </c>
      <c r="G10" s="23" t="s">
        <v>265</v>
      </c>
      <c r="I10" s="23" t="s">
        <v>265</v>
      </c>
      <c r="K10" s="23" t="s">
        <v>265</v>
      </c>
      <c r="L10" s="23" t="s">
        <v>264</v>
      </c>
      <c r="M10" s="23" t="s">
        <v>265</v>
      </c>
      <c r="O10" s="23" t="s">
        <v>265</v>
      </c>
      <c r="P10" s="23" t="s">
        <v>264</v>
      </c>
      <c r="Q10" s="23" t="s">
        <v>264</v>
      </c>
    </row>
    <row r="11" spans="1:18" x14ac:dyDescent="0.35">
      <c r="A11" t="s">
        <v>261</v>
      </c>
      <c r="B11" s="25" t="s">
        <v>166</v>
      </c>
      <c r="C11" s="25" t="s">
        <v>166</v>
      </c>
      <c r="D11" s="25" t="s">
        <v>166</v>
      </c>
      <c r="E11" s="25" t="s">
        <v>166</v>
      </c>
      <c r="F11" s="25" t="s">
        <v>166</v>
      </c>
      <c r="G11" s="25" t="s">
        <v>166</v>
      </c>
      <c r="H11" s="25" t="s">
        <v>166</v>
      </c>
      <c r="I11" s="25" t="s">
        <v>166</v>
      </c>
      <c r="J11" s="25" t="s">
        <v>166</v>
      </c>
      <c r="K11" s="25" t="s">
        <v>166</v>
      </c>
      <c r="L11" s="25" t="s">
        <v>166</v>
      </c>
      <c r="M11" s="25" t="s">
        <v>166</v>
      </c>
      <c r="N11" s="25" t="s">
        <v>166</v>
      </c>
      <c r="O11" s="25"/>
      <c r="P11" s="25" t="s">
        <v>166</v>
      </c>
      <c r="Q11" s="25"/>
      <c r="R11" s="25" t="s">
        <v>166</v>
      </c>
    </row>
    <row r="12" spans="1:18" x14ac:dyDescent="0.35">
      <c r="A12" t="s">
        <v>262</v>
      </c>
      <c r="C12" s="23" t="s">
        <v>264</v>
      </c>
      <c r="E12" s="23" t="s">
        <v>264</v>
      </c>
      <c r="F12" s="23" t="s">
        <v>264</v>
      </c>
      <c r="G12" s="23" t="s">
        <v>265</v>
      </c>
      <c r="K12" s="23" t="s">
        <v>265</v>
      </c>
      <c r="L12" s="23" t="s">
        <v>265</v>
      </c>
      <c r="M12" s="23" t="s">
        <v>265</v>
      </c>
      <c r="Q12" s="23" t="s">
        <v>264</v>
      </c>
      <c r="R12" s="23" t="s">
        <v>264</v>
      </c>
    </row>
    <row r="13" spans="1:18" x14ac:dyDescent="0.35">
      <c r="A13" t="s">
        <v>231</v>
      </c>
      <c r="C13" s="23" t="s">
        <v>264</v>
      </c>
      <c r="E13" s="23" t="s">
        <v>264</v>
      </c>
      <c r="F13" s="23" t="s">
        <v>264</v>
      </c>
      <c r="P13" s="23" t="s">
        <v>264</v>
      </c>
      <c r="Q13" s="23" t="s">
        <v>264</v>
      </c>
      <c r="R13" s="23" t="s">
        <v>264</v>
      </c>
    </row>
    <row r="15" spans="1:18" x14ac:dyDescent="0.35">
      <c r="A15" t="s">
        <v>267</v>
      </c>
      <c r="B15" s="23" t="s">
        <v>270</v>
      </c>
    </row>
    <row r="16" spans="1:18" x14ac:dyDescent="0.35">
      <c r="A16" t="s">
        <v>266</v>
      </c>
      <c r="B16" s="23" t="s">
        <v>271</v>
      </c>
    </row>
    <row r="17" spans="1:24" x14ac:dyDescent="0.35">
      <c r="A17" t="s">
        <v>268</v>
      </c>
      <c r="B17" s="23" t="s">
        <v>272</v>
      </c>
    </row>
    <row r="18" spans="1:24" x14ac:dyDescent="0.35">
      <c r="A18" t="s">
        <v>269</v>
      </c>
      <c r="B18" s="23" t="str">
        <f>"NULL"</f>
        <v>NULL</v>
      </c>
    </row>
    <row r="20" spans="1:24" x14ac:dyDescent="0.35">
      <c r="A20" s="6" t="s">
        <v>283</v>
      </c>
    </row>
    <row r="21" spans="1:24" x14ac:dyDescent="0.35">
      <c r="A21" s="6" t="s">
        <v>284</v>
      </c>
    </row>
    <row r="22" spans="1:24" x14ac:dyDescent="0.35">
      <c r="A22" t="s">
        <v>259</v>
      </c>
      <c r="B22" s="23">
        <f>IF(ISNUMBER(B2),1,0)</f>
        <v>1</v>
      </c>
      <c r="C22" s="23">
        <f t="shared" ref="C22:R22" si="0">IF(ISNUMBER(C2),1,0)</f>
        <v>1</v>
      </c>
      <c r="D22" s="23">
        <f t="shared" si="0"/>
        <v>0</v>
      </c>
      <c r="E22" s="23">
        <f t="shared" si="0"/>
        <v>1</v>
      </c>
      <c r="F22" s="23">
        <f t="shared" si="0"/>
        <v>1</v>
      </c>
      <c r="G22" s="23">
        <f t="shared" si="0"/>
        <v>1</v>
      </c>
      <c r="H22" s="23">
        <f t="shared" si="0"/>
        <v>0</v>
      </c>
      <c r="I22" s="23">
        <f t="shared" si="0"/>
        <v>1</v>
      </c>
      <c r="J22" s="23">
        <f t="shared" si="0"/>
        <v>1</v>
      </c>
      <c r="K22" s="23">
        <f t="shared" si="0"/>
        <v>1</v>
      </c>
      <c r="L22" s="23">
        <f t="shared" si="0"/>
        <v>1</v>
      </c>
      <c r="M22" s="23">
        <f t="shared" si="0"/>
        <v>1</v>
      </c>
      <c r="N22" s="23">
        <f t="shared" si="0"/>
        <v>0</v>
      </c>
      <c r="O22" s="23">
        <f t="shared" si="0"/>
        <v>1</v>
      </c>
      <c r="P22" s="23">
        <f t="shared" si="0"/>
        <v>1</v>
      </c>
      <c r="Q22" s="23">
        <f t="shared" si="0"/>
        <v>1</v>
      </c>
      <c r="R22" s="23">
        <f t="shared" si="0"/>
        <v>1</v>
      </c>
    </row>
    <row r="23" spans="1:24" x14ac:dyDescent="0.35">
      <c r="A23" t="s">
        <v>260</v>
      </c>
      <c r="B23" s="23">
        <f t="shared" ref="B23:R23" si="1">IF(ISNUMBER(B3),1,0)</f>
        <v>1</v>
      </c>
      <c r="C23" s="23">
        <f t="shared" si="1"/>
        <v>1</v>
      </c>
      <c r="D23" s="23">
        <f t="shared" si="1"/>
        <v>0</v>
      </c>
      <c r="E23" s="23">
        <f t="shared" si="1"/>
        <v>1</v>
      </c>
      <c r="F23" s="23">
        <f t="shared" si="1"/>
        <v>0</v>
      </c>
      <c r="G23" s="23">
        <f t="shared" si="1"/>
        <v>1</v>
      </c>
      <c r="H23" s="23">
        <f t="shared" si="1"/>
        <v>0</v>
      </c>
      <c r="I23" s="23">
        <f t="shared" si="1"/>
        <v>1</v>
      </c>
      <c r="J23" s="23">
        <f t="shared" si="1"/>
        <v>0</v>
      </c>
      <c r="K23" s="23">
        <f t="shared" si="1"/>
        <v>1</v>
      </c>
      <c r="L23" s="23">
        <f t="shared" si="1"/>
        <v>1</v>
      </c>
      <c r="M23" s="23">
        <f t="shared" si="1"/>
        <v>1</v>
      </c>
      <c r="N23" s="23">
        <f t="shared" si="1"/>
        <v>0</v>
      </c>
      <c r="O23" s="23">
        <f t="shared" si="1"/>
        <v>1</v>
      </c>
      <c r="P23" s="23">
        <f t="shared" si="1"/>
        <v>1</v>
      </c>
      <c r="Q23" s="23">
        <f t="shared" si="1"/>
        <v>1</v>
      </c>
      <c r="R23" s="23">
        <f t="shared" si="1"/>
        <v>0</v>
      </c>
    </row>
    <row r="24" spans="1:24" x14ac:dyDescent="0.35">
      <c r="A24" t="s">
        <v>261</v>
      </c>
      <c r="B24" s="23">
        <f t="shared" ref="B24:R24" si="2">IF(ISNUMBER(B4),1,0)</f>
        <v>0</v>
      </c>
      <c r="C24" s="23">
        <f t="shared" si="2"/>
        <v>0</v>
      </c>
      <c r="D24" s="23">
        <f t="shared" si="2"/>
        <v>0</v>
      </c>
      <c r="E24" s="23">
        <f t="shared" si="2"/>
        <v>0</v>
      </c>
      <c r="F24" s="23">
        <f t="shared" si="2"/>
        <v>0</v>
      </c>
      <c r="G24" s="23">
        <f t="shared" si="2"/>
        <v>0</v>
      </c>
      <c r="H24" s="23">
        <f t="shared" si="2"/>
        <v>0</v>
      </c>
      <c r="I24" s="23">
        <f t="shared" si="2"/>
        <v>0</v>
      </c>
      <c r="J24" s="23">
        <f t="shared" si="2"/>
        <v>0</v>
      </c>
      <c r="K24" s="23">
        <f t="shared" si="2"/>
        <v>0</v>
      </c>
      <c r="L24" s="23">
        <f t="shared" si="2"/>
        <v>0</v>
      </c>
      <c r="M24" s="23">
        <f t="shared" si="2"/>
        <v>0</v>
      </c>
      <c r="N24" s="23">
        <f t="shared" si="2"/>
        <v>0</v>
      </c>
      <c r="O24" s="23">
        <f t="shared" si="2"/>
        <v>0</v>
      </c>
      <c r="P24" s="23">
        <f t="shared" si="2"/>
        <v>0</v>
      </c>
      <c r="Q24" s="23">
        <f t="shared" si="2"/>
        <v>0</v>
      </c>
      <c r="R24" s="23">
        <f t="shared" si="2"/>
        <v>0</v>
      </c>
      <c r="T24" s="28" t="str">
        <f>"(1)"</f>
        <v>(1)</v>
      </c>
      <c r="U24" s="28" t="str">
        <f>"(2)"</f>
        <v>(2)</v>
      </c>
      <c r="V24" s="28" t="str">
        <f>"(3)"</f>
        <v>(3)</v>
      </c>
      <c r="W24" s="28" t="str">
        <f>"(4)"</f>
        <v>(4)</v>
      </c>
      <c r="X24" s="28" t="str">
        <f>"(5)"</f>
        <v>(5)</v>
      </c>
    </row>
    <row r="25" spans="1:24" x14ac:dyDescent="0.35">
      <c r="A25" t="s">
        <v>262</v>
      </c>
      <c r="B25" s="23">
        <f t="shared" ref="B25:R25" si="3">IF(ISNUMBER(B5),1,0)</f>
        <v>0</v>
      </c>
      <c r="C25" s="23">
        <f t="shared" si="3"/>
        <v>1</v>
      </c>
      <c r="D25" s="23">
        <f t="shared" si="3"/>
        <v>0</v>
      </c>
      <c r="E25" s="23">
        <f t="shared" si="3"/>
        <v>1</v>
      </c>
      <c r="F25" s="23">
        <f t="shared" si="3"/>
        <v>1</v>
      </c>
      <c r="G25" s="23">
        <f t="shared" si="3"/>
        <v>1</v>
      </c>
      <c r="H25" s="23">
        <f t="shared" si="3"/>
        <v>0</v>
      </c>
      <c r="I25" s="23">
        <f t="shared" si="3"/>
        <v>0</v>
      </c>
      <c r="J25" s="23">
        <f t="shared" si="3"/>
        <v>0</v>
      </c>
      <c r="K25" s="23">
        <f t="shared" si="3"/>
        <v>1</v>
      </c>
      <c r="L25" s="23">
        <f t="shared" si="3"/>
        <v>1</v>
      </c>
      <c r="M25" s="23">
        <f t="shared" si="3"/>
        <v>1</v>
      </c>
      <c r="N25" s="23">
        <f t="shared" si="3"/>
        <v>0</v>
      </c>
      <c r="O25" s="23">
        <f t="shared" si="3"/>
        <v>0</v>
      </c>
      <c r="P25" s="23">
        <f t="shared" si="3"/>
        <v>0</v>
      </c>
      <c r="Q25" s="23">
        <f t="shared" si="3"/>
        <v>1</v>
      </c>
      <c r="R25" s="23">
        <f t="shared" si="3"/>
        <v>1</v>
      </c>
      <c r="U25" s="44" t="s">
        <v>287</v>
      </c>
    </row>
    <row r="26" spans="1:24" x14ac:dyDescent="0.35">
      <c r="A26" t="s">
        <v>231</v>
      </c>
      <c r="B26" s="23">
        <f t="shared" ref="B26:R26" si="4">IF(ISNUMBER(B6),1,0)</f>
        <v>0</v>
      </c>
      <c r="C26" s="23">
        <f t="shared" si="4"/>
        <v>1</v>
      </c>
      <c r="D26" s="23">
        <f t="shared" si="4"/>
        <v>0</v>
      </c>
      <c r="E26" s="23">
        <f t="shared" si="4"/>
        <v>1</v>
      </c>
      <c r="F26" s="23">
        <f t="shared" si="4"/>
        <v>1</v>
      </c>
      <c r="G26" s="23">
        <f t="shared" si="4"/>
        <v>0</v>
      </c>
      <c r="H26" s="23">
        <f t="shared" si="4"/>
        <v>0</v>
      </c>
      <c r="I26" s="23">
        <f t="shared" si="4"/>
        <v>0</v>
      </c>
      <c r="J26" s="23">
        <f t="shared" si="4"/>
        <v>0</v>
      </c>
      <c r="K26" s="23">
        <f t="shared" si="4"/>
        <v>0</v>
      </c>
      <c r="L26" s="23">
        <f t="shared" si="4"/>
        <v>0</v>
      </c>
      <c r="M26" s="23">
        <f t="shared" si="4"/>
        <v>0</v>
      </c>
      <c r="N26" s="23">
        <f t="shared" si="4"/>
        <v>0</v>
      </c>
      <c r="O26" s="23">
        <f t="shared" si="4"/>
        <v>0</v>
      </c>
      <c r="P26" s="23">
        <f t="shared" si="4"/>
        <v>1</v>
      </c>
      <c r="Q26" s="23">
        <f t="shared" si="4"/>
        <v>1</v>
      </c>
      <c r="R26" s="23">
        <f t="shared" si="4"/>
        <v>1</v>
      </c>
      <c r="U26" s="44"/>
    </row>
    <row r="27" spans="1:24" x14ac:dyDescent="0.35">
      <c r="T27" t="s">
        <v>286</v>
      </c>
      <c r="U27" s="44"/>
      <c r="V27" s="26" t="s">
        <v>289</v>
      </c>
      <c r="W27" s="27" t="str">
        <f>"((3) - (2))^2"</f>
        <v>((3) - (2))^2</v>
      </c>
      <c r="X27" s="28" t="s">
        <v>288</v>
      </c>
    </row>
    <row r="28" spans="1:24" x14ac:dyDescent="0.35">
      <c r="A28" s="6" t="s">
        <v>285</v>
      </c>
    </row>
    <row r="29" spans="1:24" x14ac:dyDescent="0.35">
      <c r="A29" t="s">
        <v>259</v>
      </c>
      <c r="B29" s="23">
        <f>IF(B22=1,B2/MAX($B2:$R2),"")</f>
        <v>0.17881401386527987</v>
      </c>
      <c r="C29" s="23">
        <f t="shared" ref="C29:R29" si="5">IF(C22=1,C2/MAX($B2:$R2),"")</f>
        <v>4.5324461276946247E-2</v>
      </c>
      <c r="D29" s="23" t="str">
        <f t="shared" si="5"/>
        <v/>
      </c>
      <c r="E29" s="23">
        <f t="shared" si="5"/>
        <v>0.49096867189676541</v>
      </c>
      <c r="F29" s="23">
        <f t="shared" si="5"/>
        <v>0.50640814958674685</v>
      </c>
      <c r="G29" s="23">
        <f t="shared" si="5"/>
        <v>0.42329399319252714</v>
      </c>
      <c r="H29" s="23" t="str">
        <f t="shared" si="5"/>
        <v/>
      </c>
      <c r="I29" s="23">
        <f t="shared" si="5"/>
        <v>0.47366121718907089</v>
      </c>
      <c r="J29" s="23">
        <f t="shared" si="5"/>
        <v>8.4988916658927854E-2</v>
      </c>
      <c r="K29" s="23">
        <f t="shared" si="5"/>
        <v>0.55163625645518821</v>
      </c>
      <c r="L29" s="23">
        <f t="shared" si="5"/>
        <v>1</v>
      </c>
      <c r="M29" s="23">
        <f t="shared" si="5"/>
        <v>0.20734635339909316</v>
      </c>
      <c r="N29" s="23" t="str">
        <f t="shared" si="5"/>
        <v/>
      </c>
      <c r="O29" s="23">
        <f t="shared" si="5"/>
        <v>0.70185610633547191</v>
      </c>
      <c r="P29" s="23">
        <f t="shared" si="5"/>
        <v>0.12727955456678067</v>
      </c>
      <c r="Q29" s="23">
        <f t="shared" si="5"/>
        <v>9.496545792973686E-2</v>
      </c>
      <c r="R29" s="23">
        <f t="shared" si="5"/>
        <v>9.8400429605643006E-2</v>
      </c>
      <c r="T29">
        <f>IFERROR(AVERAGE(B29:R29),"")</f>
        <v>0.3560673987112985</v>
      </c>
      <c r="U29">
        <f>IFERROR(((T29-MIN(B29:R29))/(MAX(B29:R29)-MIN(B29:R29)))^(-1),"")</f>
        <v>3.0722356768759678</v>
      </c>
      <c r="V29">
        <f>(X29-1)/LN(X29)</f>
        <v>3.0722356768759678</v>
      </c>
      <c r="W29">
        <f>(V29-U29)^2</f>
        <v>0</v>
      </c>
      <c r="X29">
        <v>6.9612326686145085</v>
      </c>
    </row>
    <row r="30" spans="1:24" x14ac:dyDescent="0.35">
      <c r="A30" t="s">
        <v>260</v>
      </c>
      <c r="B30" s="23">
        <f t="shared" ref="B30:R30" si="6">IF(B23=1,B3/MAX($B3:$R3),"")</f>
        <v>0.22349749366304467</v>
      </c>
      <c r="C30" s="23">
        <f t="shared" si="6"/>
        <v>9.8602424794088456E-2</v>
      </c>
      <c r="D30" s="23" t="str">
        <f t="shared" si="6"/>
        <v/>
      </c>
      <c r="E30" s="23">
        <f t="shared" si="6"/>
        <v>0.27799992414617031</v>
      </c>
      <c r="F30" s="23" t="str">
        <f t="shared" si="6"/>
        <v/>
      </c>
      <c r="G30" s="23">
        <f t="shared" si="6"/>
        <v>0.50720083565635687</v>
      </c>
      <c r="H30" s="23" t="str">
        <f t="shared" si="6"/>
        <v/>
      </c>
      <c r="I30" s="23">
        <f t="shared" si="6"/>
        <v>0.44093831187302068</v>
      </c>
      <c r="J30" s="23" t="str">
        <f t="shared" si="6"/>
        <v/>
      </c>
      <c r="K30" s="23">
        <f t="shared" si="6"/>
        <v>0.90491090335589985</v>
      </c>
      <c r="L30" s="23">
        <f t="shared" si="6"/>
        <v>0.88349496520205562</v>
      </c>
      <c r="M30" s="23">
        <f t="shared" si="6"/>
        <v>0.10626410407145431</v>
      </c>
      <c r="N30" s="23" t="str">
        <f t="shared" si="6"/>
        <v/>
      </c>
      <c r="O30" s="23">
        <f t="shared" si="6"/>
        <v>1</v>
      </c>
      <c r="P30" s="23">
        <f t="shared" si="6"/>
        <v>0.19474522594959512</v>
      </c>
      <c r="Q30" s="23">
        <f t="shared" si="6"/>
        <v>8.3755270260873968E-2</v>
      </c>
      <c r="R30" s="23" t="str">
        <f t="shared" si="6"/>
        <v/>
      </c>
      <c r="T30">
        <f t="shared" ref="T30:T33" si="7">IFERROR(AVERAGE(B30:R30),"")</f>
        <v>0.42921904172477826</v>
      </c>
      <c r="U30">
        <f t="shared" ref="U30:U33" si="8">IFERROR(((T30-MIN(B30:R30))/(MAX(B30:R30)-MIN(B30:R30)))^(-1),"")</f>
        <v>2.6522165431603288</v>
      </c>
      <c r="V30">
        <f>(X30-1)/LN(X30)</f>
        <v>2.6522165431603288</v>
      </c>
      <c r="W30">
        <f>(V30-U30)^2</f>
        <v>0</v>
      </c>
      <c r="X30">
        <v>5.5411128469415081</v>
      </c>
    </row>
    <row r="31" spans="1:24" x14ac:dyDescent="0.35">
      <c r="A31" t="s">
        <v>261</v>
      </c>
      <c r="B31" s="23" t="str">
        <f t="shared" ref="B31:R31" si="9">IF(B24=1,B4/MAX($B4:$R4),"")</f>
        <v/>
      </c>
      <c r="C31" s="23" t="str">
        <f t="shared" si="9"/>
        <v/>
      </c>
      <c r="D31" s="23" t="str">
        <f t="shared" si="9"/>
        <v/>
      </c>
      <c r="E31" s="23" t="str">
        <f t="shared" si="9"/>
        <v/>
      </c>
      <c r="F31" s="23" t="str">
        <f t="shared" si="9"/>
        <v/>
      </c>
      <c r="G31" s="23" t="str">
        <f t="shared" si="9"/>
        <v/>
      </c>
      <c r="H31" s="23" t="str">
        <f t="shared" si="9"/>
        <v/>
      </c>
      <c r="I31" s="23" t="str">
        <f t="shared" si="9"/>
        <v/>
      </c>
      <c r="J31" s="23" t="str">
        <f t="shared" si="9"/>
        <v/>
      </c>
      <c r="K31" s="23" t="str">
        <f t="shared" si="9"/>
        <v/>
      </c>
      <c r="L31" s="23" t="str">
        <f t="shared" si="9"/>
        <v/>
      </c>
      <c r="M31" s="23" t="str">
        <f t="shared" si="9"/>
        <v/>
      </c>
      <c r="N31" s="23" t="str">
        <f t="shared" si="9"/>
        <v/>
      </c>
      <c r="O31" s="23" t="str">
        <f t="shared" si="9"/>
        <v/>
      </c>
      <c r="P31" s="23" t="str">
        <f t="shared" si="9"/>
        <v/>
      </c>
      <c r="Q31" s="23" t="str">
        <f t="shared" si="9"/>
        <v/>
      </c>
      <c r="R31" s="23" t="str">
        <f t="shared" si="9"/>
        <v/>
      </c>
      <c r="T31" t="str">
        <f t="shared" si="7"/>
        <v/>
      </c>
      <c r="U31" t="str">
        <f t="shared" si="8"/>
        <v/>
      </c>
    </row>
    <row r="32" spans="1:24" x14ac:dyDescent="0.35">
      <c r="A32" t="s">
        <v>262</v>
      </c>
      <c r="B32" s="23" t="str">
        <f t="shared" ref="B32:R32" si="10">IF(B25=1,B5/MAX($B5:$R5),"")</f>
        <v/>
      </c>
      <c r="C32" s="23">
        <f t="shared" si="10"/>
        <v>5.0450257746328955E-2</v>
      </c>
      <c r="D32" s="23" t="str">
        <f t="shared" si="10"/>
        <v/>
      </c>
      <c r="E32" s="23">
        <f t="shared" si="10"/>
        <v>0.21696394085773518</v>
      </c>
      <c r="F32" s="23">
        <f t="shared" si="10"/>
        <v>0.34737210257138079</v>
      </c>
      <c r="G32" s="23">
        <f t="shared" si="10"/>
        <v>0.26730347159214746</v>
      </c>
      <c r="H32" s="23" t="str">
        <f t="shared" si="10"/>
        <v/>
      </c>
      <c r="I32" s="23" t="str">
        <f t="shared" si="10"/>
        <v/>
      </c>
      <c r="J32" s="23" t="str">
        <f t="shared" si="10"/>
        <v/>
      </c>
      <c r="K32" s="23">
        <f t="shared" si="10"/>
        <v>1</v>
      </c>
      <c r="L32" s="23">
        <f t="shared" si="10"/>
        <v>0.60883129653753165</v>
      </c>
      <c r="M32" s="23">
        <f t="shared" si="10"/>
        <v>0.12951456507524572</v>
      </c>
      <c r="N32" s="23" t="str">
        <f t="shared" si="10"/>
        <v/>
      </c>
      <c r="O32" s="23" t="str">
        <f t="shared" si="10"/>
        <v/>
      </c>
      <c r="P32" s="23" t="str">
        <f t="shared" si="10"/>
        <v/>
      </c>
      <c r="Q32" s="23">
        <f t="shared" si="10"/>
        <v>3.1679735613598464E-2</v>
      </c>
      <c r="R32" s="23">
        <f t="shared" si="10"/>
        <v>8.3024527718501467E-2</v>
      </c>
      <c r="T32">
        <f t="shared" si="7"/>
        <v>0.30390443307916326</v>
      </c>
      <c r="U32">
        <f t="shared" si="8"/>
        <v>3.5570625053551206</v>
      </c>
      <c r="V32">
        <f>(X32-1)/LN(X32)</f>
        <v>3.5570625053551201</v>
      </c>
      <c r="W32">
        <f>(V32-U32)^2</f>
        <v>1.9721522630525295E-31</v>
      </c>
      <c r="X32">
        <v>8.6916662842200605</v>
      </c>
    </row>
    <row r="33" spans="1:24" x14ac:dyDescent="0.35">
      <c r="A33" t="s">
        <v>231</v>
      </c>
      <c r="B33" s="23" t="str">
        <f t="shared" ref="B33:R33" si="11">IF(B26=1,B6/MAX($B6:$R6),"")</f>
        <v/>
      </c>
      <c r="C33" s="23">
        <f t="shared" si="11"/>
        <v>0.23665631584784297</v>
      </c>
      <c r="D33" s="23" t="str">
        <f t="shared" si="11"/>
        <v/>
      </c>
      <c r="E33" s="23">
        <f t="shared" si="11"/>
        <v>0.61686887730582962</v>
      </c>
      <c r="F33" s="23">
        <f t="shared" si="11"/>
        <v>1</v>
      </c>
      <c r="G33" s="23" t="str">
        <f t="shared" si="11"/>
        <v/>
      </c>
      <c r="H33" s="23" t="str">
        <f t="shared" si="11"/>
        <v/>
      </c>
      <c r="I33" s="23" t="str">
        <f t="shared" si="11"/>
        <v/>
      </c>
      <c r="J33" s="23" t="str">
        <f t="shared" si="11"/>
        <v/>
      </c>
      <c r="K33" s="23" t="str">
        <f t="shared" si="11"/>
        <v/>
      </c>
      <c r="L33" s="23" t="str">
        <f t="shared" si="11"/>
        <v/>
      </c>
      <c r="M33" s="23" t="str">
        <f t="shared" si="11"/>
        <v/>
      </c>
      <c r="N33" s="23" t="str">
        <f t="shared" si="11"/>
        <v/>
      </c>
      <c r="O33" s="23" t="str">
        <f t="shared" si="11"/>
        <v/>
      </c>
      <c r="P33" s="23">
        <f t="shared" si="11"/>
        <v>0.38815570588887655</v>
      </c>
      <c r="Q33" s="23">
        <f t="shared" si="11"/>
        <v>0.15711064285978338</v>
      </c>
      <c r="R33" s="23">
        <f t="shared" si="11"/>
        <v>0.31463143691545598</v>
      </c>
      <c r="T33">
        <f t="shared" si="7"/>
        <v>0.45223716313629808</v>
      </c>
      <c r="U33">
        <f t="shared" si="8"/>
        <v>2.8560271586249963</v>
      </c>
      <c r="V33">
        <f>(X33-1)/LN(X33)</f>
        <v>2.8560271586249959</v>
      </c>
      <c r="W33">
        <f>(V33-U33)^2</f>
        <v>1.9721522630525295E-31</v>
      </c>
      <c r="X33">
        <v>6.2202967469625978</v>
      </c>
    </row>
    <row r="35" spans="1:24" x14ac:dyDescent="0.35">
      <c r="A35" s="6" t="s">
        <v>290</v>
      </c>
    </row>
    <row r="36" spans="1:24" x14ac:dyDescent="0.35">
      <c r="A36" t="s">
        <v>259</v>
      </c>
      <c r="B36" s="23">
        <f>IF(B29="","",LN(1+($X29-1)*B29)/LN($X29))</f>
        <v>0.37394730495803524</v>
      </c>
      <c r="C36" s="23">
        <f t="shared" ref="C36:R36" si="12">IF(C29="","",LN(1+($X29-1)*C29)/LN($X29))</f>
        <v>0.12325890585120097</v>
      </c>
      <c r="D36" s="23" t="str">
        <f t="shared" si="12"/>
        <v/>
      </c>
      <c r="E36" s="23">
        <f t="shared" si="12"/>
        <v>0.70493196452377904</v>
      </c>
      <c r="F36" s="23">
        <f t="shared" si="12"/>
        <v>0.71687212360812014</v>
      </c>
      <c r="G36" s="23">
        <f t="shared" si="12"/>
        <v>0.64906285436623579</v>
      </c>
      <c r="H36" s="23" t="str">
        <f t="shared" si="12"/>
        <v/>
      </c>
      <c r="I36" s="23">
        <f t="shared" si="12"/>
        <v>0.69120987629426744</v>
      </c>
      <c r="J36" s="23">
        <f t="shared" si="12"/>
        <v>0.21124011662474504</v>
      </c>
      <c r="K36" s="23">
        <f t="shared" si="12"/>
        <v>0.75033692640243599</v>
      </c>
      <c r="L36" s="23">
        <f t="shared" si="12"/>
        <v>1</v>
      </c>
      <c r="M36" s="23">
        <f t="shared" si="12"/>
        <v>0.41472087844570543</v>
      </c>
      <c r="N36" s="23" t="str">
        <f t="shared" si="12"/>
        <v/>
      </c>
      <c r="O36" s="23">
        <f t="shared" si="12"/>
        <v>0.84807246866615571</v>
      </c>
      <c r="P36" s="23">
        <f t="shared" si="12"/>
        <v>0.29097712306518653</v>
      </c>
      <c r="Q36" s="23">
        <f t="shared" si="12"/>
        <v>0.23119235172502722</v>
      </c>
      <c r="R36" s="23">
        <f t="shared" si="12"/>
        <v>0.23788705412072594</v>
      </c>
      <c r="T36">
        <f t="shared" ref="T36:T40" si="13">IFERROR(AVERAGE(B36:R36),"")</f>
        <v>0.51740785347511575</v>
      </c>
    </row>
    <row r="37" spans="1:24" x14ac:dyDescent="0.35">
      <c r="A37" t="s">
        <v>260</v>
      </c>
      <c r="B37" s="23">
        <f t="shared" ref="B37:R37" si="14">IF(B30="","",LN(1+($X30-1)*B30)/LN($X30))</f>
        <v>0.40917243048099661</v>
      </c>
      <c r="C37" s="23">
        <f t="shared" si="14"/>
        <v>0.21610898884960014</v>
      </c>
      <c r="D37" s="23" t="str">
        <f t="shared" si="14"/>
        <v/>
      </c>
      <c r="E37" s="23">
        <f t="shared" si="14"/>
        <v>0.4768375432146007</v>
      </c>
      <c r="F37" s="23" t="str">
        <f t="shared" si="14"/>
        <v/>
      </c>
      <c r="G37" s="23">
        <f t="shared" si="14"/>
        <v>0.69788106522953974</v>
      </c>
      <c r="H37" s="23" t="str">
        <f t="shared" si="14"/>
        <v/>
      </c>
      <c r="I37" s="23">
        <f t="shared" si="14"/>
        <v>0.64209701456493395</v>
      </c>
      <c r="J37" s="23" t="str">
        <f t="shared" si="14"/>
        <v/>
      </c>
      <c r="K37" s="23">
        <f t="shared" si="14"/>
        <v>0.9526149561145818</v>
      </c>
      <c r="L37" s="23">
        <f t="shared" si="14"/>
        <v>0.941390872865564</v>
      </c>
      <c r="M37" s="23">
        <f t="shared" si="14"/>
        <v>0.22997871874119782</v>
      </c>
      <c r="N37" s="23" t="str">
        <f t="shared" si="14"/>
        <v/>
      </c>
      <c r="O37" s="23">
        <f t="shared" si="14"/>
        <v>1</v>
      </c>
      <c r="P37" s="23">
        <f t="shared" si="14"/>
        <v>0.37004437831731379</v>
      </c>
      <c r="Q37" s="23">
        <f t="shared" si="14"/>
        <v>0.18825620011061175</v>
      </c>
      <c r="R37" s="23" t="str">
        <f t="shared" si="14"/>
        <v/>
      </c>
      <c r="T37">
        <f t="shared" si="13"/>
        <v>0.5567620153171764</v>
      </c>
    </row>
    <row r="38" spans="1:24" x14ac:dyDescent="0.35">
      <c r="A38" t="s">
        <v>261</v>
      </c>
      <c r="B38" s="23" t="str">
        <f t="shared" ref="B38:R38" si="15">IF(B31="","",LN(1+($X31-1)*B31)/LN($X31))</f>
        <v/>
      </c>
      <c r="C38" s="23" t="str">
        <f t="shared" si="15"/>
        <v/>
      </c>
      <c r="D38" s="23" t="str">
        <f t="shared" si="15"/>
        <v/>
      </c>
      <c r="E38" s="23" t="str">
        <f t="shared" si="15"/>
        <v/>
      </c>
      <c r="F38" s="23" t="str">
        <f t="shared" si="15"/>
        <v/>
      </c>
      <c r="G38" s="23" t="str">
        <f t="shared" si="15"/>
        <v/>
      </c>
      <c r="H38" s="23" t="str">
        <f t="shared" si="15"/>
        <v/>
      </c>
      <c r="I38" s="23" t="str">
        <f t="shared" si="15"/>
        <v/>
      </c>
      <c r="J38" s="23" t="str">
        <f t="shared" si="15"/>
        <v/>
      </c>
      <c r="K38" s="23" t="str">
        <f t="shared" si="15"/>
        <v/>
      </c>
      <c r="L38" s="23" t="str">
        <f t="shared" si="15"/>
        <v/>
      </c>
      <c r="M38" s="23" t="str">
        <f t="shared" si="15"/>
        <v/>
      </c>
      <c r="N38" s="23" t="str">
        <f t="shared" si="15"/>
        <v/>
      </c>
      <c r="O38" s="23" t="str">
        <f t="shared" si="15"/>
        <v/>
      </c>
      <c r="P38" s="23" t="str">
        <f t="shared" si="15"/>
        <v/>
      </c>
      <c r="Q38" s="23" t="str">
        <f t="shared" si="15"/>
        <v/>
      </c>
      <c r="R38" s="23" t="str">
        <f t="shared" si="15"/>
        <v/>
      </c>
      <c r="T38" t="str">
        <f t="shared" si="13"/>
        <v/>
      </c>
    </row>
    <row r="39" spans="1:24" x14ac:dyDescent="0.35">
      <c r="A39" t="s">
        <v>262</v>
      </c>
      <c r="B39" s="23" t="str">
        <f t="shared" ref="B39:R39" si="16">IF(B32="","",LN(1+($X32-1)*B32)/LN($X32))</f>
        <v/>
      </c>
      <c r="C39" s="23">
        <f t="shared" si="16"/>
        <v>0.15163834357419376</v>
      </c>
      <c r="D39" s="23" t="str">
        <f t="shared" si="16"/>
        <v/>
      </c>
      <c r="E39" s="23">
        <f t="shared" si="16"/>
        <v>0.45396332964841196</v>
      </c>
      <c r="F39" s="23">
        <f t="shared" si="16"/>
        <v>0.60151794330628561</v>
      </c>
      <c r="G39" s="23">
        <f t="shared" si="16"/>
        <v>0.51661491953731042</v>
      </c>
      <c r="H39" s="23" t="str">
        <f t="shared" si="16"/>
        <v/>
      </c>
      <c r="I39" s="23" t="str">
        <f t="shared" si="16"/>
        <v/>
      </c>
      <c r="J39" s="23" t="str">
        <f t="shared" si="16"/>
        <v/>
      </c>
      <c r="K39" s="23">
        <f t="shared" si="16"/>
        <v>1</v>
      </c>
      <c r="L39" s="23">
        <f t="shared" si="16"/>
        <v>0.80350297521741976</v>
      </c>
      <c r="M39" s="23">
        <f t="shared" si="16"/>
        <v>0.31966706346403828</v>
      </c>
      <c r="N39" s="23" t="str">
        <f t="shared" si="16"/>
        <v/>
      </c>
      <c r="O39" s="23" t="str">
        <f t="shared" si="16"/>
        <v/>
      </c>
      <c r="P39" s="23" t="str">
        <f t="shared" si="16"/>
        <v/>
      </c>
      <c r="Q39" s="23">
        <f t="shared" si="16"/>
        <v>0.10084638002217924</v>
      </c>
      <c r="R39" s="23">
        <f t="shared" si="16"/>
        <v>0.22837977845081764</v>
      </c>
      <c r="T39">
        <f t="shared" si="13"/>
        <v>0.46401452591340625</v>
      </c>
    </row>
    <row r="40" spans="1:24" x14ac:dyDescent="0.35">
      <c r="A40" t="s">
        <v>231</v>
      </c>
      <c r="B40" s="23" t="str">
        <f t="shared" ref="B40:R40" si="17">IF(B33="","",LN(1+($X33-1)*B33)/LN($X33))</f>
        <v/>
      </c>
      <c r="C40" s="23">
        <f t="shared" si="17"/>
        <v>0.44010267865766928</v>
      </c>
      <c r="D40" s="23" t="str">
        <f t="shared" si="17"/>
        <v/>
      </c>
      <c r="E40" s="23">
        <f t="shared" si="17"/>
        <v>0.78776550464593276</v>
      </c>
      <c r="F40" s="23">
        <f t="shared" si="17"/>
        <v>1</v>
      </c>
      <c r="G40" s="23" t="str">
        <f t="shared" si="17"/>
        <v/>
      </c>
      <c r="H40" s="23" t="str">
        <f t="shared" si="17"/>
        <v/>
      </c>
      <c r="I40" s="23" t="str">
        <f t="shared" si="17"/>
        <v/>
      </c>
      <c r="J40" s="23" t="str">
        <f t="shared" si="17"/>
        <v/>
      </c>
      <c r="K40" s="23" t="str">
        <f t="shared" si="17"/>
        <v/>
      </c>
      <c r="L40" s="23" t="str">
        <f t="shared" si="17"/>
        <v/>
      </c>
      <c r="M40" s="23" t="str">
        <f t="shared" si="17"/>
        <v/>
      </c>
      <c r="N40" s="23" t="str">
        <f t="shared" si="17"/>
        <v/>
      </c>
      <c r="O40" s="23" t="str">
        <f t="shared" si="17"/>
        <v/>
      </c>
      <c r="P40" s="23">
        <f t="shared" si="17"/>
        <v>0.6058245456801985</v>
      </c>
      <c r="Q40" s="23">
        <f t="shared" si="17"/>
        <v>0.3276731223028273</v>
      </c>
      <c r="R40" s="23">
        <f t="shared" si="17"/>
        <v>0.53162518866936503</v>
      </c>
      <c r="T40">
        <f t="shared" si="13"/>
        <v>0.61549850665933215</v>
      </c>
    </row>
  </sheetData>
  <mergeCells count="1">
    <mergeCell ref="U25:U27"/>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data</vt:lpstr>
      <vt:lpstr>comments</vt:lpstr>
      <vt:lpstr>categories</vt:lpstr>
      <vt:lpstr>ranking</vt:lpstr>
      <vt:lpstr>institutions</vt:lpstr>
      <vt:lpstr>salaries</vt:lpstr>
    </vt:vector>
  </TitlesOfParts>
  <Company>SPecialiST RePack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MIS</dc:creator>
  <cp:lastModifiedBy>Peter Klátik</cp:lastModifiedBy>
  <dcterms:created xsi:type="dcterms:W3CDTF">2020-09-30T09:44:56Z</dcterms:created>
  <dcterms:modified xsi:type="dcterms:W3CDTF">2021-06-02T18:32:01Z</dcterms:modified>
</cp:coreProperties>
</file>