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ЭтаКнига"/>
  <mc:AlternateContent xmlns:mc="http://schemas.openxmlformats.org/markup-compatibility/2006">
    <mc:Choice Requires="x15">
      <x15ac:absPath xmlns:x15ac="http://schemas.microsoft.com/office/spreadsheetml/2010/11/ac" url="https://transparencyinternational-my.sharepoint.com/personal/pisko_transparency_sk/Documents/Projekty/Ukrajina_public institutions_2020/transparency rankings/"/>
    </mc:Choice>
  </mc:AlternateContent>
  <bookViews>
    <workbookView xWindow="-120" yWindow="-120" windowWidth="29040" windowHeight="15840" activeTab="6"/>
  </bookViews>
  <sheets>
    <sheet name="Monitoring_eng" sheetId="3" r:id="rId1"/>
    <sheet name="Monitoring_ukr" sheetId="2" r:id="rId2"/>
    <sheet name="Recommendations_indicators" sheetId="1" r:id="rId3"/>
    <sheet name="Results" sheetId="4" r:id="rId4"/>
    <sheet name="Categories" sheetId="5" r:id="rId5"/>
    <sheet name="Analysis" sheetId="7" r:id="rId6"/>
    <sheet name="Year-to-year" sheetId="8" r:id="rId7"/>
  </sheets>
  <definedNames>
    <definedName name="_xlnm._FilterDatabase" localSheetId="4" hidden="1">Categories!$C$1:$AR$1</definedName>
    <definedName name="_xlnm._FilterDatabase" localSheetId="0" hidden="1">Monitoring_eng!$A$1:$CX$78</definedName>
    <definedName name="_xlnm._FilterDatabase" localSheetId="1" hidden="1">Monitoring_ukr!$A$1:$EB$78</definedName>
    <definedName name="_xlnm._FilterDatabase" localSheetId="6" hidden="1">'Year-to-year'!$A$1:$T$1</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55" i="8" l="1"/>
  <c r="O55" i="8" s="1"/>
  <c r="H55" i="8"/>
  <c r="P55" i="8" s="1"/>
  <c r="G9" i="8"/>
  <c r="O9" i="8" s="1"/>
  <c r="H9" i="8"/>
  <c r="P9" i="8" s="1"/>
  <c r="G6" i="8"/>
  <c r="O6" i="8" s="1"/>
  <c r="H6" i="8"/>
  <c r="P6" i="8" s="1"/>
  <c r="G44" i="8"/>
  <c r="O44" i="8" s="1"/>
  <c r="H44" i="8"/>
  <c r="P44" i="8" s="1"/>
  <c r="G30" i="8"/>
  <c r="O30" i="8" s="1"/>
  <c r="H30" i="8"/>
  <c r="P30" i="8" s="1"/>
  <c r="G78" i="8"/>
  <c r="O78" i="8" s="1"/>
  <c r="H78" i="8"/>
  <c r="P78" i="8" s="1"/>
  <c r="G77" i="8"/>
  <c r="O77" i="8" s="1"/>
  <c r="H77" i="8"/>
  <c r="P77" i="8" s="1"/>
  <c r="G3" i="8"/>
  <c r="O3" i="8" s="1"/>
  <c r="H3" i="8"/>
  <c r="P3" i="8" s="1"/>
  <c r="G18" i="8"/>
  <c r="O18" i="8" s="1"/>
  <c r="H18" i="8"/>
  <c r="P18" i="8" s="1"/>
  <c r="G31" i="8"/>
  <c r="O31" i="8" s="1"/>
  <c r="H31" i="8"/>
  <c r="P31" i="8" s="1"/>
  <c r="G69" i="8"/>
  <c r="O69" i="8" s="1"/>
  <c r="H69" i="8"/>
  <c r="P69" i="8" s="1"/>
  <c r="G70" i="8"/>
  <c r="O70" i="8" s="1"/>
  <c r="H70" i="8"/>
  <c r="P70" i="8" s="1"/>
  <c r="G68" i="8"/>
  <c r="O68" i="8" s="1"/>
  <c r="H68" i="8"/>
  <c r="P68" i="8" s="1"/>
  <c r="G57" i="8"/>
  <c r="O57" i="8" s="1"/>
  <c r="H57" i="8"/>
  <c r="P57" i="8" s="1"/>
  <c r="G49" i="8"/>
  <c r="O49" i="8" s="1"/>
  <c r="H49" i="8"/>
  <c r="P49" i="8" s="1"/>
  <c r="G20" i="8"/>
  <c r="O20" i="8" s="1"/>
  <c r="H20" i="8"/>
  <c r="P20" i="8" s="1"/>
  <c r="G10" i="8"/>
  <c r="O10" i="8" s="1"/>
  <c r="H10" i="8"/>
  <c r="P10" i="8" s="1"/>
  <c r="G2" i="8"/>
  <c r="O2" i="8" s="1"/>
  <c r="H2" i="8"/>
  <c r="P2" i="8" s="1"/>
  <c r="G4" i="8"/>
  <c r="O4" i="8" s="1"/>
  <c r="H4" i="8"/>
  <c r="P4" i="8" s="1"/>
  <c r="G11" i="8"/>
  <c r="O11" i="8" s="1"/>
  <c r="H11" i="8"/>
  <c r="P11" i="8" s="1"/>
  <c r="G53" i="8"/>
  <c r="O53" i="8" s="1"/>
  <c r="H53" i="8"/>
  <c r="P53" i="8" s="1"/>
  <c r="G35" i="8"/>
  <c r="O35" i="8" s="1"/>
  <c r="H35" i="8"/>
  <c r="P35" i="8" s="1"/>
  <c r="G37" i="8"/>
  <c r="O37" i="8" s="1"/>
  <c r="H37" i="8"/>
  <c r="P37" i="8" s="1"/>
  <c r="G32" i="8"/>
  <c r="O32" i="8" s="1"/>
  <c r="H32" i="8"/>
  <c r="P32" i="8" s="1"/>
  <c r="G50" i="8"/>
  <c r="O50" i="8" s="1"/>
  <c r="H50" i="8"/>
  <c r="P50" i="8" s="1"/>
  <c r="G36" i="8"/>
  <c r="O36" i="8" s="1"/>
  <c r="H36" i="8"/>
  <c r="P36" i="8" s="1"/>
  <c r="G51" i="8"/>
  <c r="O51" i="8" s="1"/>
  <c r="H51" i="8"/>
  <c r="P51" i="8" s="1"/>
  <c r="G29" i="8"/>
  <c r="O29" i="8" s="1"/>
  <c r="H29" i="8"/>
  <c r="P29" i="8" s="1"/>
  <c r="G12" i="8"/>
  <c r="O12" i="8" s="1"/>
  <c r="H12" i="8"/>
  <c r="P12" i="8" s="1"/>
  <c r="G16" i="8"/>
  <c r="O16" i="8" s="1"/>
  <c r="H16" i="8"/>
  <c r="P16" i="8" s="1"/>
  <c r="G46" i="8"/>
  <c r="O46" i="8" s="1"/>
  <c r="H46" i="8"/>
  <c r="P46" i="8" s="1"/>
  <c r="G74" i="8"/>
  <c r="O74" i="8" s="1"/>
  <c r="H74" i="8"/>
  <c r="P74" i="8" s="1"/>
  <c r="G59" i="8"/>
  <c r="O59" i="8" s="1"/>
  <c r="H59" i="8"/>
  <c r="P59" i="8" s="1"/>
  <c r="G66" i="8"/>
  <c r="O66" i="8" s="1"/>
  <c r="H66" i="8"/>
  <c r="P66" i="8" s="1"/>
  <c r="G38" i="8"/>
  <c r="O38" i="8" s="1"/>
  <c r="H38" i="8"/>
  <c r="P38" i="8" s="1"/>
  <c r="G13" i="8"/>
  <c r="O13" i="8" s="1"/>
  <c r="H13" i="8"/>
  <c r="P13" i="8" s="1"/>
  <c r="G52" i="8"/>
  <c r="O52" i="8" s="1"/>
  <c r="H52" i="8"/>
  <c r="P52" i="8" s="1"/>
  <c r="G14" i="8"/>
  <c r="O14" i="8" s="1"/>
  <c r="H14" i="8"/>
  <c r="P14" i="8" s="1"/>
  <c r="G60" i="8"/>
  <c r="O60" i="8" s="1"/>
  <c r="H60" i="8"/>
  <c r="P60" i="8" s="1"/>
  <c r="G58" i="8"/>
  <c r="O58" i="8" s="1"/>
  <c r="H58" i="8"/>
  <c r="P58" i="8" s="1"/>
  <c r="G21" i="8"/>
  <c r="O21" i="8" s="1"/>
  <c r="H21" i="8"/>
  <c r="P21" i="8" s="1"/>
  <c r="G39" i="8"/>
  <c r="O39" i="8" s="1"/>
  <c r="H39" i="8"/>
  <c r="P39" i="8" s="1"/>
  <c r="G71" i="8"/>
  <c r="O71" i="8" s="1"/>
  <c r="H71" i="8"/>
  <c r="P71" i="8" s="1"/>
  <c r="G61" i="8"/>
  <c r="O61" i="8" s="1"/>
  <c r="H61" i="8"/>
  <c r="P61" i="8" s="1"/>
  <c r="G62" i="8"/>
  <c r="O62" i="8" s="1"/>
  <c r="H62" i="8"/>
  <c r="P62" i="8" s="1"/>
  <c r="G72" i="8"/>
  <c r="O72" i="8" s="1"/>
  <c r="H72" i="8"/>
  <c r="P72" i="8" s="1"/>
  <c r="G67" i="8"/>
  <c r="O67" i="8" s="1"/>
  <c r="H67" i="8"/>
  <c r="P67" i="8" s="1"/>
  <c r="G54" i="8"/>
  <c r="O54" i="8" s="1"/>
  <c r="H54" i="8"/>
  <c r="P54" i="8" s="1"/>
  <c r="G75" i="8"/>
  <c r="O75" i="8" s="1"/>
  <c r="H75" i="8"/>
  <c r="P75" i="8" s="1"/>
  <c r="G5" i="8"/>
  <c r="O5" i="8" s="1"/>
  <c r="H5" i="8"/>
  <c r="P5" i="8" s="1"/>
  <c r="G17" i="8"/>
  <c r="O17" i="8" s="1"/>
  <c r="H17" i="8"/>
  <c r="P17" i="8" s="1"/>
  <c r="G56" i="8"/>
  <c r="O56" i="8" s="1"/>
  <c r="H56" i="8"/>
  <c r="P56" i="8" s="1"/>
  <c r="G63" i="8"/>
  <c r="O63" i="8" s="1"/>
  <c r="H63" i="8"/>
  <c r="P63" i="8" s="1"/>
  <c r="G22" i="8"/>
  <c r="O22" i="8" s="1"/>
  <c r="H22" i="8"/>
  <c r="P22" i="8" s="1"/>
  <c r="G64" i="8"/>
  <c r="O64" i="8" s="1"/>
  <c r="H64" i="8"/>
  <c r="P64" i="8" s="1"/>
  <c r="G23" i="8"/>
  <c r="O23" i="8" s="1"/>
  <c r="H23" i="8"/>
  <c r="P23" i="8" s="1"/>
  <c r="G45" i="8"/>
  <c r="O45" i="8" s="1"/>
  <c r="H45" i="8"/>
  <c r="P45" i="8" s="1"/>
  <c r="G48" i="8"/>
  <c r="O48" i="8" s="1"/>
  <c r="H48" i="8"/>
  <c r="P48" i="8" s="1"/>
  <c r="G33" i="8"/>
  <c r="O33" i="8" s="1"/>
  <c r="H33" i="8"/>
  <c r="P33" i="8" s="1"/>
  <c r="G15" i="8"/>
  <c r="O15" i="8" s="1"/>
  <c r="H15" i="8"/>
  <c r="P15" i="8" s="1"/>
  <c r="G65" i="8"/>
  <c r="O65" i="8" s="1"/>
  <c r="H65" i="8"/>
  <c r="P65" i="8" s="1"/>
  <c r="G28" i="8"/>
  <c r="O28" i="8" s="1"/>
  <c r="H28" i="8"/>
  <c r="P28" i="8" s="1"/>
  <c r="G7" i="8"/>
  <c r="O7" i="8" s="1"/>
  <c r="H7" i="8"/>
  <c r="P7" i="8" s="1"/>
  <c r="G19" i="8"/>
  <c r="O19" i="8" s="1"/>
  <c r="H19" i="8"/>
  <c r="P19" i="8" s="1"/>
  <c r="G76" i="8"/>
  <c r="O76" i="8" s="1"/>
  <c r="H76" i="8"/>
  <c r="P76" i="8" s="1"/>
  <c r="G24" i="8"/>
  <c r="O24" i="8" s="1"/>
  <c r="H24" i="8"/>
  <c r="P24" i="8" s="1"/>
  <c r="G40" i="8"/>
  <c r="O40" i="8" s="1"/>
  <c r="H40" i="8"/>
  <c r="P40" i="8" s="1"/>
  <c r="G41" i="8"/>
  <c r="O41" i="8" s="1"/>
  <c r="H41" i="8"/>
  <c r="P41" i="8" s="1"/>
  <c r="G42" i="8"/>
  <c r="O42" i="8" s="1"/>
  <c r="H42" i="8"/>
  <c r="P42" i="8" s="1"/>
  <c r="G25" i="8"/>
  <c r="O25" i="8" s="1"/>
  <c r="H25" i="8"/>
  <c r="P25" i="8" s="1"/>
  <c r="G43" i="8"/>
  <c r="O43" i="8" s="1"/>
  <c r="H43" i="8"/>
  <c r="P43" i="8" s="1"/>
  <c r="G47" i="8"/>
  <c r="O47" i="8" s="1"/>
  <c r="H47" i="8"/>
  <c r="P47" i="8" s="1"/>
  <c r="G73" i="8"/>
  <c r="O73" i="8" s="1"/>
  <c r="H73" i="8"/>
  <c r="P73" i="8" s="1"/>
  <c r="G34" i="8"/>
  <c r="O34" i="8" s="1"/>
  <c r="H34" i="8"/>
  <c r="P34" i="8" s="1"/>
  <c r="G26" i="8"/>
  <c r="O26" i="8" s="1"/>
  <c r="H26" i="8"/>
  <c r="P26" i="8" s="1"/>
  <c r="G27" i="8"/>
  <c r="O27" i="8" s="1"/>
  <c r="H27" i="8"/>
  <c r="P27" i="8" s="1"/>
  <c r="H8" i="8"/>
  <c r="P8" i="8" s="1"/>
  <c r="G8" i="8"/>
  <c r="O8" i="8" s="1"/>
  <c r="BQ3" i="7" l="1"/>
  <c r="BR3" i="7"/>
  <c r="BS3" i="7"/>
  <c r="BT3" i="7"/>
  <c r="BU3" i="7"/>
  <c r="BV3" i="7"/>
  <c r="BW3" i="7"/>
  <c r="BX3" i="7"/>
  <c r="BY3" i="7"/>
  <c r="BZ3" i="7"/>
  <c r="CA3" i="7"/>
  <c r="CB3" i="7"/>
  <c r="CC3" i="7"/>
  <c r="BQ4" i="7"/>
  <c r="BR4" i="7"/>
  <c r="BS4" i="7"/>
  <c r="BT4" i="7"/>
  <c r="BU4" i="7"/>
  <c r="BV4" i="7"/>
  <c r="BW4" i="7"/>
  <c r="BX4" i="7"/>
  <c r="BY4" i="7"/>
  <c r="BZ4" i="7"/>
  <c r="CA4" i="7"/>
  <c r="CB4" i="7"/>
  <c r="CC4" i="7"/>
  <c r="BQ5" i="7"/>
  <c r="BR5" i="7"/>
  <c r="BS5" i="7"/>
  <c r="BT5" i="7"/>
  <c r="BU5" i="7"/>
  <c r="BV5" i="7"/>
  <c r="BW5" i="7"/>
  <c r="BX5" i="7"/>
  <c r="BY5" i="7"/>
  <c r="BZ5" i="7"/>
  <c r="CA5" i="7"/>
  <c r="CB5" i="7"/>
  <c r="CC5" i="7"/>
  <c r="BQ6" i="7"/>
  <c r="BR6" i="7"/>
  <c r="BS6" i="7"/>
  <c r="BT6" i="7"/>
  <c r="BU6" i="7"/>
  <c r="BV6" i="7"/>
  <c r="BW6" i="7"/>
  <c r="BX6" i="7"/>
  <c r="BY6" i="7"/>
  <c r="BZ6" i="7"/>
  <c r="CA6" i="7"/>
  <c r="CB6" i="7"/>
  <c r="CC6" i="7"/>
  <c r="BQ7" i="7"/>
  <c r="BR7" i="7"/>
  <c r="BS7" i="7"/>
  <c r="BT7" i="7"/>
  <c r="BU7" i="7"/>
  <c r="BV7" i="7"/>
  <c r="BW7" i="7"/>
  <c r="BX7" i="7"/>
  <c r="BY7" i="7"/>
  <c r="BZ7" i="7"/>
  <c r="CA7" i="7"/>
  <c r="CB7" i="7"/>
  <c r="CC7" i="7"/>
  <c r="BQ8" i="7"/>
  <c r="BR8" i="7"/>
  <c r="BS8" i="7"/>
  <c r="BT8" i="7"/>
  <c r="BU8" i="7"/>
  <c r="BV8" i="7"/>
  <c r="BW8" i="7"/>
  <c r="BX8" i="7"/>
  <c r="BY8" i="7"/>
  <c r="BZ8" i="7"/>
  <c r="CA8" i="7"/>
  <c r="CB8" i="7"/>
  <c r="CC8" i="7"/>
  <c r="BQ9" i="7"/>
  <c r="BR9" i="7"/>
  <c r="BS9" i="7"/>
  <c r="BT9" i="7"/>
  <c r="BU9" i="7"/>
  <c r="BV9" i="7"/>
  <c r="BW9" i="7"/>
  <c r="BX9" i="7"/>
  <c r="BY9" i="7"/>
  <c r="BZ9" i="7"/>
  <c r="CA9" i="7"/>
  <c r="CB9" i="7"/>
  <c r="CC9" i="7"/>
  <c r="BQ10" i="7"/>
  <c r="BR10" i="7"/>
  <c r="BS10" i="7"/>
  <c r="BT10" i="7"/>
  <c r="BU10" i="7"/>
  <c r="BV10" i="7"/>
  <c r="BW10" i="7"/>
  <c r="BX10" i="7"/>
  <c r="BY10" i="7"/>
  <c r="BZ10" i="7"/>
  <c r="CA10" i="7"/>
  <c r="CB10" i="7"/>
  <c r="CC10" i="7"/>
  <c r="BQ11" i="7"/>
  <c r="BR11" i="7"/>
  <c r="BS11" i="7"/>
  <c r="BT11" i="7"/>
  <c r="BU11" i="7"/>
  <c r="BV11" i="7"/>
  <c r="BW11" i="7"/>
  <c r="BX11" i="7"/>
  <c r="BY11" i="7"/>
  <c r="BZ11" i="7"/>
  <c r="CA11" i="7"/>
  <c r="CB11" i="7"/>
  <c r="CC11" i="7"/>
  <c r="BQ12" i="7"/>
  <c r="BR12" i="7"/>
  <c r="BS12" i="7"/>
  <c r="BT12" i="7"/>
  <c r="BU12" i="7"/>
  <c r="BV12" i="7"/>
  <c r="BW12" i="7"/>
  <c r="BX12" i="7"/>
  <c r="BY12" i="7"/>
  <c r="BZ12" i="7"/>
  <c r="CA12" i="7"/>
  <c r="CB12" i="7"/>
  <c r="CC12" i="7"/>
  <c r="BQ13" i="7"/>
  <c r="BR13" i="7"/>
  <c r="BS13" i="7"/>
  <c r="BT13" i="7"/>
  <c r="BU13" i="7"/>
  <c r="BV13" i="7"/>
  <c r="BW13" i="7"/>
  <c r="BX13" i="7"/>
  <c r="BY13" i="7"/>
  <c r="BZ13" i="7"/>
  <c r="CA13" i="7"/>
  <c r="CB13" i="7"/>
  <c r="CC13" i="7"/>
  <c r="BQ14" i="7"/>
  <c r="BR14" i="7"/>
  <c r="BS14" i="7"/>
  <c r="BT14" i="7"/>
  <c r="BU14" i="7"/>
  <c r="BV14" i="7"/>
  <c r="BW14" i="7"/>
  <c r="BX14" i="7"/>
  <c r="BY14" i="7"/>
  <c r="BZ14" i="7"/>
  <c r="CA14" i="7"/>
  <c r="CB14" i="7"/>
  <c r="CC14" i="7"/>
  <c r="BQ15" i="7"/>
  <c r="BR15" i="7"/>
  <c r="BS15" i="7"/>
  <c r="BT15" i="7"/>
  <c r="BU15" i="7"/>
  <c r="BV15" i="7"/>
  <c r="BW15" i="7"/>
  <c r="BX15" i="7"/>
  <c r="BY15" i="7"/>
  <c r="BZ15" i="7"/>
  <c r="CA15" i="7"/>
  <c r="CB15" i="7"/>
  <c r="CC15" i="7"/>
  <c r="BQ16" i="7"/>
  <c r="BR16" i="7"/>
  <c r="BS16" i="7"/>
  <c r="BT16" i="7"/>
  <c r="BU16" i="7"/>
  <c r="BV16" i="7"/>
  <c r="BW16" i="7"/>
  <c r="BX16" i="7"/>
  <c r="BY16" i="7"/>
  <c r="BZ16" i="7"/>
  <c r="CA16" i="7"/>
  <c r="CB16" i="7"/>
  <c r="CC16" i="7"/>
  <c r="BQ17" i="7"/>
  <c r="BR17" i="7"/>
  <c r="BS17" i="7"/>
  <c r="BT17" i="7"/>
  <c r="BU17" i="7"/>
  <c r="BV17" i="7"/>
  <c r="BW17" i="7"/>
  <c r="BX17" i="7"/>
  <c r="BY17" i="7"/>
  <c r="BZ17" i="7"/>
  <c r="CA17" i="7"/>
  <c r="CB17" i="7"/>
  <c r="CC17" i="7"/>
  <c r="BQ18" i="7"/>
  <c r="BR18" i="7"/>
  <c r="BS18" i="7"/>
  <c r="BT18" i="7"/>
  <c r="BU18" i="7"/>
  <c r="BV18" i="7"/>
  <c r="BW18" i="7"/>
  <c r="BX18" i="7"/>
  <c r="BY18" i="7"/>
  <c r="BZ18" i="7"/>
  <c r="CA18" i="7"/>
  <c r="CB18" i="7"/>
  <c r="CC18" i="7"/>
  <c r="BQ19" i="7"/>
  <c r="BR19" i="7"/>
  <c r="BS19" i="7"/>
  <c r="BT19" i="7"/>
  <c r="BU19" i="7"/>
  <c r="BV19" i="7"/>
  <c r="BW19" i="7"/>
  <c r="BX19" i="7"/>
  <c r="BY19" i="7"/>
  <c r="BZ19" i="7"/>
  <c r="CA19" i="7"/>
  <c r="CB19" i="7"/>
  <c r="CC19" i="7"/>
  <c r="BQ20" i="7"/>
  <c r="BR20" i="7"/>
  <c r="BS20" i="7"/>
  <c r="BT20" i="7"/>
  <c r="BU20" i="7"/>
  <c r="BV20" i="7"/>
  <c r="BW20" i="7"/>
  <c r="BX20" i="7"/>
  <c r="BY20" i="7"/>
  <c r="BZ20" i="7"/>
  <c r="CA20" i="7"/>
  <c r="CB20" i="7"/>
  <c r="CC20" i="7"/>
  <c r="BQ21" i="7"/>
  <c r="BR21" i="7"/>
  <c r="BS21" i="7"/>
  <c r="BT21" i="7"/>
  <c r="BU21" i="7"/>
  <c r="BV21" i="7"/>
  <c r="BW21" i="7"/>
  <c r="BX21" i="7"/>
  <c r="BY21" i="7"/>
  <c r="BZ21" i="7"/>
  <c r="CA21" i="7"/>
  <c r="CB21" i="7"/>
  <c r="CC21" i="7"/>
  <c r="BQ22" i="7"/>
  <c r="BR22" i="7"/>
  <c r="BS22" i="7"/>
  <c r="BT22" i="7"/>
  <c r="BU22" i="7"/>
  <c r="BV22" i="7"/>
  <c r="BW22" i="7"/>
  <c r="BX22" i="7"/>
  <c r="BY22" i="7"/>
  <c r="BZ22" i="7"/>
  <c r="CA22" i="7"/>
  <c r="CB22" i="7"/>
  <c r="CC22" i="7"/>
  <c r="BQ23" i="7"/>
  <c r="BR23" i="7"/>
  <c r="BS23" i="7"/>
  <c r="BT23" i="7"/>
  <c r="BU23" i="7"/>
  <c r="BV23" i="7"/>
  <c r="BW23" i="7"/>
  <c r="BX23" i="7"/>
  <c r="BY23" i="7"/>
  <c r="BZ23" i="7"/>
  <c r="CA23" i="7"/>
  <c r="CB23" i="7"/>
  <c r="CC23" i="7"/>
  <c r="BQ24" i="7"/>
  <c r="BR24" i="7"/>
  <c r="BS24" i="7"/>
  <c r="BT24" i="7"/>
  <c r="BU24" i="7"/>
  <c r="BV24" i="7"/>
  <c r="BW24" i="7"/>
  <c r="BX24" i="7"/>
  <c r="BY24" i="7"/>
  <c r="BZ24" i="7"/>
  <c r="CA24" i="7"/>
  <c r="CB24" i="7"/>
  <c r="CC24" i="7"/>
  <c r="BQ25" i="7"/>
  <c r="BR25" i="7"/>
  <c r="BS25" i="7"/>
  <c r="BT25" i="7"/>
  <c r="BU25" i="7"/>
  <c r="BV25" i="7"/>
  <c r="BW25" i="7"/>
  <c r="BX25" i="7"/>
  <c r="BY25" i="7"/>
  <c r="BZ25" i="7"/>
  <c r="CA25" i="7"/>
  <c r="CB25" i="7"/>
  <c r="CC25" i="7"/>
  <c r="BQ26" i="7"/>
  <c r="BR26" i="7"/>
  <c r="BS26" i="7"/>
  <c r="BT26" i="7"/>
  <c r="BU26" i="7"/>
  <c r="BV26" i="7"/>
  <c r="BW26" i="7"/>
  <c r="BX26" i="7"/>
  <c r="BY26" i="7"/>
  <c r="BZ26" i="7"/>
  <c r="CA26" i="7"/>
  <c r="CB26" i="7"/>
  <c r="CC26" i="7"/>
  <c r="BQ27" i="7"/>
  <c r="BR27" i="7"/>
  <c r="BS27" i="7"/>
  <c r="BT27" i="7"/>
  <c r="BU27" i="7"/>
  <c r="BV27" i="7"/>
  <c r="BW27" i="7"/>
  <c r="BX27" i="7"/>
  <c r="BY27" i="7"/>
  <c r="BZ27" i="7"/>
  <c r="CA27" i="7"/>
  <c r="CB27" i="7"/>
  <c r="CC27" i="7"/>
  <c r="BQ28" i="7"/>
  <c r="BR28" i="7"/>
  <c r="BS28" i="7"/>
  <c r="BT28" i="7"/>
  <c r="BU28" i="7"/>
  <c r="BV28" i="7"/>
  <c r="BW28" i="7"/>
  <c r="BX28" i="7"/>
  <c r="BY28" i="7"/>
  <c r="BZ28" i="7"/>
  <c r="CA28" i="7"/>
  <c r="CB28" i="7"/>
  <c r="CC28" i="7"/>
  <c r="BQ29" i="7"/>
  <c r="BR29" i="7"/>
  <c r="BS29" i="7"/>
  <c r="BT29" i="7"/>
  <c r="BU29" i="7"/>
  <c r="BV29" i="7"/>
  <c r="BW29" i="7"/>
  <c r="BX29" i="7"/>
  <c r="BY29" i="7"/>
  <c r="BZ29" i="7"/>
  <c r="CA29" i="7"/>
  <c r="CB29" i="7"/>
  <c r="CC29" i="7"/>
  <c r="BQ30" i="7"/>
  <c r="BR30" i="7"/>
  <c r="BS30" i="7"/>
  <c r="BT30" i="7"/>
  <c r="BU30" i="7"/>
  <c r="BV30" i="7"/>
  <c r="BW30" i="7"/>
  <c r="BX30" i="7"/>
  <c r="BY30" i="7"/>
  <c r="BZ30" i="7"/>
  <c r="CA30" i="7"/>
  <c r="CB30" i="7"/>
  <c r="CC30" i="7"/>
  <c r="BQ31" i="7"/>
  <c r="BR31" i="7"/>
  <c r="BS31" i="7"/>
  <c r="BT31" i="7"/>
  <c r="BU31" i="7"/>
  <c r="BV31" i="7"/>
  <c r="BW31" i="7"/>
  <c r="BX31" i="7"/>
  <c r="BY31" i="7"/>
  <c r="BZ31" i="7"/>
  <c r="CA31" i="7"/>
  <c r="CB31" i="7"/>
  <c r="CC31" i="7"/>
  <c r="BQ32" i="7"/>
  <c r="BR32" i="7"/>
  <c r="BS32" i="7"/>
  <c r="BT32" i="7"/>
  <c r="BU32" i="7"/>
  <c r="BV32" i="7"/>
  <c r="BW32" i="7"/>
  <c r="BX32" i="7"/>
  <c r="BY32" i="7"/>
  <c r="BZ32" i="7"/>
  <c r="CA32" i="7"/>
  <c r="CB32" i="7"/>
  <c r="CC32" i="7"/>
  <c r="BQ33" i="7"/>
  <c r="BR33" i="7"/>
  <c r="BS33" i="7"/>
  <c r="BT33" i="7"/>
  <c r="BU33" i="7"/>
  <c r="BV33" i="7"/>
  <c r="BW33" i="7"/>
  <c r="BX33" i="7"/>
  <c r="BY33" i="7"/>
  <c r="BZ33" i="7"/>
  <c r="CA33" i="7"/>
  <c r="CB33" i="7"/>
  <c r="CC33" i="7"/>
  <c r="BQ34" i="7"/>
  <c r="BR34" i="7"/>
  <c r="BS34" i="7"/>
  <c r="BT34" i="7"/>
  <c r="BU34" i="7"/>
  <c r="BV34" i="7"/>
  <c r="BW34" i="7"/>
  <c r="BX34" i="7"/>
  <c r="BY34" i="7"/>
  <c r="BZ34" i="7"/>
  <c r="CA34" i="7"/>
  <c r="CB34" i="7"/>
  <c r="CC34" i="7"/>
  <c r="BQ35" i="7"/>
  <c r="BR35" i="7"/>
  <c r="BS35" i="7"/>
  <c r="BT35" i="7"/>
  <c r="BU35" i="7"/>
  <c r="BV35" i="7"/>
  <c r="BW35" i="7"/>
  <c r="BX35" i="7"/>
  <c r="BY35" i="7"/>
  <c r="BZ35" i="7"/>
  <c r="CA35" i="7"/>
  <c r="CB35" i="7"/>
  <c r="CC35" i="7"/>
  <c r="BQ36" i="7"/>
  <c r="BR36" i="7"/>
  <c r="BS36" i="7"/>
  <c r="BT36" i="7"/>
  <c r="BU36" i="7"/>
  <c r="BV36" i="7"/>
  <c r="BW36" i="7"/>
  <c r="BX36" i="7"/>
  <c r="BY36" i="7"/>
  <c r="BZ36" i="7"/>
  <c r="CA36" i="7"/>
  <c r="CB36" i="7"/>
  <c r="CC36" i="7"/>
  <c r="BQ37" i="7"/>
  <c r="BR37" i="7"/>
  <c r="BS37" i="7"/>
  <c r="BT37" i="7"/>
  <c r="BU37" i="7"/>
  <c r="BV37" i="7"/>
  <c r="BW37" i="7"/>
  <c r="BX37" i="7"/>
  <c r="BY37" i="7"/>
  <c r="BZ37" i="7"/>
  <c r="CA37" i="7"/>
  <c r="CB37" i="7"/>
  <c r="CC37" i="7"/>
  <c r="BQ38" i="7"/>
  <c r="BR38" i="7"/>
  <c r="BS38" i="7"/>
  <c r="BT38" i="7"/>
  <c r="BU38" i="7"/>
  <c r="BV38" i="7"/>
  <c r="BW38" i="7"/>
  <c r="BX38" i="7"/>
  <c r="BY38" i="7"/>
  <c r="BZ38" i="7"/>
  <c r="CA38" i="7"/>
  <c r="CB38" i="7"/>
  <c r="CC38" i="7"/>
  <c r="BQ39" i="7"/>
  <c r="BR39" i="7"/>
  <c r="BS39" i="7"/>
  <c r="BT39" i="7"/>
  <c r="BU39" i="7"/>
  <c r="BV39" i="7"/>
  <c r="BW39" i="7"/>
  <c r="BX39" i="7"/>
  <c r="BY39" i="7"/>
  <c r="BZ39" i="7"/>
  <c r="CA39" i="7"/>
  <c r="CB39" i="7"/>
  <c r="CC39" i="7"/>
  <c r="BQ40" i="7"/>
  <c r="BR40" i="7"/>
  <c r="BS40" i="7"/>
  <c r="BT40" i="7"/>
  <c r="BU40" i="7"/>
  <c r="BV40" i="7"/>
  <c r="BW40" i="7"/>
  <c r="BX40" i="7"/>
  <c r="BY40" i="7"/>
  <c r="BZ40" i="7"/>
  <c r="CA40" i="7"/>
  <c r="CB40" i="7"/>
  <c r="CC40" i="7"/>
  <c r="BQ41" i="7"/>
  <c r="BR41" i="7"/>
  <c r="BS41" i="7"/>
  <c r="BT41" i="7"/>
  <c r="BU41" i="7"/>
  <c r="BV41" i="7"/>
  <c r="BW41" i="7"/>
  <c r="BX41" i="7"/>
  <c r="BY41" i="7"/>
  <c r="BZ41" i="7"/>
  <c r="CA41" i="7"/>
  <c r="CB41" i="7"/>
  <c r="CC41" i="7"/>
  <c r="BQ42" i="7"/>
  <c r="BR42" i="7"/>
  <c r="BS42" i="7"/>
  <c r="BT42" i="7"/>
  <c r="BU42" i="7"/>
  <c r="BV42" i="7"/>
  <c r="BW42" i="7"/>
  <c r="BX42" i="7"/>
  <c r="BY42" i="7"/>
  <c r="BZ42" i="7"/>
  <c r="CA42" i="7"/>
  <c r="CB42" i="7"/>
  <c r="CC42" i="7"/>
  <c r="BQ43" i="7"/>
  <c r="BR43" i="7"/>
  <c r="BS43" i="7"/>
  <c r="BT43" i="7"/>
  <c r="BU43" i="7"/>
  <c r="BV43" i="7"/>
  <c r="BW43" i="7"/>
  <c r="BX43" i="7"/>
  <c r="BY43" i="7"/>
  <c r="BZ43" i="7"/>
  <c r="CA43" i="7"/>
  <c r="CB43" i="7"/>
  <c r="CC43" i="7"/>
  <c r="BQ44" i="7"/>
  <c r="BR44" i="7"/>
  <c r="BS44" i="7"/>
  <c r="BT44" i="7"/>
  <c r="BU44" i="7"/>
  <c r="BV44" i="7"/>
  <c r="BW44" i="7"/>
  <c r="BX44" i="7"/>
  <c r="BY44" i="7"/>
  <c r="BZ44" i="7"/>
  <c r="CA44" i="7"/>
  <c r="CB44" i="7"/>
  <c r="CC44" i="7"/>
  <c r="BQ45" i="7"/>
  <c r="BR45" i="7"/>
  <c r="BS45" i="7"/>
  <c r="BT45" i="7"/>
  <c r="BU45" i="7"/>
  <c r="BV45" i="7"/>
  <c r="BW45" i="7"/>
  <c r="BX45" i="7"/>
  <c r="BY45" i="7"/>
  <c r="BZ45" i="7"/>
  <c r="CA45" i="7"/>
  <c r="CB45" i="7"/>
  <c r="CC45" i="7"/>
  <c r="BQ46" i="7"/>
  <c r="BR46" i="7"/>
  <c r="BS46" i="7"/>
  <c r="BT46" i="7"/>
  <c r="BU46" i="7"/>
  <c r="BV46" i="7"/>
  <c r="BW46" i="7"/>
  <c r="BX46" i="7"/>
  <c r="BY46" i="7"/>
  <c r="BZ46" i="7"/>
  <c r="CA46" i="7"/>
  <c r="CB46" i="7"/>
  <c r="CC46" i="7"/>
  <c r="BQ47" i="7"/>
  <c r="BR47" i="7"/>
  <c r="BS47" i="7"/>
  <c r="BT47" i="7"/>
  <c r="BU47" i="7"/>
  <c r="BV47" i="7"/>
  <c r="BW47" i="7"/>
  <c r="BX47" i="7"/>
  <c r="BY47" i="7"/>
  <c r="BZ47" i="7"/>
  <c r="CA47" i="7"/>
  <c r="CB47" i="7"/>
  <c r="CC47" i="7"/>
  <c r="BQ48" i="7"/>
  <c r="BR48" i="7"/>
  <c r="BS48" i="7"/>
  <c r="BT48" i="7"/>
  <c r="BU48" i="7"/>
  <c r="BV48" i="7"/>
  <c r="BW48" i="7"/>
  <c r="BX48" i="7"/>
  <c r="BY48" i="7"/>
  <c r="BZ48" i="7"/>
  <c r="CA48" i="7"/>
  <c r="CB48" i="7"/>
  <c r="CC48" i="7"/>
  <c r="BQ49" i="7"/>
  <c r="BR49" i="7"/>
  <c r="BS49" i="7"/>
  <c r="BT49" i="7"/>
  <c r="BU49" i="7"/>
  <c r="BV49" i="7"/>
  <c r="BW49" i="7"/>
  <c r="BX49" i="7"/>
  <c r="BY49" i="7"/>
  <c r="BZ49" i="7"/>
  <c r="CA49" i="7"/>
  <c r="CB49" i="7"/>
  <c r="CC49" i="7"/>
  <c r="BQ50" i="7"/>
  <c r="BR50" i="7"/>
  <c r="BS50" i="7"/>
  <c r="BT50" i="7"/>
  <c r="BU50" i="7"/>
  <c r="BV50" i="7"/>
  <c r="BW50" i="7"/>
  <c r="BX50" i="7"/>
  <c r="BY50" i="7"/>
  <c r="BZ50" i="7"/>
  <c r="CA50" i="7"/>
  <c r="CB50" i="7"/>
  <c r="CC50" i="7"/>
  <c r="BQ51" i="7"/>
  <c r="BR51" i="7"/>
  <c r="BS51" i="7"/>
  <c r="BT51" i="7"/>
  <c r="BU51" i="7"/>
  <c r="BV51" i="7"/>
  <c r="BW51" i="7"/>
  <c r="BX51" i="7"/>
  <c r="BY51" i="7"/>
  <c r="BZ51" i="7"/>
  <c r="CA51" i="7"/>
  <c r="CB51" i="7"/>
  <c r="CC51" i="7"/>
  <c r="BQ52" i="7"/>
  <c r="BR52" i="7"/>
  <c r="BS52" i="7"/>
  <c r="BT52" i="7"/>
  <c r="BU52" i="7"/>
  <c r="BV52" i="7"/>
  <c r="BW52" i="7"/>
  <c r="BX52" i="7"/>
  <c r="BY52" i="7"/>
  <c r="BZ52" i="7"/>
  <c r="CA52" i="7"/>
  <c r="CB52" i="7"/>
  <c r="CC52" i="7"/>
  <c r="BQ53" i="7"/>
  <c r="BR53" i="7"/>
  <c r="BS53" i="7"/>
  <c r="BT53" i="7"/>
  <c r="BU53" i="7"/>
  <c r="BV53" i="7"/>
  <c r="BW53" i="7"/>
  <c r="BX53" i="7"/>
  <c r="BY53" i="7"/>
  <c r="BZ53" i="7"/>
  <c r="CA53" i="7"/>
  <c r="CB53" i="7"/>
  <c r="CC53" i="7"/>
  <c r="BQ54" i="7"/>
  <c r="BR54" i="7"/>
  <c r="BS54" i="7"/>
  <c r="BT54" i="7"/>
  <c r="BU54" i="7"/>
  <c r="BV54" i="7"/>
  <c r="BW54" i="7"/>
  <c r="BX54" i="7"/>
  <c r="BY54" i="7"/>
  <c r="BZ54" i="7"/>
  <c r="CA54" i="7"/>
  <c r="CB54" i="7"/>
  <c r="CC54" i="7"/>
  <c r="BQ55" i="7"/>
  <c r="BR55" i="7"/>
  <c r="BS55" i="7"/>
  <c r="BT55" i="7"/>
  <c r="BU55" i="7"/>
  <c r="BV55" i="7"/>
  <c r="BW55" i="7"/>
  <c r="BX55" i="7"/>
  <c r="BY55" i="7"/>
  <c r="BZ55" i="7"/>
  <c r="CA55" i="7"/>
  <c r="CB55" i="7"/>
  <c r="CC55" i="7"/>
  <c r="BQ56" i="7"/>
  <c r="BR56" i="7"/>
  <c r="BS56" i="7"/>
  <c r="BT56" i="7"/>
  <c r="BU56" i="7"/>
  <c r="BV56" i="7"/>
  <c r="BW56" i="7"/>
  <c r="BX56" i="7"/>
  <c r="BY56" i="7"/>
  <c r="BZ56" i="7"/>
  <c r="CA56" i="7"/>
  <c r="CB56" i="7"/>
  <c r="CC56" i="7"/>
  <c r="BQ57" i="7"/>
  <c r="BR57" i="7"/>
  <c r="BS57" i="7"/>
  <c r="BT57" i="7"/>
  <c r="BU57" i="7"/>
  <c r="BV57" i="7"/>
  <c r="BW57" i="7"/>
  <c r="BX57" i="7"/>
  <c r="BY57" i="7"/>
  <c r="BZ57" i="7"/>
  <c r="CA57" i="7"/>
  <c r="CB57" i="7"/>
  <c r="CC57" i="7"/>
  <c r="BQ58" i="7"/>
  <c r="BR58" i="7"/>
  <c r="BS58" i="7"/>
  <c r="BT58" i="7"/>
  <c r="BU58" i="7"/>
  <c r="BV58" i="7"/>
  <c r="BW58" i="7"/>
  <c r="BX58" i="7"/>
  <c r="BY58" i="7"/>
  <c r="BZ58" i="7"/>
  <c r="CA58" i="7"/>
  <c r="CB58" i="7"/>
  <c r="CC58" i="7"/>
  <c r="BQ59" i="7"/>
  <c r="BR59" i="7"/>
  <c r="BS59" i="7"/>
  <c r="BT59" i="7"/>
  <c r="BU59" i="7"/>
  <c r="BV59" i="7"/>
  <c r="BW59" i="7"/>
  <c r="BX59" i="7"/>
  <c r="BY59" i="7"/>
  <c r="BZ59" i="7"/>
  <c r="CA59" i="7"/>
  <c r="CB59" i="7"/>
  <c r="CC59" i="7"/>
  <c r="BQ60" i="7"/>
  <c r="BR60" i="7"/>
  <c r="BS60" i="7"/>
  <c r="BT60" i="7"/>
  <c r="BU60" i="7"/>
  <c r="BV60" i="7"/>
  <c r="BW60" i="7"/>
  <c r="BX60" i="7"/>
  <c r="BY60" i="7"/>
  <c r="BZ60" i="7"/>
  <c r="CA60" i="7"/>
  <c r="CB60" i="7"/>
  <c r="CC60" i="7"/>
  <c r="BQ61" i="7"/>
  <c r="BR61" i="7"/>
  <c r="BS61" i="7"/>
  <c r="BT61" i="7"/>
  <c r="BU61" i="7"/>
  <c r="BV61" i="7"/>
  <c r="BW61" i="7"/>
  <c r="BX61" i="7"/>
  <c r="BY61" i="7"/>
  <c r="BZ61" i="7"/>
  <c r="CA61" i="7"/>
  <c r="CB61" i="7"/>
  <c r="CC61" i="7"/>
  <c r="BQ62" i="7"/>
  <c r="BR62" i="7"/>
  <c r="BS62" i="7"/>
  <c r="BT62" i="7"/>
  <c r="BU62" i="7"/>
  <c r="BV62" i="7"/>
  <c r="BW62" i="7"/>
  <c r="BX62" i="7"/>
  <c r="BY62" i="7"/>
  <c r="BZ62" i="7"/>
  <c r="CA62" i="7"/>
  <c r="CB62" i="7"/>
  <c r="CC62" i="7"/>
  <c r="BQ63" i="7"/>
  <c r="BR63" i="7"/>
  <c r="BS63" i="7"/>
  <c r="BT63" i="7"/>
  <c r="BU63" i="7"/>
  <c r="BV63" i="7"/>
  <c r="BW63" i="7"/>
  <c r="BX63" i="7"/>
  <c r="BY63" i="7"/>
  <c r="BZ63" i="7"/>
  <c r="CA63" i="7"/>
  <c r="CB63" i="7"/>
  <c r="CC63" i="7"/>
  <c r="BQ64" i="7"/>
  <c r="BR64" i="7"/>
  <c r="BS64" i="7"/>
  <c r="BT64" i="7"/>
  <c r="BU64" i="7"/>
  <c r="BV64" i="7"/>
  <c r="BW64" i="7"/>
  <c r="BX64" i="7"/>
  <c r="BY64" i="7"/>
  <c r="BZ64" i="7"/>
  <c r="CA64" i="7"/>
  <c r="CB64" i="7"/>
  <c r="CC64" i="7"/>
  <c r="BQ65" i="7"/>
  <c r="BR65" i="7"/>
  <c r="BS65" i="7"/>
  <c r="BT65" i="7"/>
  <c r="BU65" i="7"/>
  <c r="BV65" i="7"/>
  <c r="BW65" i="7"/>
  <c r="BX65" i="7"/>
  <c r="BY65" i="7"/>
  <c r="BZ65" i="7"/>
  <c r="CA65" i="7"/>
  <c r="CB65" i="7"/>
  <c r="CC65" i="7"/>
  <c r="BQ66" i="7"/>
  <c r="BR66" i="7"/>
  <c r="BS66" i="7"/>
  <c r="BT66" i="7"/>
  <c r="BU66" i="7"/>
  <c r="BV66" i="7"/>
  <c r="BW66" i="7"/>
  <c r="BX66" i="7"/>
  <c r="BY66" i="7"/>
  <c r="BZ66" i="7"/>
  <c r="CA66" i="7"/>
  <c r="CB66" i="7"/>
  <c r="CC66" i="7"/>
  <c r="BQ67" i="7"/>
  <c r="BR67" i="7"/>
  <c r="BS67" i="7"/>
  <c r="BT67" i="7"/>
  <c r="BU67" i="7"/>
  <c r="BV67" i="7"/>
  <c r="BW67" i="7"/>
  <c r="BX67" i="7"/>
  <c r="BY67" i="7"/>
  <c r="BZ67" i="7"/>
  <c r="CA67" i="7"/>
  <c r="CB67" i="7"/>
  <c r="CC67" i="7"/>
  <c r="BQ68" i="7"/>
  <c r="BR68" i="7"/>
  <c r="BS68" i="7"/>
  <c r="BT68" i="7"/>
  <c r="BU68" i="7"/>
  <c r="BV68" i="7"/>
  <c r="BW68" i="7"/>
  <c r="BX68" i="7"/>
  <c r="BY68" i="7"/>
  <c r="BZ68" i="7"/>
  <c r="CA68" i="7"/>
  <c r="CB68" i="7"/>
  <c r="CC68" i="7"/>
  <c r="BQ69" i="7"/>
  <c r="BR69" i="7"/>
  <c r="BS69" i="7"/>
  <c r="BT69" i="7"/>
  <c r="BU69" i="7"/>
  <c r="BV69" i="7"/>
  <c r="BW69" i="7"/>
  <c r="BX69" i="7"/>
  <c r="BY69" i="7"/>
  <c r="BZ69" i="7"/>
  <c r="CA69" i="7"/>
  <c r="CB69" i="7"/>
  <c r="CC69" i="7"/>
  <c r="BQ70" i="7"/>
  <c r="BR70" i="7"/>
  <c r="BS70" i="7"/>
  <c r="BT70" i="7"/>
  <c r="BU70" i="7"/>
  <c r="BV70" i="7"/>
  <c r="BW70" i="7"/>
  <c r="BX70" i="7"/>
  <c r="BY70" i="7"/>
  <c r="BZ70" i="7"/>
  <c r="CA70" i="7"/>
  <c r="CB70" i="7"/>
  <c r="CC70" i="7"/>
  <c r="BQ71" i="7"/>
  <c r="BR71" i="7"/>
  <c r="BS71" i="7"/>
  <c r="BT71" i="7"/>
  <c r="BU71" i="7"/>
  <c r="BV71" i="7"/>
  <c r="BW71" i="7"/>
  <c r="BX71" i="7"/>
  <c r="BY71" i="7"/>
  <c r="BZ71" i="7"/>
  <c r="CA71" i="7"/>
  <c r="CB71" i="7"/>
  <c r="CC71" i="7"/>
  <c r="BQ72" i="7"/>
  <c r="BR72" i="7"/>
  <c r="BS72" i="7"/>
  <c r="BT72" i="7"/>
  <c r="BU72" i="7"/>
  <c r="BV72" i="7"/>
  <c r="BW72" i="7"/>
  <c r="BX72" i="7"/>
  <c r="BY72" i="7"/>
  <c r="BZ72" i="7"/>
  <c r="CA72" i="7"/>
  <c r="CB72" i="7"/>
  <c r="CC72" i="7"/>
  <c r="BQ73" i="7"/>
  <c r="BR73" i="7"/>
  <c r="BS73" i="7"/>
  <c r="BT73" i="7"/>
  <c r="BU73" i="7"/>
  <c r="BV73" i="7"/>
  <c r="BW73" i="7"/>
  <c r="BX73" i="7"/>
  <c r="BY73" i="7"/>
  <c r="BZ73" i="7"/>
  <c r="CA73" i="7"/>
  <c r="CB73" i="7"/>
  <c r="CC73" i="7"/>
  <c r="BQ74" i="7"/>
  <c r="BR74" i="7"/>
  <c r="BS74" i="7"/>
  <c r="BT74" i="7"/>
  <c r="BU74" i="7"/>
  <c r="BV74" i="7"/>
  <c r="BW74" i="7"/>
  <c r="BX74" i="7"/>
  <c r="BY74" i="7"/>
  <c r="BZ74" i="7"/>
  <c r="CA74" i="7"/>
  <c r="CB74" i="7"/>
  <c r="CC74" i="7"/>
  <c r="BQ75" i="7"/>
  <c r="BR75" i="7"/>
  <c r="BS75" i="7"/>
  <c r="BT75" i="7"/>
  <c r="BU75" i="7"/>
  <c r="BV75" i="7"/>
  <c r="BW75" i="7"/>
  <c r="BX75" i="7"/>
  <c r="BY75" i="7"/>
  <c r="BZ75" i="7"/>
  <c r="CA75" i="7"/>
  <c r="CB75" i="7"/>
  <c r="CC75" i="7"/>
  <c r="BQ76" i="7"/>
  <c r="BR76" i="7"/>
  <c r="BS76" i="7"/>
  <c r="BT76" i="7"/>
  <c r="BU76" i="7"/>
  <c r="BV76" i="7"/>
  <c r="BW76" i="7"/>
  <c r="BX76" i="7"/>
  <c r="BY76" i="7"/>
  <c r="BZ76" i="7"/>
  <c r="CA76" i="7"/>
  <c r="CB76" i="7"/>
  <c r="CC76" i="7"/>
  <c r="BQ77" i="7"/>
  <c r="BR77" i="7"/>
  <c r="BS77" i="7"/>
  <c r="BT77" i="7"/>
  <c r="BU77" i="7"/>
  <c r="BV77" i="7"/>
  <c r="BW77" i="7"/>
  <c r="BX77" i="7"/>
  <c r="BY77" i="7"/>
  <c r="BZ77" i="7"/>
  <c r="CA77" i="7"/>
  <c r="CB77" i="7"/>
  <c r="CC77" i="7"/>
  <c r="BQ78" i="7"/>
  <c r="BR78" i="7"/>
  <c r="BS78" i="7"/>
  <c r="BT78" i="7"/>
  <c r="BU78" i="7"/>
  <c r="BV78" i="7"/>
  <c r="BW78" i="7"/>
  <c r="BX78" i="7"/>
  <c r="BY78" i="7"/>
  <c r="BZ78" i="7"/>
  <c r="CA78" i="7"/>
  <c r="CB78" i="7"/>
  <c r="CC78" i="7"/>
  <c r="CC2" i="7"/>
  <c r="CB2" i="7"/>
  <c r="BZ2" i="7"/>
  <c r="CA2" i="7"/>
  <c r="BY2" i="7"/>
  <c r="BV2" i="7"/>
  <c r="BW2" i="7"/>
  <c r="BX2" i="7"/>
  <c r="BU2" i="7"/>
  <c r="BR2" i="7"/>
  <c r="BS2" i="7"/>
  <c r="BT2" i="7"/>
  <c r="BQ2" i="7"/>
  <c r="BO3" i="7"/>
  <c r="BP3" i="7"/>
  <c r="BO4" i="7"/>
  <c r="BP4" i="7"/>
  <c r="BO5" i="7"/>
  <c r="BP5" i="7"/>
  <c r="BO6" i="7"/>
  <c r="BP6" i="7"/>
  <c r="BO7" i="7"/>
  <c r="BP7" i="7"/>
  <c r="BO8" i="7"/>
  <c r="BP8" i="7"/>
  <c r="BO9" i="7"/>
  <c r="BP9" i="7"/>
  <c r="BO10" i="7"/>
  <c r="BP10" i="7"/>
  <c r="BO11" i="7"/>
  <c r="BP11" i="7"/>
  <c r="BO12" i="7"/>
  <c r="BP12" i="7"/>
  <c r="BO13" i="7"/>
  <c r="BP13" i="7"/>
  <c r="BO14" i="7"/>
  <c r="BP14" i="7"/>
  <c r="BO15" i="7"/>
  <c r="BP15" i="7"/>
  <c r="BO16" i="7"/>
  <c r="BP16" i="7"/>
  <c r="BO17" i="7"/>
  <c r="BP17" i="7"/>
  <c r="BO18" i="7"/>
  <c r="BP18" i="7"/>
  <c r="BO19" i="7"/>
  <c r="BP19" i="7"/>
  <c r="BO20" i="7"/>
  <c r="BP20" i="7"/>
  <c r="BO21" i="7"/>
  <c r="BP21" i="7"/>
  <c r="BO22" i="7"/>
  <c r="BP22" i="7"/>
  <c r="BO23" i="7"/>
  <c r="BP23" i="7"/>
  <c r="BO24" i="7"/>
  <c r="BP24" i="7"/>
  <c r="BO25" i="7"/>
  <c r="BP25" i="7"/>
  <c r="BO26" i="7"/>
  <c r="BP26" i="7"/>
  <c r="BO27" i="7"/>
  <c r="BP27" i="7"/>
  <c r="BO28" i="7"/>
  <c r="BP28" i="7"/>
  <c r="BO29" i="7"/>
  <c r="BP29" i="7"/>
  <c r="BO30" i="7"/>
  <c r="BP30" i="7"/>
  <c r="BO31" i="7"/>
  <c r="BP31" i="7"/>
  <c r="BO32" i="7"/>
  <c r="BP32" i="7"/>
  <c r="BO33" i="7"/>
  <c r="BP33" i="7"/>
  <c r="BO34" i="7"/>
  <c r="BP34" i="7"/>
  <c r="BO35" i="7"/>
  <c r="BP35" i="7"/>
  <c r="BO36" i="7"/>
  <c r="BP36" i="7"/>
  <c r="BO37" i="7"/>
  <c r="BP37" i="7"/>
  <c r="BO38" i="7"/>
  <c r="BP38" i="7"/>
  <c r="BO39" i="7"/>
  <c r="BP39" i="7"/>
  <c r="BO40" i="7"/>
  <c r="BP40" i="7"/>
  <c r="BO41" i="7"/>
  <c r="BP41" i="7"/>
  <c r="BO42" i="7"/>
  <c r="BP42" i="7"/>
  <c r="BO43" i="7"/>
  <c r="BP43" i="7"/>
  <c r="BO44" i="7"/>
  <c r="BP44" i="7"/>
  <c r="BO45" i="7"/>
  <c r="BP45" i="7"/>
  <c r="BO46" i="7"/>
  <c r="BP46" i="7"/>
  <c r="BO47" i="7"/>
  <c r="BP47" i="7"/>
  <c r="BO48" i="7"/>
  <c r="BP48" i="7"/>
  <c r="BO49" i="7"/>
  <c r="BP49" i="7"/>
  <c r="BO50" i="7"/>
  <c r="BP50" i="7"/>
  <c r="BO51" i="7"/>
  <c r="BP51" i="7"/>
  <c r="BO52" i="7"/>
  <c r="BP52" i="7"/>
  <c r="BO53" i="7"/>
  <c r="BP53" i="7"/>
  <c r="BO54" i="7"/>
  <c r="BP54" i="7"/>
  <c r="BO55" i="7"/>
  <c r="BP55" i="7"/>
  <c r="BO56" i="7"/>
  <c r="BP56" i="7"/>
  <c r="BO57" i="7"/>
  <c r="BP57" i="7"/>
  <c r="BO58" i="7"/>
  <c r="BP58" i="7"/>
  <c r="BO59" i="7"/>
  <c r="BP59" i="7"/>
  <c r="BO60" i="7"/>
  <c r="BP60" i="7"/>
  <c r="BO61" i="7"/>
  <c r="BP61" i="7"/>
  <c r="BO62" i="7"/>
  <c r="BP62" i="7"/>
  <c r="BO63" i="7"/>
  <c r="BP63" i="7"/>
  <c r="BO64" i="7"/>
  <c r="BP64" i="7"/>
  <c r="BO65" i="7"/>
  <c r="BP65" i="7"/>
  <c r="BO66" i="7"/>
  <c r="BP66" i="7"/>
  <c r="BO67" i="7"/>
  <c r="BP67" i="7"/>
  <c r="BO68" i="7"/>
  <c r="BP68" i="7"/>
  <c r="BO69" i="7"/>
  <c r="BP69" i="7"/>
  <c r="BO70" i="7"/>
  <c r="BP70" i="7"/>
  <c r="BO71" i="7"/>
  <c r="BP71" i="7"/>
  <c r="BO72" i="7"/>
  <c r="BP72" i="7"/>
  <c r="BO73" i="7"/>
  <c r="BP73" i="7"/>
  <c r="BO74" i="7"/>
  <c r="BP74" i="7"/>
  <c r="BO75" i="7"/>
  <c r="BP75" i="7"/>
  <c r="BO76" i="7"/>
  <c r="BP76" i="7"/>
  <c r="BO77" i="7"/>
  <c r="BP77" i="7"/>
  <c r="BO78" i="7"/>
  <c r="BP78" i="7"/>
  <c r="BP2" i="7"/>
  <c r="BO2" i="7"/>
  <c r="BJ3" i="7"/>
  <c r="BJ4" i="7"/>
  <c r="BJ5" i="7"/>
  <c r="BJ6" i="7"/>
  <c r="BJ7" i="7"/>
  <c r="BJ8" i="7"/>
  <c r="BJ9" i="7"/>
  <c r="BJ10" i="7"/>
  <c r="BJ11" i="7"/>
  <c r="BJ12" i="7"/>
  <c r="BJ13" i="7"/>
  <c r="BJ14" i="7"/>
  <c r="BJ15" i="7"/>
  <c r="BJ16" i="7"/>
  <c r="BJ17" i="7"/>
  <c r="BJ18" i="7"/>
  <c r="BJ19" i="7"/>
  <c r="BJ20" i="7"/>
  <c r="BJ21" i="7"/>
  <c r="BJ22" i="7"/>
  <c r="BJ23" i="7"/>
  <c r="BJ24" i="7"/>
  <c r="BJ25" i="7"/>
  <c r="BJ26" i="7"/>
  <c r="BJ27" i="7"/>
  <c r="BJ28" i="7"/>
  <c r="BJ29" i="7"/>
  <c r="BJ30" i="7"/>
  <c r="BJ31" i="7"/>
  <c r="BJ32" i="7"/>
  <c r="BJ33" i="7"/>
  <c r="BJ34" i="7"/>
  <c r="BJ35" i="7"/>
  <c r="BJ36" i="7"/>
  <c r="BJ37" i="7"/>
  <c r="BJ38" i="7"/>
  <c r="BJ39" i="7"/>
  <c r="BJ40" i="7"/>
  <c r="BJ41" i="7"/>
  <c r="BJ42" i="7"/>
  <c r="BJ43" i="7"/>
  <c r="BJ44" i="7"/>
  <c r="BJ45" i="7"/>
  <c r="BJ46" i="7"/>
  <c r="BJ47" i="7"/>
  <c r="BJ48" i="7"/>
  <c r="BJ49" i="7"/>
  <c r="BJ50" i="7"/>
  <c r="BJ51" i="7"/>
  <c r="BJ52" i="7"/>
  <c r="BJ53" i="7"/>
  <c r="BJ54" i="7"/>
  <c r="BJ55" i="7"/>
  <c r="BJ56" i="7"/>
  <c r="BJ57" i="7"/>
  <c r="BJ58" i="7"/>
  <c r="BJ59" i="7"/>
  <c r="BJ60" i="7"/>
  <c r="BJ61" i="7"/>
  <c r="BJ62" i="7"/>
  <c r="BJ63" i="7"/>
  <c r="BJ64" i="7"/>
  <c r="BJ65" i="7"/>
  <c r="BJ66" i="7"/>
  <c r="BJ67" i="7"/>
  <c r="BJ68" i="7"/>
  <c r="BJ69" i="7"/>
  <c r="BJ70" i="7"/>
  <c r="BJ71" i="7"/>
  <c r="BJ72" i="7"/>
  <c r="BJ73" i="7"/>
  <c r="BJ74" i="7"/>
  <c r="BJ75" i="7"/>
  <c r="BJ76" i="7"/>
  <c r="BJ77" i="7"/>
  <c r="BJ78" i="7"/>
  <c r="BJ2" i="7"/>
  <c r="T4" i="4" l="1"/>
  <c r="U4" i="4"/>
  <c r="V4" i="4"/>
  <c r="W4" i="4"/>
  <c r="Z4" i="4"/>
  <c r="AA4" i="4"/>
  <c r="AB4" i="4"/>
  <c r="AC4" i="4"/>
  <c r="AD4" i="4"/>
  <c r="AG4" i="4"/>
  <c r="AI4" i="4"/>
  <c r="AJ4" i="4"/>
  <c r="AK4" i="4"/>
  <c r="AL4" i="4"/>
  <c r="AM4" i="4"/>
  <c r="AO4" i="4"/>
  <c r="AR4" i="4"/>
  <c r="AS4" i="4"/>
  <c r="AT4" i="4"/>
  <c r="AU4" i="4"/>
  <c r="AV4" i="4"/>
  <c r="AY4" i="4"/>
  <c r="BA4" i="4"/>
  <c r="BC4" i="4"/>
  <c r="BD4" i="4"/>
  <c r="BE4" i="4"/>
  <c r="BF4" i="4"/>
  <c r="BG4" i="4"/>
  <c r="BJ4" i="4"/>
  <c r="BK4" i="4"/>
  <c r="BL4" i="4"/>
  <c r="BN4" i="4"/>
  <c r="BQ4" i="4"/>
  <c r="T5" i="4"/>
  <c r="V5" i="4"/>
  <c r="W5" i="4"/>
  <c r="X5" i="4"/>
  <c r="Z5" i="4"/>
  <c r="AA5" i="4"/>
  <c r="AC5" i="4"/>
  <c r="AD5" i="4"/>
  <c r="AJ5" i="4"/>
  <c r="AK5" i="4"/>
  <c r="AL5" i="4"/>
  <c r="AM5" i="4"/>
  <c r="AO5" i="4"/>
  <c r="AP5" i="4"/>
  <c r="AQ5" i="4"/>
  <c r="AR5" i="4"/>
  <c r="AS5" i="4"/>
  <c r="AT5" i="4"/>
  <c r="AU5" i="4"/>
  <c r="AV5" i="4"/>
  <c r="AY5" i="4"/>
  <c r="BA5" i="4"/>
  <c r="BB5" i="4"/>
  <c r="BC5" i="4"/>
  <c r="BD5" i="4"/>
  <c r="BE5" i="4"/>
  <c r="BF5" i="4"/>
  <c r="BG5" i="4"/>
  <c r="BK5" i="4"/>
  <c r="BL5" i="4"/>
  <c r="T6" i="4"/>
  <c r="U6" i="4"/>
  <c r="V6" i="4"/>
  <c r="W6" i="4"/>
  <c r="X6" i="4"/>
  <c r="Z6" i="4"/>
  <c r="AB6" i="4"/>
  <c r="AC6" i="4"/>
  <c r="AE6" i="4"/>
  <c r="AH6" i="4"/>
  <c r="AI6" i="4"/>
  <c r="AJ6" i="4"/>
  <c r="AK6" i="4"/>
  <c r="AL6" i="4"/>
  <c r="AM6" i="4"/>
  <c r="AO6" i="4"/>
  <c r="AP6" i="4"/>
  <c r="AQ6" i="4"/>
  <c r="AS6" i="4"/>
  <c r="AT6" i="4"/>
  <c r="AU6" i="4"/>
  <c r="AV6" i="4"/>
  <c r="AW6" i="4"/>
  <c r="AX6" i="4"/>
  <c r="AY6" i="4"/>
  <c r="BA6" i="4"/>
  <c r="BB6" i="4"/>
  <c r="BD6" i="4"/>
  <c r="BE6" i="4"/>
  <c r="BG6" i="4"/>
  <c r="BH6" i="4"/>
  <c r="BK6" i="4"/>
  <c r="BL6" i="4"/>
  <c r="BN6" i="4"/>
  <c r="BP6" i="4"/>
  <c r="BQ6" i="4"/>
  <c r="W7" i="4"/>
  <c r="AA7" i="4"/>
  <c r="AE7" i="4"/>
  <c r="AK7" i="4"/>
  <c r="AM7" i="4"/>
  <c r="AT7" i="4"/>
  <c r="BB7" i="4"/>
  <c r="BH7" i="4"/>
  <c r="BK7" i="4"/>
  <c r="W8" i="4"/>
  <c r="AA8" i="4"/>
  <c r="AE8" i="4"/>
  <c r="AK8" i="4"/>
  <c r="AM8" i="4"/>
  <c r="AT8" i="4"/>
  <c r="BB8" i="4"/>
  <c r="BH8" i="4"/>
  <c r="BK8" i="4"/>
  <c r="W9" i="4"/>
  <c r="AA9" i="4"/>
  <c r="AM9" i="4"/>
  <c r="AT9" i="4"/>
  <c r="BB9" i="4"/>
  <c r="BH9" i="4"/>
  <c r="BK9" i="4"/>
  <c r="W10" i="4"/>
  <c r="AA10" i="4"/>
  <c r="AM10" i="4"/>
  <c r="AT10" i="4"/>
  <c r="BB10" i="4"/>
  <c r="BH10" i="4"/>
  <c r="BK10" i="4"/>
  <c r="AE11" i="4"/>
  <c r="AK11" i="4"/>
  <c r="AL11" i="4"/>
  <c r="AM11" i="4"/>
  <c r="AN11" i="4"/>
  <c r="AO11" i="4"/>
  <c r="AW11" i="4"/>
  <c r="BA11" i="4"/>
  <c r="BD11" i="4"/>
  <c r="BH11" i="4"/>
  <c r="BJ11" i="4"/>
  <c r="BK11" i="4"/>
  <c r="BN11" i="4"/>
  <c r="BO11" i="4"/>
  <c r="AT12" i="4"/>
  <c r="AE13" i="4"/>
  <c r="AK13" i="4"/>
  <c r="AT13" i="4"/>
  <c r="AY13" i="4"/>
  <c r="BQ13" i="4"/>
  <c r="U14" i="4"/>
  <c r="V14" i="4"/>
  <c r="AC14" i="4"/>
  <c r="AE14" i="4"/>
  <c r="AK14" i="4"/>
  <c r="AO14" i="4"/>
  <c r="AR14" i="4"/>
  <c r="AT14" i="4"/>
  <c r="AY14" i="4"/>
  <c r="BK14" i="4"/>
  <c r="AY15" i="4"/>
  <c r="AT16" i="4"/>
  <c r="U20" i="4"/>
  <c r="AE20" i="4"/>
  <c r="AI20" i="4"/>
  <c r="AJ20" i="4"/>
  <c r="AK20" i="4"/>
  <c r="AM20" i="4"/>
  <c r="AS20" i="4"/>
  <c r="AT20" i="4"/>
  <c r="AY20" i="4"/>
  <c r="BB20" i="4"/>
  <c r="BD20" i="4"/>
  <c r="BF20" i="4"/>
  <c r="BJ20" i="4"/>
  <c r="BN20" i="4"/>
  <c r="U21" i="4"/>
  <c r="W21" i="4"/>
  <c r="AA21" i="4"/>
  <c r="AE21" i="4"/>
  <c r="AF21" i="4"/>
  <c r="AI21" i="4"/>
  <c r="AJ21" i="4"/>
  <c r="AK21" i="4"/>
  <c r="AM21" i="4"/>
  <c r="AP21" i="4"/>
  <c r="AS21" i="4"/>
  <c r="AX21" i="4"/>
  <c r="AY21" i="4"/>
  <c r="BB21" i="4"/>
  <c r="BC21" i="4"/>
  <c r="BD21" i="4"/>
  <c r="BF21" i="4"/>
  <c r="BH21" i="4"/>
  <c r="BN21" i="4"/>
  <c r="U22" i="4"/>
  <c r="AA22" i="4"/>
  <c r="AI22" i="4"/>
  <c r="AJ22" i="4"/>
  <c r="AK22" i="4"/>
  <c r="AM22" i="4"/>
  <c r="AP22" i="4"/>
  <c r="AU22" i="4"/>
  <c r="AW22" i="4"/>
  <c r="AX22" i="4"/>
  <c r="AY22" i="4"/>
  <c r="BA22" i="4"/>
  <c r="BB22" i="4"/>
  <c r="BD22" i="4"/>
  <c r="BF22" i="4"/>
  <c r="BK22" i="4"/>
  <c r="BL22" i="4"/>
  <c r="BN22" i="4"/>
  <c r="U23" i="4"/>
  <c r="AA23" i="4"/>
  <c r="AC23" i="4"/>
  <c r="AK23" i="4"/>
  <c r="AM23" i="4"/>
  <c r="AS23" i="4"/>
  <c r="AT23" i="4"/>
  <c r="BB23" i="4"/>
  <c r="BD23" i="4"/>
  <c r="BF23" i="4"/>
  <c r="BK23" i="4"/>
  <c r="BN23" i="4"/>
  <c r="U25" i="4"/>
  <c r="AW25" i="4"/>
  <c r="AY25" i="4"/>
  <c r="BK25" i="4"/>
  <c r="AE26" i="4"/>
  <c r="AT26" i="4"/>
  <c r="AV26" i="4"/>
  <c r="BA26" i="4"/>
  <c r="U27" i="4"/>
  <c r="W27" i="4"/>
  <c r="AA27" i="4"/>
  <c r="AB27" i="4"/>
  <c r="AC27" i="4"/>
  <c r="AG27" i="4"/>
  <c r="AK27" i="4"/>
  <c r="AP27" i="4"/>
  <c r="AQ27" i="4"/>
  <c r="AV27" i="4"/>
  <c r="AW27" i="4"/>
  <c r="AY27" i="4"/>
  <c r="BB27" i="4"/>
  <c r="BC27" i="4"/>
  <c r="BG27" i="4"/>
  <c r="BH27" i="4"/>
  <c r="BJ27" i="4"/>
  <c r="BK27" i="4"/>
  <c r="U28" i="4"/>
  <c r="W28" i="4"/>
  <c r="AA28" i="4"/>
  <c r="AB28" i="4"/>
  <c r="AC28" i="4"/>
  <c r="AE28" i="4"/>
  <c r="AG28" i="4"/>
  <c r="AH28" i="4"/>
  <c r="AI28" i="4"/>
  <c r="AK28" i="4"/>
  <c r="AL28" i="4"/>
  <c r="AP28" i="4"/>
  <c r="AQ28" i="4"/>
  <c r="AV28" i="4"/>
  <c r="AW28" i="4"/>
  <c r="AY28" i="4"/>
  <c r="BB28" i="4"/>
  <c r="BC28" i="4"/>
  <c r="BD28" i="4"/>
  <c r="BH28" i="4"/>
  <c r="BJ28" i="4"/>
  <c r="BK28" i="4"/>
  <c r="U29" i="4"/>
  <c r="AG29" i="4"/>
  <c r="AK29" i="4"/>
  <c r="AO29" i="4"/>
  <c r="AT29" i="4"/>
  <c r="AY29" i="4"/>
  <c r="BB29" i="4"/>
  <c r="U30" i="4"/>
  <c r="W30" i="4"/>
  <c r="X30" i="4"/>
  <c r="Z30" i="4"/>
  <c r="AB30" i="4"/>
  <c r="AH30" i="4"/>
  <c r="AI30" i="4"/>
  <c r="AK30" i="4"/>
  <c r="AM30" i="4"/>
  <c r="AN30" i="4"/>
  <c r="AR30" i="4"/>
  <c r="AT30" i="4"/>
  <c r="AY30" i="4"/>
  <c r="BH30" i="4"/>
  <c r="BJ30" i="4"/>
  <c r="BK30" i="4"/>
  <c r="U31" i="4"/>
  <c r="W31" i="4"/>
  <c r="X31" i="4"/>
  <c r="AA31" i="4"/>
  <c r="AC31" i="4"/>
  <c r="AK31" i="4"/>
  <c r="AL31" i="4"/>
  <c r="AM31" i="4"/>
  <c r="AO31" i="4"/>
  <c r="AX31" i="4"/>
  <c r="AY31" i="4"/>
  <c r="BB31" i="4"/>
  <c r="BF31" i="4"/>
  <c r="BH31" i="4"/>
  <c r="BJ31" i="4"/>
  <c r="BK31" i="4"/>
  <c r="U32" i="4"/>
  <c r="W32" i="4"/>
  <c r="X32" i="4"/>
  <c r="AA32" i="4"/>
  <c r="AB32" i="4"/>
  <c r="AC32" i="4"/>
  <c r="AI32" i="4"/>
  <c r="AJ32" i="4"/>
  <c r="AL32" i="4"/>
  <c r="AM32" i="4"/>
  <c r="AO32" i="4"/>
  <c r="AP32" i="4"/>
  <c r="AR32" i="4"/>
  <c r="AT32" i="4"/>
  <c r="AV32" i="4"/>
  <c r="AW32" i="4"/>
  <c r="AX32" i="4"/>
  <c r="AY32" i="4"/>
  <c r="BB32" i="4"/>
  <c r="BC32" i="4"/>
  <c r="BJ32" i="4"/>
  <c r="BK32" i="4"/>
  <c r="BO32" i="4"/>
  <c r="BP32" i="4"/>
  <c r="BQ32" i="4"/>
  <c r="U33" i="4"/>
  <c r="W33" i="4"/>
  <c r="X33" i="4"/>
  <c r="Y33" i="4"/>
  <c r="Z33" i="4"/>
  <c r="AA33" i="4"/>
  <c r="AB33" i="4"/>
  <c r="AE33" i="4"/>
  <c r="AH33" i="4"/>
  <c r="AI33" i="4"/>
  <c r="AJ33" i="4"/>
  <c r="AK33" i="4"/>
  <c r="AL33" i="4"/>
  <c r="AM33" i="4"/>
  <c r="AQ33" i="4"/>
  <c r="AR33" i="4"/>
  <c r="AS33" i="4"/>
  <c r="AX33" i="4"/>
  <c r="AY33" i="4"/>
  <c r="BB33" i="4"/>
  <c r="BC33" i="4"/>
  <c r="BD33" i="4"/>
  <c r="BG33" i="4"/>
  <c r="BH33" i="4"/>
  <c r="BI33" i="4"/>
  <c r="BJ33" i="4"/>
  <c r="BK33" i="4"/>
  <c r="BO33" i="4"/>
  <c r="BP33" i="4"/>
  <c r="U34" i="4"/>
  <c r="W34" i="4"/>
  <c r="X34" i="4"/>
  <c r="AA34" i="4"/>
  <c r="AF34" i="4"/>
  <c r="AI34" i="4"/>
  <c r="AJ34" i="4"/>
  <c r="AK34" i="4"/>
  <c r="AL34" i="4"/>
  <c r="AP34" i="4"/>
  <c r="AR34" i="4"/>
  <c r="AU34" i="4"/>
  <c r="AV34" i="4"/>
  <c r="AW34" i="4"/>
  <c r="AX34" i="4"/>
  <c r="AY34" i="4"/>
  <c r="BA34" i="4"/>
  <c r="BB34" i="4"/>
  <c r="BF34" i="4"/>
  <c r="BI34" i="4"/>
  <c r="BJ34" i="4"/>
  <c r="BK34" i="4"/>
  <c r="BL34" i="4"/>
  <c r="BN34" i="4"/>
  <c r="BO34" i="4"/>
  <c r="BQ34" i="4"/>
  <c r="V35" i="4"/>
  <c r="AA35" i="4"/>
  <c r="BF35" i="4"/>
  <c r="BL35" i="4"/>
  <c r="BP35" i="4"/>
  <c r="U36" i="4"/>
  <c r="AE36" i="4"/>
  <c r="BG36" i="4"/>
  <c r="BK36" i="4"/>
  <c r="U37" i="4"/>
  <c r="V37" i="4"/>
  <c r="X37" i="4"/>
  <c r="AA37" i="4"/>
  <c r="AK37" i="4"/>
  <c r="AY37" i="4"/>
  <c r="BB37" i="4"/>
  <c r="BD37" i="4"/>
  <c r="BG37" i="4"/>
  <c r="U38" i="4"/>
  <c r="V38" i="4"/>
  <c r="X38" i="4"/>
  <c r="AA38" i="4"/>
  <c r="AJ38" i="4"/>
  <c r="AK38" i="4"/>
  <c r="AL38" i="4"/>
  <c r="AM38" i="4"/>
  <c r="AQ38" i="4"/>
  <c r="AT38" i="4"/>
  <c r="AW38" i="4"/>
  <c r="AY38" i="4"/>
  <c r="BA38" i="4"/>
  <c r="BB38" i="4"/>
  <c r="BF38" i="4"/>
  <c r="BG38" i="4"/>
  <c r="BJ38" i="4"/>
  <c r="BK38" i="4"/>
  <c r="BL38" i="4"/>
  <c r="U39" i="4"/>
  <c r="AE39" i="4"/>
  <c r="AK39" i="4"/>
  <c r="AT39" i="4"/>
  <c r="AY39" i="4"/>
  <c r="BB39" i="4"/>
  <c r="BC39" i="4"/>
  <c r="BD39" i="4"/>
  <c r="BG39" i="4"/>
  <c r="BJ39" i="4"/>
  <c r="BK39" i="4"/>
  <c r="BL39" i="4"/>
  <c r="BO39" i="4"/>
  <c r="U40" i="4"/>
  <c r="X40" i="4"/>
  <c r="AE40" i="4"/>
  <c r="AK40" i="4"/>
  <c r="AL40" i="4"/>
  <c r="AM40" i="4"/>
  <c r="AP40" i="4"/>
  <c r="AQ40" i="4"/>
  <c r="AS40" i="4"/>
  <c r="AT40" i="4"/>
  <c r="AU40" i="4"/>
  <c r="AY40" i="4"/>
  <c r="BB40" i="4"/>
  <c r="BD40" i="4"/>
  <c r="BF40" i="4"/>
  <c r="BG40" i="4"/>
  <c r="BH40" i="4"/>
  <c r="BK40" i="4"/>
  <c r="U41" i="4"/>
  <c r="V41" i="4"/>
  <c r="AA41" i="4"/>
  <c r="AB41" i="4"/>
  <c r="AE41" i="4"/>
  <c r="AI41" i="4"/>
  <c r="AK41" i="4"/>
  <c r="AL41" i="4"/>
  <c r="AM41" i="4"/>
  <c r="AP41" i="4"/>
  <c r="AS41" i="4"/>
  <c r="AT41" i="4"/>
  <c r="AU41" i="4"/>
  <c r="AX41" i="4"/>
  <c r="AY41" i="4"/>
  <c r="AZ41" i="4"/>
  <c r="BB41" i="4"/>
  <c r="BD41" i="4"/>
  <c r="BF41" i="4"/>
  <c r="BH41" i="4"/>
  <c r="BK41" i="4"/>
  <c r="U42" i="4"/>
  <c r="V42" i="4"/>
  <c r="AB42" i="4"/>
  <c r="AE42" i="4"/>
  <c r="AK42" i="4"/>
  <c r="AL42" i="4"/>
  <c r="AM42" i="4"/>
  <c r="AP42" i="4"/>
  <c r="AS42" i="4"/>
  <c r="AT42" i="4"/>
  <c r="AY42" i="4"/>
  <c r="BD42" i="4"/>
  <c r="BK42" i="4"/>
  <c r="U43" i="4"/>
  <c r="X43" i="4"/>
  <c r="AA43" i="4"/>
  <c r="AB43" i="4"/>
  <c r="AK43" i="4"/>
  <c r="AL43" i="4"/>
  <c r="AS43" i="4"/>
  <c r="AT43" i="4"/>
  <c r="AW43" i="4"/>
  <c r="AX43" i="4"/>
  <c r="AY43" i="4"/>
  <c r="BB43" i="4"/>
  <c r="BD43" i="4"/>
  <c r="BH43" i="4"/>
  <c r="BK43" i="4"/>
  <c r="U44" i="4"/>
  <c r="AB44" i="4"/>
  <c r="AK44" i="4"/>
  <c r="AM44" i="4"/>
  <c r="AW44" i="4"/>
  <c r="AX44" i="4"/>
  <c r="AY44" i="4"/>
  <c r="BI44" i="4"/>
  <c r="X45" i="4"/>
  <c r="AA45" i="4"/>
  <c r="AB45" i="4"/>
  <c r="AK45" i="4"/>
  <c r="AL45" i="4"/>
  <c r="AP45" i="4"/>
  <c r="AQ45" i="4"/>
  <c r="AS45" i="4"/>
  <c r="AX45" i="4"/>
  <c r="AY45" i="4"/>
  <c r="BA45" i="4"/>
  <c r="BB45" i="4"/>
  <c r="BD45" i="4"/>
  <c r="BF45" i="4"/>
  <c r="BI45" i="4"/>
  <c r="BK45" i="4"/>
  <c r="T46" i="4"/>
  <c r="U46" i="4"/>
  <c r="V46" i="4"/>
  <c r="W46" i="4"/>
  <c r="Y46" i="4"/>
  <c r="Z46" i="4"/>
  <c r="AA46" i="4"/>
  <c r="AC46" i="4"/>
  <c r="AD46" i="4"/>
  <c r="AE46" i="4"/>
  <c r="AF46" i="4"/>
  <c r="AG46" i="4"/>
  <c r="AH46" i="4"/>
  <c r="AI46" i="4"/>
  <c r="AJ46" i="4"/>
  <c r="AK46" i="4"/>
  <c r="AL46" i="4"/>
  <c r="AM46" i="4"/>
  <c r="AN46" i="4"/>
  <c r="AP46" i="4"/>
  <c r="AQ46" i="4"/>
  <c r="AS46" i="4"/>
  <c r="AT46" i="4"/>
  <c r="AV46" i="4"/>
  <c r="AX46" i="4"/>
  <c r="AY46" i="4"/>
  <c r="AZ46" i="4"/>
  <c r="BA46" i="4"/>
  <c r="BB46" i="4"/>
  <c r="BC46" i="4"/>
  <c r="BD46" i="4"/>
  <c r="BF46" i="4"/>
  <c r="BG46" i="4"/>
  <c r="BH46" i="4"/>
  <c r="BI46" i="4"/>
  <c r="BL46" i="4"/>
  <c r="BN46" i="4"/>
  <c r="BO46" i="4"/>
  <c r="BP46" i="4"/>
  <c r="BQ46" i="4"/>
  <c r="AA47" i="4"/>
  <c r="AJ47" i="4"/>
  <c r="AK47" i="4"/>
  <c r="AL47" i="4"/>
  <c r="AM47" i="4"/>
  <c r="AP47" i="4"/>
  <c r="AQ47" i="4"/>
  <c r="AT47" i="4"/>
  <c r="AX47" i="4"/>
  <c r="AY47" i="4"/>
  <c r="BA47" i="4"/>
  <c r="BB47" i="4"/>
  <c r="BD47" i="4"/>
  <c r="BF47" i="4"/>
  <c r="U48" i="4"/>
  <c r="W48" i="4"/>
  <c r="X48" i="4"/>
  <c r="AA48" i="4"/>
  <c r="AK48" i="4"/>
  <c r="AL48" i="4"/>
  <c r="AM48" i="4"/>
  <c r="AO48" i="4"/>
  <c r="AP48" i="4"/>
  <c r="AQ48" i="4"/>
  <c r="AR48" i="4"/>
  <c r="AS48" i="4"/>
  <c r="AT48" i="4"/>
  <c r="AX48" i="4"/>
  <c r="AY48" i="4"/>
  <c r="BA48" i="4"/>
  <c r="BB48" i="4"/>
  <c r="BD48" i="4"/>
  <c r="BK48" i="4"/>
  <c r="BB49" i="4"/>
  <c r="AK50" i="4"/>
  <c r="W51" i="4"/>
  <c r="AA52" i="4"/>
  <c r="AD52" i="4"/>
  <c r="AK52" i="4"/>
  <c r="AR52" i="4"/>
  <c r="BD52" i="4"/>
  <c r="BK52" i="4"/>
  <c r="U53" i="4"/>
  <c r="V53" i="4"/>
  <c r="X53" i="4"/>
  <c r="AC53" i="4"/>
  <c r="AD53" i="4"/>
  <c r="AE53" i="4"/>
  <c r="AG53" i="4"/>
  <c r="AJ53" i="4"/>
  <c r="AK53" i="4"/>
  <c r="AM53" i="4"/>
  <c r="AN53" i="4"/>
  <c r="AO53" i="4"/>
  <c r="AP53" i="4"/>
  <c r="AU53" i="4"/>
  <c r="AV53" i="4"/>
  <c r="AW53" i="4"/>
  <c r="AY53" i="4"/>
  <c r="BA53" i="4"/>
  <c r="BB53" i="4"/>
  <c r="BC53" i="4"/>
  <c r="BD53" i="4"/>
  <c r="BF53" i="4"/>
  <c r="BJ53" i="4"/>
  <c r="BK53" i="4"/>
  <c r="U54" i="4"/>
  <c r="V54" i="4"/>
  <c r="W54" i="4"/>
  <c r="X54" i="4"/>
  <c r="AB54" i="4"/>
  <c r="AC54" i="4"/>
  <c r="AD54" i="4"/>
  <c r="AE54" i="4"/>
  <c r="AG54" i="4"/>
  <c r="AJ54" i="4"/>
  <c r="AK54" i="4"/>
  <c r="AM54" i="4"/>
  <c r="AN54" i="4"/>
  <c r="AO54" i="4"/>
  <c r="AP54" i="4"/>
  <c r="AS54" i="4"/>
  <c r="AT54" i="4"/>
  <c r="AU54" i="4"/>
  <c r="AV54" i="4"/>
  <c r="AW54" i="4"/>
  <c r="AY54" i="4"/>
  <c r="BA54" i="4"/>
  <c r="BB54" i="4"/>
  <c r="BC54" i="4"/>
  <c r="BD54" i="4"/>
  <c r="BF54" i="4"/>
  <c r="BH54" i="4"/>
  <c r="BJ54" i="4"/>
  <c r="BN54" i="4"/>
  <c r="BQ54" i="4"/>
  <c r="V55" i="4"/>
  <c r="W55" i="4"/>
  <c r="X55" i="4"/>
  <c r="AA55" i="4"/>
  <c r="AC55" i="4"/>
  <c r="AE55" i="4"/>
  <c r="AF55" i="4"/>
  <c r="AK55" i="4"/>
  <c r="AL55" i="4"/>
  <c r="AP55" i="4"/>
  <c r="AT55" i="4"/>
  <c r="AV55" i="4"/>
  <c r="AW55" i="4"/>
  <c r="AY55" i="4"/>
  <c r="BA55" i="4"/>
  <c r="BB55" i="4"/>
  <c r="BD55" i="4"/>
  <c r="BF55" i="4"/>
  <c r="BG55" i="4"/>
  <c r="BK55" i="4"/>
  <c r="BL55" i="4"/>
  <c r="BQ55" i="4"/>
  <c r="U56" i="4"/>
  <c r="AL56" i="4"/>
  <c r="AY56" i="4"/>
  <c r="BA56" i="4"/>
  <c r="BB56" i="4"/>
  <c r="BN56" i="4"/>
  <c r="BP56" i="4"/>
  <c r="BB57" i="4"/>
  <c r="BC57" i="4"/>
  <c r="BD57" i="4"/>
  <c r="BH57" i="4"/>
  <c r="BK57" i="4"/>
  <c r="V58" i="4"/>
  <c r="AF58" i="4"/>
  <c r="AJ58" i="4"/>
  <c r="AY58" i="4"/>
  <c r="BF58" i="4"/>
  <c r="BN58" i="4"/>
  <c r="AY59" i="4"/>
  <c r="V60" i="4"/>
  <c r="W60" i="4"/>
  <c r="AI60" i="4"/>
  <c r="AK60" i="4"/>
  <c r="AS60" i="4"/>
  <c r="AX60" i="4"/>
  <c r="AY60" i="4"/>
  <c r="BB60" i="4"/>
  <c r="BC60" i="4"/>
  <c r="BJ60" i="4"/>
  <c r="U61" i="4"/>
  <c r="V61" i="4"/>
  <c r="W61" i="4"/>
  <c r="X61" i="4"/>
  <c r="Z61" i="4"/>
  <c r="AA61" i="4"/>
  <c r="AB61" i="4"/>
  <c r="AC61" i="4"/>
  <c r="AD61" i="4"/>
  <c r="AE61" i="4"/>
  <c r="AG61" i="4"/>
  <c r="AI61" i="4"/>
  <c r="AK61" i="4"/>
  <c r="AM61" i="4"/>
  <c r="AO61" i="4"/>
  <c r="AP61" i="4"/>
  <c r="AR61" i="4"/>
  <c r="AS61" i="4"/>
  <c r="AT61" i="4"/>
  <c r="AU61" i="4"/>
  <c r="AV61" i="4"/>
  <c r="AW61" i="4"/>
  <c r="AX61" i="4"/>
  <c r="AY61" i="4"/>
  <c r="AZ61" i="4"/>
  <c r="BA61" i="4"/>
  <c r="BB61" i="4"/>
  <c r="BC61" i="4"/>
  <c r="BF61" i="4"/>
  <c r="BG61" i="4"/>
  <c r="BH61" i="4"/>
  <c r="BJ61" i="4"/>
  <c r="BK61" i="4"/>
  <c r="BL61" i="4"/>
  <c r="BN61" i="4"/>
  <c r="BO61" i="4"/>
  <c r="BQ61" i="4"/>
  <c r="U62" i="4"/>
  <c r="AI62" i="4"/>
  <c r="BK62" i="4"/>
  <c r="U63" i="4"/>
  <c r="AA63" i="4"/>
  <c r="AC63" i="4"/>
  <c r="AF63" i="4"/>
  <c r="AK63" i="4"/>
  <c r="AU63" i="4"/>
  <c r="AX63" i="4"/>
  <c r="AY63" i="4"/>
  <c r="AZ63" i="4"/>
  <c r="BA63" i="4"/>
  <c r="BB63" i="4"/>
  <c r="BD63" i="4"/>
  <c r="BK63" i="4"/>
  <c r="BQ63" i="4"/>
  <c r="U64" i="4"/>
  <c r="AI64" i="4"/>
  <c r="U65" i="4"/>
  <c r="V65" i="4"/>
  <c r="X65" i="4"/>
  <c r="AA65" i="4"/>
  <c r="AC65" i="4"/>
  <c r="AE65" i="4"/>
  <c r="AI65" i="4"/>
  <c r="AJ65" i="4"/>
  <c r="AK65" i="4"/>
  <c r="AM65" i="4"/>
  <c r="AN65" i="4"/>
  <c r="AP65" i="4"/>
  <c r="AR65" i="4"/>
  <c r="AS65" i="4"/>
  <c r="AU65" i="4"/>
  <c r="AX65" i="4"/>
  <c r="AY65" i="4"/>
  <c r="AZ65" i="4"/>
  <c r="BA65" i="4"/>
  <c r="BB65" i="4"/>
  <c r="BC65" i="4"/>
  <c r="BD65" i="4"/>
  <c r="BH65" i="4"/>
  <c r="BK65" i="4"/>
  <c r="BL65" i="4"/>
  <c r="BN65" i="4"/>
  <c r="BQ65" i="4"/>
  <c r="U66" i="4"/>
  <c r="X66" i="4"/>
  <c r="AA66" i="4"/>
  <c r="AC66" i="4"/>
  <c r="AE66" i="4"/>
  <c r="AI66" i="4"/>
  <c r="AJ66" i="4"/>
  <c r="AK66" i="4"/>
  <c r="AM66" i="4"/>
  <c r="AN66" i="4"/>
  <c r="AP66" i="4"/>
  <c r="AQ66" i="4"/>
  <c r="AS66" i="4"/>
  <c r="AU66" i="4"/>
  <c r="AX66" i="4"/>
  <c r="AY66" i="4"/>
  <c r="AZ66" i="4"/>
  <c r="BA66" i="4"/>
  <c r="BB66" i="4"/>
  <c r="BC66" i="4"/>
  <c r="BD66" i="4"/>
  <c r="BH66" i="4"/>
  <c r="BJ66" i="4"/>
  <c r="BL66" i="4"/>
  <c r="BN66" i="4"/>
  <c r="BQ66" i="4"/>
  <c r="AA67" i="4"/>
  <c r="AC67" i="4"/>
  <c r="AE67" i="4"/>
  <c r="AF67" i="4"/>
  <c r="AI67" i="4"/>
  <c r="AK67" i="4"/>
  <c r="AL67" i="4"/>
  <c r="AR67" i="4"/>
  <c r="AX67" i="4"/>
  <c r="AY67" i="4"/>
  <c r="AZ67" i="4"/>
  <c r="BB67" i="4"/>
  <c r="BC67" i="4"/>
  <c r="BD67" i="4"/>
  <c r="BJ67" i="4"/>
  <c r="BK67" i="4"/>
  <c r="BP67" i="4"/>
  <c r="T68" i="4"/>
  <c r="W68" i="4"/>
  <c r="X68" i="4"/>
  <c r="AC68" i="4"/>
  <c r="AF68" i="4"/>
  <c r="AG68" i="4"/>
  <c r="AN68" i="4"/>
  <c r="AO68" i="4"/>
  <c r="AP68" i="4"/>
  <c r="AS68" i="4"/>
  <c r="AU68" i="4"/>
  <c r="AW68" i="4"/>
  <c r="AY68" i="4"/>
  <c r="BC68" i="4"/>
  <c r="BJ68" i="4"/>
  <c r="BL68" i="4"/>
  <c r="V69" i="4"/>
  <c r="W69" i="4"/>
  <c r="X69" i="4"/>
  <c r="AA69" i="4"/>
  <c r="AC69" i="4"/>
  <c r="AE69" i="4"/>
  <c r="AF69" i="4"/>
  <c r="AN69" i="4"/>
  <c r="AP69" i="4"/>
  <c r="AX69" i="4"/>
  <c r="AY69" i="4"/>
  <c r="AZ69" i="4"/>
  <c r="BB69" i="4"/>
  <c r="BC69" i="4"/>
  <c r="BD69" i="4"/>
  <c r="BF69" i="4"/>
  <c r="BH69" i="4"/>
  <c r="BJ69" i="4"/>
  <c r="BK69" i="4"/>
  <c r="BL69" i="4"/>
  <c r="BN69" i="4"/>
  <c r="BO69" i="4"/>
  <c r="BP69" i="4"/>
  <c r="U70" i="4"/>
  <c r="V70" i="4"/>
  <c r="Z70" i="4"/>
  <c r="AA70" i="4"/>
  <c r="AC70" i="4"/>
  <c r="AE70" i="4"/>
  <c r="AF70" i="4"/>
  <c r="AM70" i="4"/>
  <c r="AN70" i="4"/>
  <c r="AS70" i="4"/>
  <c r="AU70" i="4"/>
  <c r="AW70" i="4"/>
  <c r="AX70" i="4"/>
  <c r="AY70" i="4"/>
  <c r="BA70" i="4"/>
  <c r="BC70" i="4"/>
  <c r="BH70" i="4"/>
  <c r="BJ70" i="4"/>
  <c r="BN70" i="4"/>
  <c r="BO70" i="4"/>
  <c r="U71" i="4"/>
  <c r="V71" i="4"/>
  <c r="X71" i="4"/>
  <c r="Z71" i="4"/>
  <c r="AA71" i="4"/>
  <c r="AB71" i="4"/>
  <c r="AC71" i="4"/>
  <c r="AD71" i="4"/>
  <c r="AE71" i="4"/>
  <c r="AF71" i="4"/>
  <c r="AI71" i="4"/>
  <c r="AM71" i="4"/>
  <c r="AN71" i="4"/>
  <c r="AO71" i="4"/>
  <c r="AP71" i="4"/>
  <c r="AR71" i="4"/>
  <c r="AT71" i="4"/>
  <c r="AX71" i="4"/>
  <c r="AY71" i="4"/>
  <c r="AZ71" i="4"/>
  <c r="BA71" i="4"/>
  <c r="BB71" i="4"/>
  <c r="BC71" i="4"/>
  <c r="BD71" i="4"/>
  <c r="BG71" i="4"/>
  <c r="BJ71" i="4"/>
  <c r="BK71" i="4"/>
  <c r="BL71" i="4"/>
  <c r="BN71" i="4"/>
  <c r="BO71" i="4"/>
  <c r="BP71" i="4"/>
  <c r="T72" i="4"/>
  <c r="U72" i="4"/>
  <c r="Z72" i="4"/>
  <c r="AB72" i="4"/>
  <c r="AC72" i="4"/>
  <c r="AM72" i="4"/>
  <c r="AP72" i="4"/>
  <c r="AQ72" i="4"/>
  <c r="AR72" i="4"/>
  <c r="AW72" i="4"/>
  <c r="AY72" i="4"/>
  <c r="BA72" i="4"/>
  <c r="BB72" i="4"/>
  <c r="BD72" i="4"/>
  <c r="BE72" i="4"/>
  <c r="BL72" i="4"/>
  <c r="BO72" i="4"/>
  <c r="AA73" i="4"/>
  <c r="AX73" i="4"/>
  <c r="V74" i="4"/>
  <c r="W74" i="4"/>
  <c r="X74" i="4"/>
  <c r="AC74" i="4"/>
  <c r="AE74" i="4"/>
  <c r="AH74" i="4"/>
  <c r="AI74" i="4"/>
  <c r="AL74" i="4"/>
  <c r="AT74" i="4"/>
  <c r="AU74" i="4"/>
  <c r="AY74" i="4"/>
  <c r="AZ74" i="4"/>
  <c r="BD74" i="4"/>
  <c r="BJ74" i="4"/>
  <c r="BK74" i="4"/>
  <c r="BN74" i="4"/>
  <c r="BO74" i="4"/>
  <c r="BP74" i="4"/>
  <c r="U75" i="4"/>
  <c r="W75" i="4"/>
  <c r="X75" i="4"/>
  <c r="AA75" i="4"/>
  <c r="AB75" i="4"/>
  <c r="AC75" i="4"/>
  <c r="AD75" i="4"/>
  <c r="AE75" i="4"/>
  <c r="AF75" i="4"/>
  <c r="AI75" i="4"/>
  <c r="AJ75" i="4"/>
  <c r="AK75" i="4"/>
  <c r="AM75" i="4"/>
  <c r="AQ75" i="4"/>
  <c r="AS75" i="4"/>
  <c r="AT75" i="4"/>
  <c r="AX75" i="4"/>
  <c r="AY75" i="4"/>
  <c r="BB75" i="4"/>
  <c r="BF75" i="4"/>
  <c r="BG75" i="4"/>
  <c r="BL75" i="4"/>
  <c r="BN75" i="4"/>
  <c r="BP75" i="4"/>
  <c r="BB76" i="4"/>
  <c r="BK76" i="4"/>
  <c r="AK77" i="4"/>
  <c r="AU77" i="4"/>
  <c r="T78" i="4"/>
  <c r="U78" i="4"/>
  <c r="V78" i="4"/>
  <c r="W78" i="4"/>
  <c r="X78" i="4"/>
  <c r="AA78" i="4"/>
  <c r="AB78" i="4"/>
  <c r="AC78" i="4"/>
  <c r="AE78" i="4"/>
  <c r="AI78" i="4"/>
  <c r="AJ78" i="4"/>
  <c r="AK78" i="4"/>
  <c r="AL78" i="4"/>
  <c r="AM78" i="4"/>
  <c r="AO78" i="4"/>
  <c r="AP78" i="4"/>
  <c r="AS78" i="4"/>
  <c r="AT78" i="4"/>
  <c r="AU78" i="4"/>
  <c r="AX78" i="4"/>
  <c r="AY78" i="4"/>
  <c r="BA78" i="4"/>
  <c r="BC78" i="4"/>
  <c r="BD78" i="4"/>
  <c r="BF78" i="4"/>
  <c r="BG78" i="4"/>
  <c r="BJ78" i="4"/>
  <c r="BK78" i="4"/>
  <c r="U79" i="4"/>
  <c r="X79" i="4"/>
  <c r="AA79" i="4"/>
  <c r="AB79" i="4"/>
  <c r="AE79" i="4"/>
  <c r="AK79" i="4"/>
  <c r="AL79" i="4"/>
  <c r="AM79" i="4"/>
  <c r="AO79" i="4"/>
  <c r="AS79" i="4"/>
  <c r="AT79" i="4"/>
  <c r="AX79" i="4"/>
  <c r="BD79" i="4"/>
  <c r="BH79" i="4"/>
  <c r="BK79" i="4"/>
  <c r="B3" i="5" l="1"/>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33" i="5"/>
  <c r="B34" i="5"/>
  <c r="B35" i="5"/>
  <c r="B36" i="5"/>
  <c r="B37" i="5"/>
  <c r="B38" i="5"/>
  <c r="B39" i="5"/>
  <c r="B40" i="5"/>
  <c r="B41" i="5"/>
  <c r="B42" i="5"/>
  <c r="B43" i="5"/>
  <c r="B44" i="5"/>
  <c r="B45" i="5"/>
  <c r="B46" i="5"/>
  <c r="B47" i="5"/>
  <c r="B48" i="5"/>
  <c r="B49" i="5"/>
  <c r="B50" i="5"/>
  <c r="B51" i="5"/>
  <c r="B2" i="5"/>
  <c r="P53" i="5" l="1"/>
  <c r="H64" i="5" l="1"/>
  <c r="H63" i="5"/>
  <c r="H62" i="5"/>
  <c r="H61" i="5"/>
  <c r="H60" i="5"/>
  <c r="H59" i="5"/>
  <c r="H58" i="5"/>
  <c r="H57" i="5"/>
  <c r="H56" i="5"/>
  <c r="O53" i="5"/>
  <c r="N53" i="5"/>
  <c r="M53" i="5"/>
  <c r="L53" i="5"/>
  <c r="K53" i="5"/>
  <c r="J53" i="5"/>
  <c r="I53" i="5"/>
  <c r="H53" i="5"/>
  <c r="G81" i="4" l="1"/>
  <c r="H65" i="5" l="1"/>
  <c r="BL78" i="7" l="1"/>
  <c r="BK78" i="7"/>
  <c r="BL77" i="7"/>
  <c r="BK77" i="7"/>
  <c r="BL76" i="7"/>
  <c r="BK76" i="7"/>
  <c r="BL75" i="7"/>
  <c r="BK75" i="7"/>
  <c r="BL74" i="7"/>
  <c r="BK74" i="7"/>
  <c r="BL73" i="7"/>
  <c r="BK73" i="7"/>
  <c r="BL72" i="7"/>
  <c r="BK72" i="7"/>
  <c r="BL71" i="7"/>
  <c r="BK71" i="7"/>
  <c r="BL70" i="7"/>
  <c r="BK70" i="7"/>
  <c r="BL69" i="7"/>
  <c r="BK69" i="7"/>
  <c r="BL68" i="7"/>
  <c r="BK68" i="7"/>
  <c r="BL67" i="7"/>
  <c r="BK67" i="7"/>
  <c r="BL66" i="7"/>
  <c r="BK66" i="7"/>
  <c r="BL65" i="7"/>
  <c r="BK65" i="7"/>
  <c r="BL64" i="7"/>
  <c r="BK64" i="7"/>
  <c r="BL63" i="7"/>
  <c r="BK63" i="7"/>
  <c r="BL62" i="7"/>
  <c r="BK62" i="7"/>
  <c r="BL61" i="7"/>
  <c r="BK61" i="7"/>
  <c r="BL60" i="7"/>
  <c r="BK60" i="7"/>
  <c r="BL59" i="7"/>
  <c r="BK59" i="7"/>
  <c r="BL58" i="7"/>
  <c r="BK58" i="7"/>
  <c r="BL57" i="7"/>
  <c r="BK57" i="7"/>
  <c r="BL56" i="7"/>
  <c r="BK56" i="7"/>
  <c r="BL55" i="7"/>
  <c r="BK55" i="7"/>
  <c r="BL54" i="7"/>
  <c r="BK54" i="7"/>
  <c r="BL53" i="7"/>
  <c r="BK53" i="7"/>
  <c r="BL52" i="7"/>
  <c r="BK52" i="7"/>
  <c r="BL51" i="7"/>
  <c r="BK51" i="7"/>
  <c r="BL50" i="7"/>
  <c r="BK50" i="7"/>
  <c r="BL49" i="7"/>
  <c r="BK49" i="7"/>
  <c r="BL48" i="7"/>
  <c r="BK48" i="7"/>
  <c r="BL47" i="7"/>
  <c r="BK47" i="7"/>
  <c r="BL46" i="7"/>
  <c r="BK46" i="7"/>
  <c r="BL45" i="7"/>
  <c r="BK45" i="7"/>
  <c r="BL44" i="7"/>
  <c r="BK44" i="7"/>
  <c r="BL43" i="7"/>
  <c r="BK43" i="7"/>
  <c r="BL42" i="7"/>
  <c r="BK42" i="7"/>
  <c r="BL41" i="7"/>
  <c r="BK41" i="7"/>
  <c r="BL40" i="7"/>
  <c r="BK40" i="7"/>
  <c r="BL39" i="7"/>
  <c r="BK39" i="7"/>
  <c r="BL38" i="7"/>
  <c r="BK38" i="7"/>
  <c r="BL37" i="7"/>
  <c r="BK37" i="7"/>
  <c r="BL36" i="7"/>
  <c r="BK36" i="7"/>
  <c r="BL35" i="7"/>
  <c r="BK35" i="7"/>
  <c r="BL34" i="7"/>
  <c r="BK34" i="7"/>
  <c r="BL33" i="7"/>
  <c r="BK33" i="7"/>
  <c r="BL32" i="7"/>
  <c r="BK32" i="7"/>
  <c r="BL31" i="7"/>
  <c r="BK31" i="7"/>
  <c r="BL30" i="7"/>
  <c r="BK30" i="7"/>
  <c r="BL29" i="7"/>
  <c r="BK29" i="7"/>
  <c r="BL28" i="7"/>
  <c r="BK28" i="7"/>
  <c r="BL27" i="7"/>
  <c r="BK27" i="7"/>
  <c r="BL26" i="7"/>
  <c r="BK26" i="7"/>
  <c r="BL25" i="7"/>
  <c r="BK25" i="7"/>
  <c r="BL24" i="7"/>
  <c r="BK24" i="7"/>
  <c r="BL23" i="7"/>
  <c r="BK23" i="7"/>
  <c r="BL22" i="7"/>
  <c r="BK22" i="7"/>
  <c r="BL21" i="7"/>
  <c r="BK21" i="7"/>
  <c r="BL20" i="7"/>
  <c r="BK20" i="7"/>
  <c r="BL19" i="7"/>
  <c r="BK19" i="7"/>
  <c r="BL18" i="7"/>
  <c r="BK18" i="7"/>
  <c r="BL17" i="7"/>
  <c r="BK17" i="7"/>
  <c r="BL16" i="7"/>
  <c r="BK16" i="7"/>
  <c r="BL15" i="7"/>
  <c r="BK15" i="7"/>
  <c r="BL14" i="7"/>
  <c r="BK14" i="7"/>
  <c r="BL13" i="7"/>
  <c r="BK13" i="7"/>
  <c r="BL12" i="7"/>
  <c r="BK12" i="7"/>
  <c r="BL11" i="7"/>
  <c r="BK11" i="7"/>
  <c r="BL10" i="7"/>
  <c r="BK10" i="7"/>
  <c r="BL9" i="7"/>
  <c r="BK9" i="7"/>
  <c r="BL8" i="7"/>
  <c r="BK8" i="7"/>
  <c r="BL7" i="7"/>
  <c r="BK7" i="7"/>
  <c r="BL6" i="7"/>
  <c r="BK6" i="7"/>
  <c r="BL5" i="7"/>
  <c r="BK5" i="7"/>
  <c r="BL4" i="7"/>
  <c r="BK4" i="7"/>
  <c r="BL3" i="7"/>
  <c r="BK3" i="7"/>
  <c r="BL2" i="7"/>
  <c r="BK2" i="7"/>
  <c r="AZ1" i="7"/>
  <c r="AY1" i="7"/>
  <c r="AX1" i="7"/>
  <c r="AW1" i="7"/>
  <c r="AV1" i="7"/>
  <c r="AU1" i="7"/>
  <c r="AT1" i="7"/>
  <c r="AS1" i="7"/>
  <c r="AR1" i="7"/>
  <c r="AQ1" i="7"/>
  <c r="AP1" i="7"/>
  <c r="AO1" i="7"/>
  <c r="AN1" i="7"/>
  <c r="AM1" i="7"/>
  <c r="AL1" i="7"/>
  <c r="AK1" i="7"/>
  <c r="AJ1" i="7"/>
  <c r="AI1" i="7"/>
  <c r="AH1" i="7"/>
  <c r="AG1" i="7"/>
  <c r="AF1" i="7"/>
  <c r="AE1" i="7"/>
  <c r="AD1" i="7"/>
  <c r="AC1" i="7"/>
  <c r="AB1" i="7"/>
  <c r="AA1" i="7"/>
  <c r="Z1" i="7"/>
  <c r="Y1" i="7"/>
  <c r="X1" i="7"/>
  <c r="W1" i="7"/>
  <c r="V1" i="7"/>
  <c r="U1" i="7"/>
  <c r="T1" i="7"/>
  <c r="S1" i="7"/>
  <c r="R1" i="7"/>
  <c r="Q1" i="7"/>
  <c r="P1" i="7"/>
  <c r="O1" i="7"/>
  <c r="N1" i="7"/>
  <c r="M1" i="7"/>
  <c r="L1" i="7"/>
  <c r="K1" i="7"/>
  <c r="J1" i="7"/>
  <c r="I1" i="7"/>
  <c r="H1" i="7"/>
  <c r="G1" i="7"/>
  <c r="F1" i="7"/>
  <c r="E1" i="7"/>
  <c r="D1" i="7"/>
  <c r="C1" i="7"/>
  <c r="Z14" i="7" l="1"/>
  <c r="Z20" i="7"/>
  <c r="Z26" i="7"/>
  <c r="Z32" i="7"/>
  <c r="Z15" i="7"/>
  <c r="Z21" i="7"/>
  <c r="Z27" i="7"/>
  <c r="Z16" i="7"/>
  <c r="Z22" i="7"/>
  <c r="Z28" i="7"/>
  <c r="Z17" i="7"/>
  <c r="Z23" i="7"/>
  <c r="Z29" i="7"/>
  <c r="Z18" i="7"/>
  <c r="Z24" i="7"/>
  <c r="Z30" i="7"/>
  <c r="Z34" i="7"/>
  <c r="Z40" i="7"/>
  <c r="Z46" i="7"/>
  <c r="Z13" i="7"/>
  <c r="Z19" i="7"/>
  <c r="Z35" i="7"/>
  <c r="Z41" i="7"/>
  <c r="Z47" i="7"/>
  <c r="Z25" i="7"/>
  <c r="Z31" i="7"/>
  <c r="Z36" i="7"/>
  <c r="Z42" i="7"/>
  <c r="Z48" i="7"/>
  <c r="Z37" i="7"/>
  <c r="Z43" i="7"/>
  <c r="Z49" i="7"/>
  <c r="Z38" i="7"/>
  <c r="Z44" i="7"/>
  <c r="Z50" i="7"/>
  <c r="Z57" i="7"/>
  <c r="Z63" i="7"/>
  <c r="Z51" i="7"/>
  <c r="Z52" i="7"/>
  <c r="Z58" i="7"/>
  <c r="Z33" i="7"/>
  <c r="Z53" i="7"/>
  <c r="Z59" i="7"/>
  <c r="Z65" i="7"/>
  <c r="Z39" i="7"/>
  <c r="Z54" i="7"/>
  <c r="Z60" i="7"/>
  <c r="Z66" i="7"/>
  <c r="Z45" i="7"/>
  <c r="Z55" i="7"/>
  <c r="Z61" i="7"/>
  <c r="Z67" i="7"/>
  <c r="Z56" i="7"/>
  <c r="Z62" i="7"/>
  <c r="Z64" i="7"/>
  <c r="Z73" i="7"/>
  <c r="Z3" i="7"/>
  <c r="Z68" i="7"/>
  <c r="Z74" i="7"/>
  <c r="Z69" i="7"/>
  <c r="Z75" i="7"/>
  <c r="Z5" i="7"/>
  <c r="Z70" i="7"/>
  <c r="Z76" i="7"/>
  <c r="Z71" i="7"/>
  <c r="Z77" i="7"/>
  <c r="Z7" i="7"/>
  <c r="Z72" i="7"/>
  <c r="Z78" i="7"/>
  <c r="Z8" i="7"/>
  <c r="Z4" i="7"/>
  <c r="Z2" i="7"/>
  <c r="Z9" i="7"/>
  <c r="Z6" i="7"/>
  <c r="Z10" i="7"/>
  <c r="Z11" i="7"/>
  <c r="Z12" i="7"/>
  <c r="AL14" i="7"/>
  <c r="AL20" i="7"/>
  <c r="AL26" i="7"/>
  <c r="AL32" i="7"/>
  <c r="AL15" i="7"/>
  <c r="AL21" i="7"/>
  <c r="AL27" i="7"/>
  <c r="AL16" i="7"/>
  <c r="AL22" i="7"/>
  <c r="AL28" i="7"/>
  <c r="AL17" i="7"/>
  <c r="AL23" i="7"/>
  <c r="AL29" i="7"/>
  <c r="AL18" i="7"/>
  <c r="AL24" i="7"/>
  <c r="AL30" i="7"/>
  <c r="AL34" i="7"/>
  <c r="AL40" i="7"/>
  <c r="AL46" i="7"/>
  <c r="AL13" i="7"/>
  <c r="AL35" i="7"/>
  <c r="AL41" i="7"/>
  <c r="AL47" i="7"/>
  <c r="AL19" i="7"/>
  <c r="AL25" i="7"/>
  <c r="AL36" i="7"/>
  <c r="AL42" i="7"/>
  <c r="AL48" i="7"/>
  <c r="AL31" i="7"/>
  <c r="AL37" i="7"/>
  <c r="AL43" i="7"/>
  <c r="AL49" i="7"/>
  <c r="AL38" i="7"/>
  <c r="AL44" i="7"/>
  <c r="AL50" i="7"/>
  <c r="AL51" i="7"/>
  <c r="AL57" i="7"/>
  <c r="AL63" i="7"/>
  <c r="AL52" i="7"/>
  <c r="AL58" i="7"/>
  <c r="AL53" i="7"/>
  <c r="AL59" i="7"/>
  <c r="AL65" i="7"/>
  <c r="AL33" i="7"/>
  <c r="AL54" i="7"/>
  <c r="AL60" i="7"/>
  <c r="AL66" i="7"/>
  <c r="AL39" i="7"/>
  <c r="AL55" i="7"/>
  <c r="AL61" i="7"/>
  <c r="AL45" i="7"/>
  <c r="AL56" i="7"/>
  <c r="AL62" i="7"/>
  <c r="AL73" i="7"/>
  <c r="AL3" i="7"/>
  <c r="AL67" i="7"/>
  <c r="AL68" i="7"/>
  <c r="AL74" i="7"/>
  <c r="AL64" i="7"/>
  <c r="AL69" i="7"/>
  <c r="AL75" i="7"/>
  <c r="AL5" i="7"/>
  <c r="AL70" i="7"/>
  <c r="AL76" i="7"/>
  <c r="AL71" i="7"/>
  <c r="AL77" i="7"/>
  <c r="AL7" i="7"/>
  <c r="AL72" i="7"/>
  <c r="AL78" i="7"/>
  <c r="AL9" i="7"/>
  <c r="AL6" i="7"/>
  <c r="AL8" i="7"/>
  <c r="AL2" i="7"/>
  <c r="AL10" i="7"/>
  <c r="AL12" i="7"/>
  <c r="AL11" i="7"/>
  <c r="AL4" i="7"/>
  <c r="AX14" i="7"/>
  <c r="AX20" i="7"/>
  <c r="AX26" i="7"/>
  <c r="AX15" i="7"/>
  <c r="AX21" i="7"/>
  <c r="AX27" i="7"/>
  <c r="AX16" i="7"/>
  <c r="AX22" i="7"/>
  <c r="AX28" i="7"/>
  <c r="AX17" i="7"/>
  <c r="AX23" i="7"/>
  <c r="AX29" i="7"/>
  <c r="AX18" i="7"/>
  <c r="AX24" i="7"/>
  <c r="AX30" i="7"/>
  <c r="AX34" i="7"/>
  <c r="AX40" i="7"/>
  <c r="AX46" i="7"/>
  <c r="AX35" i="7"/>
  <c r="AX41" i="7"/>
  <c r="AX47" i="7"/>
  <c r="AX13" i="7"/>
  <c r="AX19" i="7"/>
  <c r="AX36" i="7"/>
  <c r="AX42" i="7"/>
  <c r="AX48" i="7"/>
  <c r="AX25" i="7"/>
  <c r="AX31" i="7"/>
  <c r="AX32" i="7"/>
  <c r="AX37" i="7"/>
  <c r="AX43" i="7"/>
  <c r="AX49" i="7"/>
  <c r="AX38" i="7"/>
  <c r="AX44" i="7"/>
  <c r="AX50" i="7"/>
  <c r="AX45" i="7"/>
  <c r="AX51" i="7"/>
  <c r="AX57" i="7"/>
  <c r="AX63" i="7"/>
  <c r="AX52" i="7"/>
  <c r="AX58" i="7"/>
  <c r="AX53" i="7"/>
  <c r="AX59" i="7"/>
  <c r="AX65" i="7"/>
  <c r="AX54" i="7"/>
  <c r="AX60" i="7"/>
  <c r="AX33" i="7"/>
  <c r="AX55" i="7"/>
  <c r="AX61" i="7"/>
  <c r="AX39" i="7"/>
  <c r="AX56" i="7"/>
  <c r="AX62" i="7"/>
  <c r="AX66" i="7"/>
  <c r="AX67" i="7"/>
  <c r="AX73" i="7"/>
  <c r="AX3" i="7"/>
  <c r="AX68" i="7"/>
  <c r="AX74" i="7"/>
  <c r="AX69" i="7"/>
  <c r="AX75" i="7"/>
  <c r="AX5" i="7"/>
  <c r="AX64" i="7"/>
  <c r="AX70" i="7"/>
  <c r="AX76" i="7"/>
  <c r="AX71" i="7"/>
  <c r="AX77" i="7"/>
  <c r="AX72" i="7"/>
  <c r="AX78" i="7"/>
  <c r="AX8" i="7"/>
  <c r="AX2" i="7"/>
  <c r="AX9" i="7"/>
  <c r="AX12" i="7"/>
  <c r="AX4" i="7"/>
  <c r="AX10" i="7"/>
  <c r="AX11" i="7"/>
  <c r="AX6" i="7"/>
  <c r="AX7" i="7"/>
  <c r="C13" i="7"/>
  <c r="C19" i="7"/>
  <c r="C25" i="7"/>
  <c r="C31" i="7"/>
  <c r="C14" i="7"/>
  <c r="C20" i="7"/>
  <c r="C26" i="7"/>
  <c r="C32" i="7"/>
  <c r="C15" i="7"/>
  <c r="C21" i="7"/>
  <c r="C27" i="7"/>
  <c r="C33" i="7"/>
  <c r="C16" i="7"/>
  <c r="C22" i="7"/>
  <c r="C28" i="7"/>
  <c r="C17" i="7"/>
  <c r="C23" i="7"/>
  <c r="C29" i="7"/>
  <c r="C18" i="7"/>
  <c r="C24" i="7"/>
  <c r="C30" i="7"/>
  <c r="C34" i="7"/>
  <c r="C40" i="7"/>
  <c r="C46" i="7"/>
  <c r="C35" i="7"/>
  <c r="C41" i="7"/>
  <c r="C47" i="7"/>
  <c r="C36" i="7"/>
  <c r="C42" i="7"/>
  <c r="C48" i="7"/>
  <c r="C37" i="7"/>
  <c r="C43" i="7"/>
  <c r="C49" i="7"/>
  <c r="C39" i="7"/>
  <c r="C45" i="7"/>
  <c r="C51" i="7"/>
  <c r="C56" i="7"/>
  <c r="C62" i="7"/>
  <c r="C57" i="7"/>
  <c r="C63" i="7"/>
  <c r="C52" i="7"/>
  <c r="C58" i="7"/>
  <c r="C64" i="7"/>
  <c r="C50" i="7"/>
  <c r="C38" i="7"/>
  <c r="C53" i="7"/>
  <c r="C59" i="7"/>
  <c r="C65" i="7"/>
  <c r="C72" i="7"/>
  <c r="C78" i="7"/>
  <c r="C55" i="7"/>
  <c r="C73" i="7"/>
  <c r="C61" i="7"/>
  <c r="C67" i="7"/>
  <c r="C44" i="7"/>
  <c r="C54" i="7"/>
  <c r="C68" i="7"/>
  <c r="C74" i="7"/>
  <c r="C4" i="7"/>
  <c r="C60" i="7"/>
  <c r="C69" i="7"/>
  <c r="C75" i="7"/>
  <c r="C66" i="7"/>
  <c r="C70" i="7"/>
  <c r="C76" i="7"/>
  <c r="C77" i="7"/>
  <c r="C6" i="7"/>
  <c r="C8" i="7"/>
  <c r="C11" i="7"/>
  <c r="C9" i="7"/>
  <c r="C5" i="7"/>
  <c r="C71" i="7"/>
  <c r="C10" i="7"/>
  <c r="C12" i="7"/>
  <c r="C3" i="7"/>
  <c r="C7" i="7"/>
  <c r="C2" i="7"/>
  <c r="O13" i="7"/>
  <c r="O19" i="7"/>
  <c r="O25" i="7"/>
  <c r="O31" i="7"/>
  <c r="O14" i="7"/>
  <c r="O20" i="7"/>
  <c r="O26" i="7"/>
  <c r="O15" i="7"/>
  <c r="O21" i="7"/>
  <c r="O27" i="7"/>
  <c r="O33" i="7"/>
  <c r="O16" i="7"/>
  <c r="O22" i="7"/>
  <c r="O28" i="7"/>
  <c r="O17" i="7"/>
  <c r="O23" i="7"/>
  <c r="O29" i="7"/>
  <c r="O18" i="7"/>
  <c r="O24" i="7"/>
  <c r="O30" i="7"/>
  <c r="O34" i="7"/>
  <c r="O40" i="7"/>
  <c r="O46" i="7"/>
  <c r="O35" i="7"/>
  <c r="O41" i="7"/>
  <c r="O47" i="7"/>
  <c r="O36" i="7"/>
  <c r="O42" i="7"/>
  <c r="O48" i="7"/>
  <c r="O37" i="7"/>
  <c r="O43" i="7"/>
  <c r="O49" i="7"/>
  <c r="O32" i="7"/>
  <c r="O39" i="7"/>
  <c r="O45" i="7"/>
  <c r="O51" i="7"/>
  <c r="O56" i="7"/>
  <c r="O62" i="7"/>
  <c r="O57" i="7"/>
  <c r="O63" i="7"/>
  <c r="O52" i="7"/>
  <c r="O58" i="7"/>
  <c r="O64" i="7"/>
  <c r="O53" i="7"/>
  <c r="O59" i="7"/>
  <c r="O65" i="7"/>
  <c r="O50" i="7"/>
  <c r="O72" i="7"/>
  <c r="O78" i="7"/>
  <c r="O73" i="7"/>
  <c r="O55" i="7"/>
  <c r="O68" i="7"/>
  <c r="O74" i="7"/>
  <c r="O4" i="7"/>
  <c r="O44" i="7"/>
  <c r="O61" i="7"/>
  <c r="O54" i="7"/>
  <c r="O69" i="7"/>
  <c r="O75" i="7"/>
  <c r="O38" i="7"/>
  <c r="O60" i="7"/>
  <c r="O70" i="7"/>
  <c r="O76" i="7"/>
  <c r="O66" i="7"/>
  <c r="O5" i="7"/>
  <c r="O2" i="7"/>
  <c r="O11" i="7"/>
  <c r="O3" i="7"/>
  <c r="O8" i="7"/>
  <c r="O12" i="7"/>
  <c r="O67" i="7"/>
  <c r="O77" i="7"/>
  <c r="O9" i="7"/>
  <c r="O7" i="7"/>
  <c r="O10" i="7"/>
  <c r="O71" i="7"/>
  <c r="O6" i="7"/>
  <c r="AA13" i="7"/>
  <c r="AA19" i="7"/>
  <c r="AA25" i="7"/>
  <c r="AA31" i="7"/>
  <c r="AA14" i="7"/>
  <c r="AA20" i="7"/>
  <c r="AA26" i="7"/>
  <c r="AA15" i="7"/>
  <c r="AA21" i="7"/>
  <c r="AA27" i="7"/>
  <c r="AA16" i="7"/>
  <c r="AA22" i="7"/>
  <c r="AA28" i="7"/>
  <c r="AA17" i="7"/>
  <c r="AA23" i="7"/>
  <c r="AA29" i="7"/>
  <c r="AA18" i="7"/>
  <c r="AA24" i="7"/>
  <c r="AA30" i="7"/>
  <c r="AA34" i="7"/>
  <c r="AA40" i="7"/>
  <c r="AA46" i="7"/>
  <c r="AA35" i="7"/>
  <c r="AA41" i="7"/>
  <c r="AA47" i="7"/>
  <c r="AA36" i="7"/>
  <c r="AA42" i="7"/>
  <c r="AA48" i="7"/>
  <c r="AA37" i="7"/>
  <c r="AA43" i="7"/>
  <c r="AA49" i="7"/>
  <c r="AA32" i="7"/>
  <c r="AA33" i="7"/>
  <c r="AA39" i="7"/>
  <c r="AA45" i="7"/>
  <c r="AA51" i="7"/>
  <c r="AA44" i="7"/>
  <c r="AA56" i="7"/>
  <c r="AA62" i="7"/>
  <c r="AA50" i="7"/>
  <c r="AA57" i="7"/>
  <c r="AA63" i="7"/>
  <c r="AA52" i="7"/>
  <c r="AA58" i="7"/>
  <c r="AA64" i="7"/>
  <c r="AA53" i="7"/>
  <c r="AA59" i="7"/>
  <c r="AA65" i="7"/>
  <c r="AA72" i="7"/>
  <c r="AA78" i="7"/>
  <c r="AA66" i="7"/>
  <c r="AA73" i="7"/>
  <c r="AA68" i="7"/>
  <c r="AA74" i="7"/>
  <c r="AA4" i="7"/>
  <c r="AA55" i="7"/>
  <c r="AA67" i="7"/>
  <c r="AA69" i="7"/>
  <c r="AA75" i="7"/>
  <c r="AA61" i="7"/>
  <c r="AA54" i="7"/>
  <c r="AA70" i="7"/>
  <c r="AA76" i="7"/>
  <c r="AA38" i="7"/>
  <c r="AA2" i="7"/>
  <c r="AA11" i="7"/>
  <c r="AA8" i="7"/>
  <c r="AA3" i="7"/>
  <c r="AA9" i="7"/>
  <c r="AA77" i="7"/>
  <c r="AA7" i="7"/>
  <c r="AA5" i="7"/>
  <c r="AA12" i="7"/>
  <c r="AA6" i="7"/>
  <c r="AA10" i="7"/>
  <c r="AA60" i="7"/>
  <c r="AA71" i="7"/>
  <c r="AM13" i="7"/>
  <c r="AM19" i="7"/>
  <c r="AM25" i="7"/>
  <c r="AM31" i="7"/>
  <c r="AM14" i="7"/>
  <c r="AM20" i="7"/>
  <c r="AM26" i="7"/>
  <c r="AM15" i="7"/>
  <c r="AM21" i="7"/>
  <c r="AM27" i="7"/>
  <c r="AM16" i="7"/>
  <c r="AM22" i="7"/>
  <c r="AM28" i="7"/>
  <c r="AM17" i="7"/>
  <c r="AM23" i="7"/>
  <c r="AM29" i="7"/>
  <c r="AM18" i="7"/>
  <c r="AM24" i="7"/>
  <c r="AM30" i="7"/>
  <c r="AM34" i="7"/>
  <c r="AM40" i="7"/>
  <c r="AM46" i="7"/>
  <c r="AM32" i="7"/>
  <c r="AM35" i="7"/>
  <c r="AM41" i="7"/>
  <c r="AM47" i="7"/>
  <c r="AM36" i="7"/>
  <c r="AM42" i="7"/>
  <c r="AM48" i="7"/>
  <c r="AM37" i="7"/>
  <c r="AM43" i="7"/>
  <c r="AM49" i="7"/>
  <c r="AM33" i="7"/>
  <c r="AM39" i="7"/>
  <c r="AM45" i="7"/>
  <c r="AM38" i="7"/>
  <c r="AM56" i="7"/>
  <c r="AM62" i="7"/>
  <c r="AM44" i="7"/>
  <c r="AM51" i="7"/>
  <c r="AM57" i="7"/>
  <c r="AM63" i="7"/>
  <c r="AM52" i="7"/>
  <c r="AM58" i="7"/>
  <c r="AM64" i="7"/>
  <c r="AM50" i="7"/>
  <c r="AM53" i="7"/>
  <c r="AM59" i="7"/>
  <c r="AM65" i="7"/>
  <c r="AM60" i="7"/>
  <c r="AM72" i="7"/>
  <c r="AM73" i="7"/>
  <c r="AM67" i="7"/>
  <c r="AM68" i="7"/>
  <c r="AM74" i="7"/>
  <c r="AM4" i="7"/>
  <c r="AM69" i="7"/>
  <c r="AM75" i="7"/>
  <c r="AM55" i="7"/>
  <c r="AM66" i="7"/>
  <c r="AM70" i="7"/>
  <c r="AM76" i="7"/>
  <c r="AM61" i="7"/>
  <c r="AM6" i="7"/>
  <c r="AM7" i="7"/>
  <c r="AM8" i="7"/>
  <c r="AM54" i="7"/>
  <c r="AM3" i="7"/>
  <c r="AM5" i="7"/>
  <c r="AM9" i="7"/>
  <c r="AM10" i="7"/>
  <c r="AM77" i="7"/>
  <c r="AM78" i="7"/>
  <c r="AM2" i="7"/>
  <c r="AM11" i="7"/>
  <c r="AM71" i="7"/>
  <c r="AM12" i="7"/>
  <c r="AY13" i="7"/>
  <c r="AY19" i="7"/>
  <c r="AY25" i="7"/>
  <c r="AY31" i="7"/>
  <c r="AY14" i="7"/>
  <c r="AY20" i="7"/>
  <c r="AY26" i="7"/>
  <c r="AY15" i="7"/>
  <c r="AY21" i="7"/>
  <c r="AY27" i="7"/>
  <c r="AY16" i="7"/>
  <c r="AY22" i="7"/>
  <c r="AY28" i="7"/>
  <c r="AY17" i="7"/>
  <c r="AY23" i="7"/>
  <c r="AY29" i="7"/>
  <c r="AY18" i="7"/>
  <c r="AY24" i="7"/>
  <c r="AY30" i="7"/>
  <c r="AY34" i="7"/>
  <c r="AY40" i="7"/>
  <c r="AY46" i="7"/>
  <c r="AY35" i="7"/>
  <c r="AY41" i="7"/>
  <c r="AY47" i="7"/>
  <c r="AY36" i="7"/>
  <c r="AY42" i="7"/>
  <c r="AY48" i="7"/>
  <c r="AY32" i="7"/>
  <c r="AY37" i="7"/>
  <c r="AY43" i="7"/>
  <c r="AY49" i="7"/>
  <c r="AY33" i="7"/>
  <c r="AY39" i="7"/>
  <c r="AY45" i="7"/>
  <c r="AY56" i="7"/>
  <c r="AY62" i="7"/>
  <c r="AY38" i="7"/>
  <c r="AY51" i="7"/>
  <c r="AY57" i="7"/>
  <c r="AY63" i="7"/>
  <c r="AY44" i="7"/>
  <c r="AY52" i="7"/>
  <c r="AY58" i="7"/>
  <c r="AY64" i="7"/>
  <c r="AY53" i="7"/>
  <c r="AY59" i="7"/>
  <c r="AY65" i="7"/>
  <c r="AY50" i="7"/>
  <c r="AY54" i="7"/>
  <c r="AY72" i="7"/>
  <c r="AY60" i="7"/>
  <c r="AY66" i="7"/>
  <c r="AY67" i="7"/>
  <c r="AY73" i="7"/>
  <c r="AY68" i="7"/>
  <c r="AY74" i="7"/>
  <c r="AY4" i="7"/>
  <c r="AY69" i="7"/>
  <c r="AY75" i="7"/>
  <c r="AY70" i="7"/>
  <c r="AY76" i="7"/>
  <c r="AY55" i="7"/>
  <c r="AY61" i="7"/>
  <c r="AY5" i="7"/>
  <c r="AY7" i="7"/>
  <c r="AY2" i="7"/>
  <c r="AY12" i="7"/>
  <c r="AY8" i="7"/>
  <c r="AY77" i="7"/>
  <c r="AY9" i="7"/>
  <c r="AY71" i="7"/>
  <c r="AY78" i="7"/>
  <c r="AY10" i="7"/>
  <c r="AY11" i="7"/>
  <c r="AY6" i="7"/>
  <c r="AY3" i="7"/>
  <c r="D13" i="7"/>
  <c r="D19" i="7"/>
  <c r="D25" i="7"/>
  <c r="D31" i="7"/>
  <c r="D14" i="7"/>
  <c r="D20" i="7"/>
  <c r="D26" i="7"/>
  <c r="D32" i="7"/>
  <c r="D15" i="7"/>
  <c r="D21" i="7"/>
  <c r="D27" i="7"/>
  <c r="D33" i="7"/>
  <c r="D16" i="7"/>
  <c r="D22" i="7"/>
  <c r="D28" i="7"/>
  <c r="D17" i="7"/>
  <c r="D23" i="7"/>
  <c r="D29" i="7"/>
  <c r="D39" i="7"/>
  <c r="D45" i="7"/>
  <c r="D51" i="7"/>
  <c r="D34" i="7"/>
  <c r="D40" i="7"/>
  <c r="D46" i="7"/>
  <c r="D35" i="7"/>
  <c r="D41" i="7"/>
  <c r="D47" i="7"/>
  <c r="D36" i="7"/>
  <c r="D42" i="7"/>
  <c r="D48" i="7"/>
  <c r="D18" i="7"/>
  <c r="D37" i="7"/>
  <c r="D43" i="7"/>
  <c r="D49" i="7"/>
  <c r="D56" i="7"/>
  <c r="D62" i="7"/>
  <c r="D57" i="7"/>
  <c r="D63" i="7"/>
  <c r="D52" i="7"/>
  <c r="D58" i="7"/>
  <c r="D64" i="7"/>
  <c r="D24" i="7"/>
  <c r="D50" i="7"/>
  <c r="D38" i="7"/>
  <c r="D53" i="7"/>
  <c r="D59" i="7"/>
  <c r="D65" i="7"/>
  <c r="D44" i="7"/>
  <c r="D54" i="7"/>
  <c r="D60" i="7"/>
  <c r="D66" i="7"/>
  <c r="D30" i="7"/>
  <c r="D55" i="7"/>
  <c r="D61" i="7"/>
  <c r="D67" i="7"/>
  <c r="D72" i="7"/>
  <c r="D78" i="7"/>
  <c r="D73" i="7"/>
  <c r="D68" i="7"/>
  <c r="D74" i="7"/>
  <c r="D4" i="7"/>
  <c r="D69" i="7"/>
  <c r="D75" i="7"/>
  <c r="D70" i="7"/>
  <c r="D76" i="7"/>
  <c r="D6" i="7"/>
  <c r="D71" i="7"/>
  <c r="D77" i="7"/>
  <c r="D7" i="7"/>
  <c r="D11" i="7"/>
  <c r="D8" i="7"/>
  <c r="D9" i="7"/>
  <c r="D2" i="7"/>
  <c r="D3" i="7"/>
  <c r="D5" i="7"/>
  <c r="D10" i="7"/>
  <c r="D12" i="7"/>
  <c r="P13" i="7"/>
  <c r="P19" i="7"/>
  <c r="P25" i="7"/>
  <c r="P31" i="7"/>
  <c r="P14" i="7"/>
  <c r="P20" i="7"/>
  <c r="P26" i="7"/>
  <c r="P32" i="7"/>
  <c r="P15" i="7"/>
  <c r="P21" i="7"/>
  <c r="P27" i="7"/>
  <c r="P16" i="7"/>
  <c r="P22" i="7"/>
  <c r="P28" i="7"/>
  <c r="P17" i="7"/>
  <c r="P23" i="7"/>
  <c r="P29" i="7"/>
  <c r="P39" i="7"/>
  <c r="P45" i="7"/>
  <c r="P33" i="7"/>
  <c r="P34" i="7"/>
  <c r="P40" i="7"/>
  <c r="P46" i="7"/>
  <c r="P35" i="7"/>
  <c r="P41" i="7"/>
  <c r="P47" i="7"/>
  <c r="P36" i="7"/>
  <c r="P42" i="7"/>
  <c r="P48" i="7"/>
  <c r="P37" i="7"/>
  <c r="P43" i="7"/>
  <c r="P49" i="7"/>
  <c r="P30" i="7"/>
  <c r="P56" i="7"/>
  <c r="P62" i="7"/>
  <c r="P18" i="7"/>
  <c r="P57" i="7"/>
  <c r="P52" i="7"/>
  <c r="P58" i="7"/>
  <c r="P64" i="7"/>
  <c r="P24" i="7"/>
  <c r="P53" i="7"/>
  <c r="P59" i="7"/>
  <c r="P65" i="7"/>
  <c r="P38" i="7"/>
  <c r="P54" i="7"/>
  <c r="P60" i="7"/>
  <c r="P66" i="7"/>
  <c r="P44" i="7"/>
  <c r="P55" i="7"/>
  <c r="P61" i="7"/>
  <c r="P67" i="7"/>
  <c r="P72" i="7"/>
  <c r="P78" i="7"/>
  <c r="P50" i="7"/>
  <c r="P73" i="7"/>
  <c r="P68" i="7"/>
  <c r="P74" i="7"/>
  <c r="P4" i="7"/>
  <c r="P51" i="7"/>
  <c r="P69" i="7"/>
  <c r="P75" i="7"/>
  <c r="P70" i="7"/>
  <c r="P76" i="7"/>
  <c r="P6" i="7"/>
  <c r="P71" i="7"/>
  <c r="P77" i="7"/>
  <c r="P5" i="7"/>
  <c r="P63" i="7"/>
  <c r="P3" i="7"/>
  <c r="P8" i="7"/>
  <c r="P7" i="7"/>
  <c r="P2" i="7"/>
  <c r="P11" i="7"/>
  <c r="P9" i="7"/>
  <c r="P10" i="7"/>
  <c r="P12" i="7"/>
  <c r="AB13" i="7"/>
  <c r="AB19" i="7"/>
  <c r="AB25" i="7"/>
  <c r="AB31" i="7"/>
  <c r="AB14" i="7"/>
  <c r="AB20" i="7"/>
  <c r="AB26" i="7"/>
  <c r="AB32" i="7"/>
  <c r="AB15" i="7"/>
  <c r="AB21" i="7"/>
  <c r="AB27" i="7"/>
  <c r="AB16" i="7"/>
  <c r="AB22" i="7"/>
  <c r="AB28" i="7"/>
  <c r="AB17" i="7"/>
  <c r="AB23" i="7"/>
  <c r="AB29" i="7"/>
  <c r="AB30" i="7"/>
  <c r="AB33" i="7"/>
  <c r="AB39" i="7"/>
  <c r="AB45" i="7"/>
  <c r="AB34" i="7"/>
  <c r="AB40" i="7"/>
  <c r="AB46" i="7"/>
  <c r="AB35" i="7"/>
  <c r="AB41" i="7"/>
  <c r="AB47" i="7"/>
  <c r="AB36" i="7"/>
  <c r="AB42" i="7"/>
  <c r="AB48" i="7"/>
  <c r="AB37" i="7"/>
  <c r="AB43" i="7"/>
  <c r="AB49" i="7"/>
  <c r="AB24" i="7"/>
  <c r="AB44" i="7"/>
  <c r="AB56" i="7"/>
  <c r="AB62" i="7"/>
  <c r="AB50" i="7"/>
  <c r="AB18" i="7"/>
  <c r="AB57" i="7"/>
  <c r="AB51" i="7"/>
  <c r="AB52" i="7"/>
  <c r="AB58" i="7"/>
  <c r="AB64" i="7"/>
  <c r="AB53" i="7"/>
  <c r="AB59" i="7"/>
  <c r="AB65" i="7"/>
  <c r="AB54" i="7"/>
  <c r="AB60" i="7"/>
  <c r="AB66" i="7"/>
  <c r="AB38" i="7"/>
  <c r="AB55" i="7"/>
  <c r="AB61" i="7"/>
  <c r="AB67" i="7"/>
  <c r="AB63" i="7"/>
  <c r="AB72" i="7"/>
  <c r="AB78" i="7"/>
  <c r="AB73" i="7"/>
  <c r="AB68" i="7"/>
  <c r="AB74" i="7"/>
  <c r="AB4" i="7"/>
  <c r="AB69" i="7"/>
  <c r="AB75" i="7"/>
  <c r="AB70" i="7"/>
  <c r="AB76" i="7"/>
  <c r="AB6" i="7"/>
  <c r="AB71" i="7"/>
  <c r="AB77" i="7"/>
  <c r="AB8" i="7"/>
  <c r="AB3" i="7"/>
  <c r="AB2" i="7"/>
  <c r="AB9" i="7"/>
  <c r="AB7" i="7"/>
  <c r="AB10" i="7"/>
  <c r="AB5" i="7"/>
  <c r="AB12" i="7"/>
  <c r="AB11" i="7"/>
  <c r="AN13" i="7"/>
  <c r="AN19" i="7"/>
  <c r="AN25" i="7"/>
  <c r="AN31" i="7"/>
  <c r="AN14" i="7"/>
  <c r="AN20" i="7"/>
  <c r="AN26" i="7"/>
  <c r="AN32" i="7"/>
  <c r="AN15" i="7"/>
  <c r="AN21" i="7"/>
  <c r="AN27" i="7"/>
  <c r="AN16" i="7"/>
  <c r="AN22" i="7"/>
  <c r="AN28" i="7"/>
  <c r="AN17" i="7"/>
  <c r="AN23" i="7"/>
  <c r="AN29" i="7"/>
  <c r="AN24" i="7"/>
  <c r="AN33" i="7"/>
  <c r="AN39" i="7"/>
  <c r="AN45" i="7"/>
  <c r="AN30" i="7"/>
  <c r="AN34" i="7"/>
  <c r="AN40" i="7"/>
  <c r="AN46" i="7"/>
  <c r="AN35" i="7"/>
  <c r="AN41" i="7"/>
  <c r="AN47" i="7"/>
  <c r="AN36" i="7"/>
  <c r="AN42" i="7"/>
  <c r="AN48" i="7"/>
  <c r="AN37" i="7"/>
  <c r="AN43" i="7"/>
  <c r="AN49" i="7"/>
  <c r="AN18" i="7"/>
  <c r="AN38" i="7"/>
  <c r="AN56" i="7"/>
  <c r="AN62" i="7"/>
  <c r="AN44" i="7"/>
  <c r="AN51" i="7"/>
  <c r="AN57" i="7"/>
  <c r="AN52" i="7"/>
  <c r="AN58" i="7"/>
  <c r="AN64" i="7"/>
  <c r="AN50" i="7"/>
  <c r="AN53" i="7"/>
  <c r="AN59" i="7"/>
  <c r="AN65" i="7"/>
  <c r="AN54" i="7"/>
  <c r="AN60" i="7"/>
  <c r="AN66" i="7"/>
  <c r="AN55" i="7"/>
  <c r="AN61" i="7"/>
  <c r="AN72" i="7"/>
  <c r="AN78" i="7"/>
  <c r="AN73" i="7"/>
  <c r="AN63" i="7"/>
  <c r="AN67" i="7"/>
  <c r="AN68" i="7"/>
  <c r="AN74" i="7"/>
  <c r="AN4" i="7"/>
  <c r="AN69" i="7"/>
  <c r="AN75" i="7"/>
  <c r="AN70" i="7"/>
  <c r="AN76" i="7"/>
  <c r="AN6" i="7"/>
  <c r="AN71" i="7"/>
  <c r="AN77" i="7"/>
  <c r="AN7" i="7"/>
  <c r="AN8" i="7"/>
  <c r="AN2" i="7"/>
  <c r="AN3" i="7"/>
  <c r="AN5" i="7"/>
  <c r="AN9" i="7"/>
  <c r="AN11" i="7"/>
  <c r="AN10" i="7"/>
  <c r="AN12" i="7"/>
  <c r="AZ13" i="7"/>
  <c r="AZ19" i="7"/>
  <c r="AZ25" i="7"/>
  <c r="AZ31" i="7"/>
  <c r="AZ14" i="7"/>
  <c r="AZ20" i="7"/>
  <c r="AZ26" i="7"/>
  <c r="AZ32" i="7"/>
  <c r="AZ15" i="7"/>
  <c r="AZ21" i="7"/>
  <c r="AZ27" i="7"/>
  <c r="AZ16" i="7"/>
  <c r="AZ22" i="7"/>
  <c r="AZ28" i="7"/>
  <c r="AZ17" i="7"/>
  <c r="AZ23" i="7"/>
  <c r="AZ29" i="7"/>
  <c r="AZ18" i="7"/>
  <c r="AZ33" i="7"/>
  <c r="AZ39" i="7"/>
  <c r="AZ45" i="7"/>
  <c r="AZ24" i="7"/>
  <c r="AZ30" i="7"/>
  <c r="AZ34" i="7"/>
  <c r="AZ40" i="7"/>
  <c r="AZ46" i="7"/>
  <c r="AZ35" i="7"/>
  <c r="AZ41" i="7"/>
  <c r="AZ47" i="7"/>
  <c r="AZ36" i="7"/>
  <c r="AZ42" i="7"/>
  <c r="AZ48" i="7"/>
  <c r="AZ37" i="7"/>
  <c r="AZ43" i="7"/>
  <c r="AZ49" i="7"/>
  <c r="AZ50" i="7"/>
  <c r="AZ56" i="7"/>
  <c r="AZ62" i="7"/>
  <c r="AZ38" i="7"/>
  <c r="AZ51" i="7"/>
  <c r="AZ57" i="7"/>
  <c r="AZ44" i="7"/>
  <c r="AZ52" i="7"/>
  <c r="AZ58" i="7"/>
  <c r="AZ64" i="7"/>
  <c r="AZ53" i="7"/>
  <c r="AZ59" i="7"/>
  <c r="AZ65" i="7"/>
  <c r="AZ54" i="7"/>
  <c r="AZ60" i="7"/>
  <c r="AZ66" i="7"/>
  <c r="AZ55" i="7"/>
  <c r="AZ61" i="7"/>
  <c r="AZ72" i="7"/>
  <c r="AZ78" i="7"/>
  <c r="AZ67" i="7"/>
  <c r="AZ73" i="7"/>
  <c r="AZ68" i="7"/>
  <c r="AZ74" i="7"/>
  <c r="AZ4" i="7"/>
  <c r="AZ63" i="7"/>
  <c r="AZ69" i="7"/>
  <c r="AZ75" i="7"/>
  <c r="AZ70" i="7"/>
  <c r="AZ76" i="7"/>
  <c r="AZ6" i="7"/>
  <c r="AZ71" i="7"/>
  <c r="AZ77" i="7"/>
  <c r="AZ3" i="7"/>
  <c r="AZ5" i="7"/>
  <c r="AZ7" i="7"/>
  <c r="AZ11" i="7"/>
  <c r="AZ8" i="7"/>
  <c r="AZ2" i="7"/>
  <c r="AZ9" i="7"/>
  <c r="AZ10" i="7"/>
  <c r="AZ12" i="7"/>
  <c r="E18" i="7"/>
  <c r="E24" i="7"/>
  <c r="E30" i="7"/>
  <c r="E13" i="7"/>
  <c r="E19" i="7"/>
  <c r="E25" i="7"/>
  <c r="E31" i="7"/>
  <c r="E14" i="7"/>
  <c r="E20" i="7"/>
  <c r="E26" i="7"/>
  <c r="E32" i="7"/>
  <c r="E15" i="7"/>
  <c r="E21" i="7"/>
  <c r="E27" i="7"/>
  <c r="E33" i="7"/>
  <c r="E16" i="7"/>
  <c r="E22" i="7"/>
  <c r="E28" i="7"/>
  <c r="E17" i="7"/>
  <c r="E23" i="7"/>
  <c r="E29" i="7"/>
  <c r="E39" i="7"/>
  <c r="E45" i="7"/>
  <c r="E34" i="7"/>
  <c r="E40" i="7"/>
  <c r="E46" i="7"/>
  <c r="E35" i="7"/>
  <c r="E41" i="7"/>
  <c r="E47" i="7"/>
  <c r="E36" i="7"/>
  <c r="E42" i="7"/>
  <c r="E48" i="7"/>
  <c r="E38" i="7"/>
  <c r="E44" i="7"/>
  <c r="E50" i="7"/>
  <c r="E43" i="7"/>
  <c r="E55" i="7"/>
  <c r="E61" i="7"/>
  <c r="E51" i="7"/>
  <c r="E56" i="7"/>
  <c r="E62" i="7"/>
  <c r="E49" i="7"/>
  <c r="E57" i="7"/>
  <c r="E63" i="7"/>
  <c r="E52" i="7"/>
  <c r="E58" i="7"/>
  <c r="E64" i="7"/>
  <c r="E71" i="7"/>
  <c r="E77" i="7"/>
  <c r="E72" i="7"/>
  <c r="E78" i="7"/>
  <c r="E67" i="7"/>
  <c r="E73" i="7"/>
  <c r="E3" i="7"/>
  <c r="E54" i="7"/>
  <c r="E68" i="7"/>
  <c r="E74" i="7"/>
  <c r="E37" i="7"/>
  <c r="E60" i="7"/>
  <c r="E53" i="7"/>
  <c r="E65" i="7"/>
  <c r="E69" i="7"/>
  <c r="E75" i="7"/>
  <c r="E66" i="7"/>
  <c r="E4" i="7"/>
  <c r="E7" i="7"/>
  <c r="E70" i="7"/>
  <c r="E11" i="7"/>
  <c r="E6" i="7"/>
  <c r="E8" i="7"/>
  <c r="E76" i="7"/>
  <c r="E9" i="7"/>
  <c r="E2" i="7"/>
  <c r="E10" i="7"/>
  <c r="E59" i="7"/>
  <c r="E5" i="7"/>
  <c r="E12" i="7"/>
  <c r="Q18" i="7"/>
  <c r="Q24" i="7"/>
  <c r="Q30" i="7"/>
  <c r="Q13" i="7"/>
  <c r="Q19" i="7"/>
  <c r="Q25" i="7"/>
  <c r="Q31" i="7"/>
  <c r="Q14" i="7"/>
  <c r="Q20" i="7"/>
  <c r="Q26" i="7"/>
  <c r="Q32" i="7"/>
  <c r="Q15" i="7"/>
  <c r="Q21" i="7"/>
  <c r="Q27" i="7"/>
  <c r="Q16" i="7"/>
  <c r="Q22" i="7"/>
  <c r="Q28" i="7"/>
  <c r="Q17" i="7"/>
  <c r="Q23" i="7"/>
  <c r="Q29" i="7"/>
  <c r="Q39" i="7"/>
  <c r="Q45" i="7"/>
  <c r="Q33" i="7"/>
  <c r="Q34" i="7"/>
  <c r="Q40" i="7"/>
  <c r="Q46" i="7"/>
  <c r="Q35" i="7"/>
  <c r="Q41" i="7"/>
  <c r="Q47" i="7"/>
  <c r="Q36" i="7"/>
  <c r="Q42" i="7"/>
  <c r="Q48" i="7"/>
  <c r="Q38" i="7"/>
  <c r="Q44" i="7"/>
  <c r="Q50" i="7"/>
  <c r="Q37" i="7"/>
  <c r="Q55" i="7"/>
  <c r="Q61" i="7"/>
  <c r="Q43" i="7"/>
  <c r="Q56" i="7"/>
  <c r="Q62" i="7"/>
  <c r="Q57" i="7"/>
  <c r="Q63" i="7"/>
  <c r="Q49" i="7"/>
  <c r="Q52" i="7"/>
  <c r="Q58" i="7"/>
  <c r="Q64" i="7"/>
  <c r="Q51" i="7"/>
  <c r="Q59" i="7"/>
  <c r="Q66" i="7"/>
  <c r="Q71" i="7"/>
  <c r="Q77" i="7"/>
  <c r="Q72" i="7"/>
  <c r="Q78" i="7"/>
  <c r="Q73" i="7"/>
  <c r="Q3" i="7"/>
  <c r="Q68" i="7"/>
  <c r="Q74" i="7"/>
  <c r="Q54" i="7"/>
  <c r="Q69" i="7"/>
  <c r="Q75" i="7"/>
  <c r="Q60" i="7"/>
  <c r="Q65" i="7"/>
  <c r="Q67" i="7"/>
  <c r="Q12" i="7"/>
  <c r="Q5" i="7"/>
  <c r="Q53" i="7"/>
  <c r="Q70" i="7"/>
  <c r="Q7" i="7"/>
  <c r="Q8" i="7"/>
  <c r="Q10" i="7"/>
  <c r="Q2" i="7"/>
  <c r="Q4" i="7"/>
  <c r="Q9" i="7"/>
  <c r="Q11" i="7"/>
  <c r="Q76" i="7"/>
  <c r="Q6" i="7"/>
  <c r="AC18" i="7"/>
  <c r="AC24" i="7"/>
  <c r="AC30" i="7"/>
  <c r="AC13" i="7"/>
  <c r="AC19" i="7"/>
  <c r="AC25" i="7"/>
  <c r="AC31" i="7"/>
  <c r="AC14" i="7"/>
  <c r="AC20" i="7"/>
  <c r="AC26" i="7"/>
  <c r="AC32" i="7"/>
  <c r="AC15" i="7"/>
  <c r="AC21" i="7"/>
  <c r="AC27" i="7"/>
  <c r="AC16" i="7"/>
  <c r="AC22" i="7"/>
  <c r="AC28" i="7"/>
  <c r="AC17" i="7"/>
  <c r="AC23" i="7"/>
  <c r="AC29" i="7"/>
  <c r="AC33" i="7"/>
  <c r="AC39" i="7"/>
  <c r="AC45" i="7"/>
  <c r="AC34" i="7"/>
  <c r="AC40" i="7"/>
  <c r="AC46" i="7"/>
  <c r="AC35" i="7"/>
  <c r="AC41" i="7"/>
  <c r="AC47" i="7"/>
  <c r="AC36" i="7"/>
  <c r="AC42" i="7"/>
  <c r="AC48" i="7"/>
  <c r="AC38" i="7"/>
  <c r="AC44" i="7"/>
  <c r="AC50" i="7"/>
  <c r="AC55" i="7"/>
  <c r="AC61" i="7"/>
  <c r="AC37" i="7"/>
  <c r="AC56" i="7"/>
  <c r="AC62" i="7"/>
  <c r="AC43" i="7"/>
  <c r="AC57" i="7"/>
  <c r="AC63" i="7"/>
  <c r="AC51" i="7"/>
  <c r="AC52" i="7"/>
  <c r="AC58" i="7"/>
  <c r="AC64" i="7"/>
  <c r="AC49" i="7"/>
  <c r="AC53" i="7"/>
  <c r="AC71" i="7"/>
  <c r="AC77" i="7"/>
  <c r="AC59" i="7"/>
  <c r="AC65" i="7"/>
  <c r="AC72" i="7"/>
  <c r="AC66" i="7"/>
  <c r="AC73" i="7"/>
  <c r="AC3" i="7"/>
  <c r="AC67" i="7"/>
  <c r="AC68" i="7"/>
  <c r="AC74" i="7"/>
  <c r="AC69" i="7"/>
  <c r="AC75" i="7"/>
  <c r="AC54" i="7"/>
  <c r="AC60" i="7"/>
  <c r="AC76" i="7"/>
  <c r="AC4" i="7"/>
  <c r="AC70" i="7"/>
  <c r="AC8" i="7"/>
  <c r="AC11" i="7"/>
  <c r="AC78" i="7"/>
  <c r="AC2" i="7"/>
  <c r="AC9" i="7"/>
  <c r="AC6" i="7"/>
  <c r="AC7" i="7"/>
  <c r="AC10" i="7"/>
  <c r="AC5" i="7"/>
  <c r="AC12" i="7"/>
  <c r="AO18" i="7"/>
  <c r="AO24" i="7"/>
  <c r="AO30" i="7"/>
  <c r="AO13" i="7"/>
  <c r="AO19" i="7"/>
  <c r="AO25" i="7"/>
  <c r="AO31" i="7"/>
  <c r="AO14" i="7"/>
  <c r="AO20" i="7"/>
  <c r="AO26" i="7"/>
  <c r="AO32" i="7"/>
  <c r="AO15" i="7"/>
  <c r="AO21" i="7"/>
  <c r="AO27" i="7"/>
  <c r="AO16" i="7"/>
  <c r="AO22" i="7"/>
  <c r="AO28" i="7"/>
  <c r="AO17" i="7"/>
  <c r="AO23" i="7"/>
  <c r="AO29" i="7"/>
  <c r="AO33" i="7"/>
  <c r="AO39" i="7"/>
  <c r="AO45" i="7"/>
  <c r="AO34" i="7"/>
  <c r="AO40" i="7"/>
  <c r="AO46" i="7"/>
  <c r="AO35" i="7"/>
  <c r="AO41" i="7"/>
  <c r="AO47" i="7"/>
  <c r="AO36" i="7"/>
  <c r="AO42" i="7"/>
  <c r="AO48" i="7"/>
  <c r="AO38" i="7"/>
  <c r="AO44" i="7"/>
  <c r="AO50" i="7"/>
  <c r="AO55" i="7"/>
  <c r="AO61" i="7"/>
  <c r="AO49" i="7"/>
  <c r="AO56" i="7"/>
  <c r="AO62" i="7"/>
  <c r="AO37" i="7"/>
  <c r="AO51" i="7"/>
  <c r="AO57" i="7"/>
  <c r="AO63" i="7"/>
  <c r="AO43" i="7"/>
  <c r="AO52" i="7"/>
  <c r="AO58" i="7"/>
  <c r="AO64" i="7"/>
  <c r="AO71" i="7"/>
  <c r="AO77" i="7"/>
  <c r="AO60" i="7"/>
  <c r="AO53" i="7"/>
  <c r="AO72" i="7"/>
  <c r="AO59" i="7"/>
  <c r="AO73" i="7"/>
  <c r="AO3" i="7"/>
  <c r="AO65" i="7"/>
  <c r="AO67" i="7"/>
  <c r="AO68" i="7"/>
  <c r="AO74" i="7"/>
  <c r="AO66" i="7"/>
  <c r="AO69" i="7"/>
  <c r="AO75" i="7"/>
  <c r="AO54" i="7"/>
  <c r="AO78" i="7"/>
  <c r="AO12" i="7"/>
  <c r="AO6" i="7"/>
  <c r="AO7" i="7"/>
  <c r="AO8" i="7"/>
  <c r="AO70" i="7"/>
  <c r="AO2" i="7"/>
  <c r="AO10" i="7"/>
  <c r="AO5" i="7"/>
  <c r="AO9" i="7"/>
  <c r="AO4" i="7"/>
  <c r="AO11" i="7"/>
  <c r="AO76" i="7"/>
  <c r="F18" i="7"/>
  <c r="F24" i="7"/>
  <c r="F30" i="7"/>
  <c r="F13" i="7"/>
  <c r="F19" i="7"/>
  <c r="F25" i="7"/>
  <c r="F31" i="7"/>
  <c r="F14" i="7"/>
  <c r="F20" i="7"/>
  <c r="F26" i="7"/>
  <c r="F32" i="7"/>
  <c r="F15" i="7"/>
  <c r="F21" i="7"/>
  <c r="F27" i="7"/>
  <c r="F16" i="7"/>
  <c r="F22" i="7"/>
  <c r="F28" i="7"/>
  <c r="F38" i="7"/>
  <c r="F44" i="7"/>
  <c r="F50" i="7"/>
  <c r="F39" i="7"/>
  <c r="F45" i="7"/>
  <c r="F17" i="7"/>
  <c r="F34" i="7"/>
  <c r="F40" i="7"/>
  <c r="F46" i="7"/>
  <c r="F23" i="7"/>
  <c r="F29" i="7"/>
  <c r="F35" i="7"/>
  <c r="F41" i="7"/>
  <c r="F47" i="7"/>
  <c r="F33" i="7"/>
  <c r="F36" i="7"/>
  <c r="F42" i="7"/>
  <c r="F48" i="7"/>
  <c r="F43" i="7"/>
  <c r="F55" i="7"/>
  <c r="F61" i="7"/>
  <c r="F51" i="7"/>
  <c r="F56" i="7"/>
  <c r="F62" i="7"/>
  <c r="F49" i="7"/>
  <c r="F57" i="7"/>
  <c r="F63" i="7"/>
  <c r="F52" i="7"/>
  <c r="F58" i="7"/>
  <c r="F64" i="7"/>
  <c r="F53" i="7"/>
  <c r="F59" i="7"/>
  <c r="F65" i="7"/>
  <c r="F37" i="7"/>
  <c r="F54" i="7"/>
  <c r="F60" i="7"/>
  <c r="F66" i="7"/>
  <c r="F71" i="7"/>
  <c r="F77" i="7"/>
  <c r="F72" i="7"/>
  <c r="F67" i="7"/>
  <c r="F73" i="7"/>
  <c r="F3" i="7"/>
  <c r="F68" i="7"/>
  <c r="F74" i="7"/>
  <c r="F69" i="7"/>
  <c r="F75" i="7"/>
  <c r="F5" i="7"/>
  <c r="F70" i="7"/>
  <c r="F76" i="7"/>
  <c r="F6" i="7"/>
  <c r="F12" i="7"/>
  <c r="F10" i="7"/>
  <c r="F4" i="7"/>
  <c r="F7" i="7"/>
  <c r="F8" i="7"/>
  <c r="F9" i="7"/>
  <c r="F2" i="7"/>
  <c r="F78" i="7"/>
  <c r="F11" i="7"/>
  <c r="R18" i="7"/>
  <c r="R24" i="7"/>
  <c r="R30" i="7"/>
  <c r="R13" i="7"/>
  <c r="R19" i="7"/>
  <c r="R25" i="7"/>
  <c r="R31" i="7"/>
  <c r="R14" i="7"/>
  <c r="R20" i="7"/>
  <c r="R26" i="7"/>
  <c r="R32" i="7"/>
  <c r="R15" i="7"/>
  <c r="R21" i="7"/>
  <c r="R27" i="7"/>
  <c r="R16" i="7"/>
  <c r="R22" i="7"/>
  <c r="R28" i="7"/>
  <c r="R38" i="7"/>
  <c r="R44" i="7"/>
  <c r="R50" i="7"/>
  <c r="R39" i="7"/>
  <c r="R45" i="7"/>
  <c r="R33" i="7"/>
  <c r="R34" i="7"/>
  <c r="R40" i="7"/>
  <c r="R46" i="7"/>
  <c r="R17" i="7"/>
  <c r="R23" i="7"/>
  <c r="R35" i="7"/>
  <c r="R41" i="7"/>
  <c r="R47" i="7"/>
  <c r="R29" i="7"/>
  <c r="R36" i="7"/>
  <c r="R42" i="7"/>
  <c r="R48" i="7"/>
  <c r="R37" i="7"/>
  <c r="R55" i="7"/>
  <c r="R61" i="7"/>
  <c r="R43" i="7"/>
  <c r="R56" i="7"/>
  <c r="R62" i="7"/>
  <c r="R57" i="7"/>
  <c r="R63" i="7"/>
  <c r="R49" i="7"/>
  <c r="R52" i="7"/>
  <c r="R58" i="7"/>
  <c r="R64" i="7"/>
  <c r="R53" i="7"/>
  <c r="R59" i="7"/>
  <c r="R65" i="7"/>
  <c r="R54" i="7"/>
  <c r="R60" i="7"/>
  <c r="R66" i="7"/>
  <c r="R67" i="7"/>
  <c r="R71" i="7"/>
  <c r="R77" i="7"/>
  <c r="R72" i="7"/>
  <c r="R73" i="7"/>
  <c r="R3" i="7"/>
  <c r="R51" i="7"/>
  <c r="R68" i="7"/>
  <c r="R74" i="7"/>
  <c r="R69" i="7"/>
  <c r="R75" i="7"/>
  <c r="R5" i="7"/>
  <c r="R70" i="7"/>
  <c r="R76" i="7"/>
  <c r="R6" i="7"/>
  <c r="R78" i="7"/>
  <c r="R8" i="7"/>
  <c r="R2" i="7"/>
  <c r="R9" i="7"/>
  <c r="R4" i="7"/>
  <c r="R10" i="7"/>
  <c r="R7" i="7"/>
  <c r="R11" i="7"/>
  <c r="R12" i="7"/>
  <c r="AD18" i="7"/>
  <c r="AD24" i="7"/>
  <c r="AD30" i="7"/>
  <c r="AD13" i="7"/>
  <c r="AD19" i="7"/>
  <c r="AD25" i="7"/>
  <c r="AD31" i="7"/>
  <c r="AD14" i="7"/>
  <c r="AD20" i="7"/>
  <c r="AD26" i="7"/>
  <c r="AD32" i="7"/>
  <c r="AD15" i="7"/>
  <c r="AD21" i="7"/>
  <c r="AD27" i="7"/>
  <c r="AD16" i="7"/>
  <c r="AD22" i="7"/>
  <c r="AD28" i="7"/>
  <c r="AD38" i="7"/>
  <c r="AD44" i="7"/>
  <c r="AD50" i="7"/>
  <c r="AD33" i="7"/>
  <c r="AD39" i="7"/>
  <c r="AD45" i="7"/>
  <c r="AD34" i="7"/>
  <c r="AD40" i="7"/>
  <c r="AD46" i="7"/>
  <c r="AD17" i="7"/>
  <c r="AD35" i="7"/>
  <c r="AD41" i="7"/>
  <c r="AD47" i="7"/>
  <c r="AD23" i="7"/>
  <c r="AD29" i="7"/>
  <c r="AD36" i="7"/>
  <c r="AD42" i="7"/>
  <c r="AD48" i="7"/>
  <c r="AD55" i="7"/>
  <c r="AD61" i="7"/>
  <c r="AD37" i="7"/>
  <c r="AD56" i="7"/>
  <c r="AD62" i="7"/>
  <c r="AD43" i="7"/>
  <c r="AD57" i="7"/>
  <c r="AD63" i="7"/>
  <c r="AD51" i="7"/>
  <c r="AD52" i="7"/>
  <c r="AD58" i="7"/>
  <c r="AD64" i="7"/>
  <c r="AD53" i="7"/>
  <c r="AD59" i="7"/>
  <c r="AD65" i="7"/>
  <c r="AD54" i="7"/>
  <c r="AD60" i="7"/>
  <c r="AD66" i="7"/>
  <c r="AD49" i="7"/>
  <c r="AD71" i="7"/>
  <c r="AD77" i="7"/>
  <c r="AD72" i="7"/>
  <c r="AD73" i="7"/>
  <c r="AD3" i="7"/>
  <c r="AD67" i="7"/>
  <c r="AD68" i="7"/>
  <c r="AD74" i="7"/>
  <c r="AD69" i="7"/>
  <c r="AD75" i="7"/>
  <c r="AD5" i="7"/>
  <c r="AD70" i="7"/>
  <c r="AD76" i="7"/>
  <c r="AD6" i="7"/>
  <c r="AD12" i="7"/>
  <c r="AD4" i="7"/>
  <c r="AD8" i="7"/>
  <c r="AD78" i="7"/>
  <c r="AD2" i="7"/>
  <c r="AD7" i="7"/>
  <c r="AD10" i="7"/>
  <c r="AD9" i="7"/>
  <c r="AD11" i="7"/>
  <c r="AP18" i="7"/>
  <c r="AP24" i="7"/>
  <c r="AP30" i="7"/>
  <c r="AP13" i="7"/>
  <c r="AP19" i="7"/>
  <c r="AP25" i="7"/>
  <c r="AP31" i="7"/>
  <c r="AP14" i="7"/>
  <c r="AP20" i="7"/>
  <c r="AP26" i="7"/>
  <c r="AP32" i="7"/>
  <c r="AP15" i="7"/>
  <c r="AP21" i="7"/>
  <c r="AP27" i="7"/>
  <c r="AP16" i="7"/>
  <c r="AP22" i="7"/>
  <c r="AP28" i="7"/>
  <c r="AP38" i="7"/>
  <c r="AP44" i="7"/>
  <c r="AP50" i="7"/>
  <c r="AP33" i="7"/>
  <c r="AP39" i="7"/>
  <c r="AP45" i="7"/>
  <c r="AP34" i="7"/>
  <c r="AP40" i="7"/>
  <c r="AP46" i="7"/>
  <c r="AP35" i="7"/>
  <c r="AP41" i="7"/>
  <c r="AP47" i="7"/>
  <c r="AP17" i="7"/>
  <c r="AP23" i="7"/>
  <c r="AP36" i="7"/>
  <c r="AP42" i="7"/>
  <c r="AP48" i="7"/>
  <c r="AP55" i="7"/>
  <c r="AP61" i="7"/>
  <c r="AP49" i="7"/>
  <c r="AP56" i="7"/>
  <c r="AP62" i="7"/>
  <c r="AP37" i="7"/>
  <c r="AP51" i="7"/>
  <c r="AP57" i="7"/>
  <c r="AP63" i="7"/>
  <c r="AP43" i="7"/>
  <c r="AP52" i="7"/>
  <c r="AP58" i="7"/>
  <c r="AP64" i="7"/>
  <c r="AP53" i="7"/>
  <c r="AP59" i="7"/>
  <c r="AP65" i="7"/>
  <c r="AP54" i="7"/>
  <c r="AP60" i="7"/>
  <c r="AP66" i="7"/>
  <c r="AP29" i="7"/>
  <c r="AP71" i="7"/>
  <c r="AP77" i="7"/>
  <c r="AP72" i="7"/>
  <c r="AP73" i="7"/>
  <c r="AP3" i="7"/>
  <c r="AP67" i="7"/>
  <c r="AP68" i="7"/>
  <c r="AP74" i="7"/>
  <c r="AP69" i="7"/>
  <c r="AP75" i="7"/>
  <c r="AP5" i="7"/>
  <c r="AP70" i="7"/>
  <c r="AP76" i="7"/>
  <c r="AP6" i="7"/>
  <c r="AP78" i="7"/>
  <c r="AP12" i="7"/>
  <c r="AP10" i="7"/>
  <c r="AP7" i="7"/>
  <c r="AP8" i="7"/>
  <c r="AP2" i="7"/>
  <c r="AP9" i="7"/>
  <c r="AP4" i="7"/>
  <c r="AP11" i="7"/>
  <c r="G17" i="7"/>
  <c r="G23" i="7"/>
  <c r="G29" i="7"/>
  <c r="G18" i="7"/>
  <c r="G24" i="7"/>
  <c r="G30" i="7"/>
  <c r="G13" i="7"/>
  <c r="G19" i="7"/>
  <c r="G25" i="7"/>
  <c r="G31" i="7"/>
  <c r="G14" i="7"/>
  <c r="G20" i="7"/>
  <c r="G26" i="7"/>
  <c r="G32" i="7"/>
  <c r="G15" i="7"/>
  <c r="G21" i="7"/>
  <c r="G27" i="7"/>
  <c r="G33" i="7"/>
  <c r="G16" i="7"/>
  <c r="G22" i="7"/>
  <c r="G28" i="7"/>
  <c r="G38" i="7"/>
  <c r="G44" i="7"/>
  <c r="G39" i="7"/>
  <c r="G45" i="7"/>
  <c r="G34" i="7"/>
  <c r="G40" i="7"/>
  <c r="G46" i="7"/>
  <c r="G35" i="7"/>
  <c r="G41" i="7"/>
  <c r="G47" i="7"/>
  <c r="G37" i="7"/>
  <c r="G43" i="7"/>
  <c r="G49" i="7"/>
  <c r="G54" i="7"/>
  <c r="G60" i="7"/>
  <c r="G66" i="7"/>
  <c r="G36" i="7"/>
  <c r="G55" i="7"/>
  <c r="G61" i="7"/>
  <c r="G51" i="7"/>
  <c r="G42" i="7"/>
  <c r="G56" i="7"/>
  <c r="G62" i="7"/>
  <c r="G48" i="7"/>
  <c r="G57" i="7"/>
  <c r="G63" i="7"/>
  <c r="G50" i="7"/>
  <c r="G52" i="7"/>
  <c r="G70" i="7"/>
  <c r="G76" i="7"/>
  <c r="G58" i="7"/>
  <c r="G71" i="7"/>
  <c r="G77" i="7"/>
  <c r="G72" i="7"/>
  <c r="G78" i="7"/>
  <c r="G67" i="7"/>
  <c r="G73" i="7"/>
  <c r="G64" i="7"/>
  <c r="G68" i="7"/>
  <c r="G74" i="7"/>
  <c r="G53" i="7"/>
  <c r="G65" i="7"/>
  <c r="G59" i="7"/>
  <c r="G11" i="7"/>
  <c r="G12" i="7"/>
  <c r="G4" i="7"/>
  <c r="G7" i="7"/>
  <c r="G6" i="7"/>
  <c r="G9" i="7"/>
  <c r="G69" i="7"/>
  <c r="G5" i="7"/>
  <c r="G8" i="7"/>
  <c r="G2" i="7"/>
  <c r="G3" i="7"/>
  <c r="G75" i="7"/>
  <c r="G10" i="7"/>
  <c r="S17" i="7"/>
  <c r="S23" i="7"/>
  <c r="S29" i="7"/>
  <c r="S18" i="7"/>
  <c r="S24" i="7"/>
  <c r="S30" i="7"/>
  <c r="S13" i="7"/>
  <c r="S19" i="7"/>
  <c r="S25" i="7"/>
  <c r="S31" i="7"/>
  <c r="S14" i="7"/>
  <c r="S20" i="7"/>
  <c r="S26" i="7"/>
  <c r="S32" i="7"/>
  <c r="S15" i="7"/>
  <c r="S21" i="7"/>
  <c r="S27" i="7"/>
  <c r="S33" i="7"/>
  <c r="S16" i="7"/>
  <c r="S22" i="7"/>
  <c r="S28" i="7"/>
  <c r="S38" i="7"/>
  <c r="S44" i="7"/>
  <c r="S39" i="7"/>
  <c r="S45" i="7"/>
  <c r="S34" i="7"/>
  <c r="S40" i="7"/>
  <c r="S46" i="7"/>
  <c r="S35" i="7"/>
  <c r="S41" i="7"/>
  <c r="S47" i="7"/>
  <c r="S37" i="7"/>
  <c r="S43" i="7"/>
  <c r="S49" i="7"/>
  <c r="S54" i="7"/>
  <c r="S60" i="7"/>
  <c r="S66" i="7"/>
  <c r="S55" i="7"/>
  <c r="S61" i="7"/>
  <c r="S36" i="7"/>
  <c r="S56" i="7"/>
  <c r="S62" i="7"/>
  <c r="S42" i="7"/>
  <c r="S57" i="7"/>
  <c r="S63" i="7"/>
  <c r="S50" i="7"/>
  <c r="S51" i="7"/>
  <c r="S65" i="7"/>
  <c r="S70" i="7"/>
  <c r="S76" i="7"/>
  <c r="S59" i="7"/>
  <c r="S67" i="7"/>
  <c r="S52" i="7"/>
  <c r="S71" i="7"/>
  <c r="S77" i="7"/>
  <c r="S58" i="7"/>
  <c r="S72" i="7"/>
  <c r="S78" i="7"/>
  <c r="S73" i="7"/>
  <c r="S68" i="7"/>
  <c r="S74" i="7"/>
  <c r="S53" i="7"/>
  <c r="S64" i="7"/>
  <c r="S75" i="7"/>
  <c r="S6" i="7"/>
  <c r="S7" i="7"/>
  <c r="S48" i="7"/>
  <c r="S10" i="7"/>
  <c r="S12" i="7"/>
  <c r="S5" i="7"/>
  <c r="S4" i="7"/>
  <c r="S3" i="7"/>
  <c r="S8" i="7"/>
  <c r="S9" i="7"/>
  <c r="S2" i="7"/>
  <c r="S69" i="7"/>
  <c r="S11" i="7"/>
  <c r="AE17" i="7"/>
  <c r="AE23" i="7"/>
  <c r="AE29" i="7"/>
  <c r="AE18" i="7"/>
  <c r="AE24" i="7"/>
  <c r="AE30" i="7"/>
  <c r="AE13" i="7"/>
  <c r="AE19" i="7"/>
  <c r="AE25" i="7"/>
  <c r="AE31" i="7"/>
  <c r="AE14" i="7"/>
  <c r="AE20" i="7"/>
  <c r="AE26" i="7"/>
  <c r="AE32" i="7"/>
  <c r="AE15" i="7"/>
  <c r="AE21" i="7"/>
  <c r="AE27" i="7"/>
  <c r="AE16" i="7"/>
  <c r="AE22" i="7"/>
  <c r="AE28" i="7"/>
  <c r="AE38" i="7"/>
  <c r="AE44" i="7"/>
  <c r="AE33" i="7"/>
  <c r="AE39" i="7"/>
  <c r="AE45" i="7"/>
  <c r="AE34" i="7"/>
  <c r="AE40" i="7"/>
  <c r="AE46" i="7"/>
  <c r="AE35" i="7"/>
  <c r="AE41" i="7"/>
  <c r="AE47" i="7"/>
  <c r="AE37" i="7"/>
  <c r="AE43" i="7"/>
  <c r="AE49" i="7"/>
  <c r="AE54" i="7"/>
  <c r="AE60" i="7"/>
  <c r="AE66" i="7"/>
  <c r="AE55" i="7"/>
  <c r="AE61" i="7"/>
  <c r="AE50" i="7"/>
  <c r="AE56" i="7"/>
  <c r="AE62" i="7"/>
  <c r="AE36" i="7"/>
  <c r="AE57" i="7"/>
  <c r="AE63" i="7"/>
  <c r="AE51" i="7"/>
  <c r="AE70" i="7"/>
  <c r="AE76" i="7"/>
  <c r="AE53" i="7"/>
  <c r="AE42" i="7"/>
  <c r="AE64" i="7"/>
  <c r="AE71" i="7"/>
  <c r="AE77" i="7"/>
  <c r="AE59" i="7"/>
  <c r="AE65" i="7"/>
  <c r="AE52" i="7"/>
  <c r="AE72" i="7"/>
  <c r="AE78" i="7"/>
  <c r="AE58" i="7"/>
  <c r="AE73" i="7"/>
  <c r="AE67" i="7"/>
  <c r="AE68" i="7"/>
  <c r="AE74" i="7"/>
  <c r="AE48" i="7"/>
  <c r="AE69" i="7"/>
  <c r="AE11" i="7"/>
  <c r="AE12" i="7"/>
  <c r="AE10" i="7"/>
  <c r="AE75" i="7"/>
  <c r="AE6" i="7"/>
  <c r="AE7" i="7"/>
  <c r="AE4" i="7"/>
  <c r="AE9" i="7"/>
  <c r="AE8" i="7"/>
  <c r="AE2" i="7"/>
  <c r="AE3" i="7"/>
  <c r="AE5" i="7"/>
  <c r="AQ17" i="7"/>
  <c r="AQ23" i="7"/>
  <c r="AQ29" i="7"/>
  <c r="AQ18" i="7"/>
  <c r="AQ24" i="7"/>
  <c r="AQ30" i="7"/>
  <c r="AQ13" i="7"/>
  <c r="AQ19" i="7"/>
  <c r="AQ25" i="7"/>
  <c r="AQ31" i="7"/>
  <c r="AQ14" i="7"/>
  <c r="AQ20" i="7"/>
  <c r="AQ26" i="7"/>
  <c r="AQ32" i="7"/>
  <c r="AQ15" i="7"/>
  <c r="AQ21" i="7"/>
  <c r="AQ27" i="7"/>
  <c r="AQ16" i="7"/>
  <c r="AQ22" i="7"/>
  <c r="AQ28" i="7"/>
  <c r="AQ38" i="7"/>
  <c r="AQ44" i="7"/>
  <c r="AQ33" i="7"/>
  <c r="AQ39" i="7"/>
  <c r="AQ45" i="7"/>
  <c r="AQ34" i="7"/>
  <c r="AQ40" i="7"/>
  <c r="AQ46" i="7"/>
  <c r="AQ35" i="7"/>
  <c r="AQ41" i="7"/>
  <c r="AQ47" i="7"/>
  <c r="AQ37" i="7"/>
  <c r="AQ43" i="7"/>
  <c r="AQ49" i="7"/>
  <c r="AQ48" i="7"/>
  <c r="AQ54" i="7"/>
  <c r="AQ60" i="7"/>
  <c r="AQ55" i="7"/>
  <c r="AQ61" i="7"/>
  <c r="AQ56" i="7"/>
  <c r="AQ62" i="7"/>
  <c r="AQ51" i="7"/>
  <c r="AQ57" i="7"/>
  <c r="AQ63" i="7"/>
  <c r="AQ70" i="7"/>
  <c r="AQ76" i="7"/>
  <c r="AQ71" i="7"/>
  <c r="AQ77" i="7"/>
  <c r="AQ42" i="7"/>
  <c r="AQ53" i="7"/>
  <c r="AQ50" i="7"/>
  <c r="AQ72" i="7"/>
  <c r="AQ78" i="7"/>
  <c r="AQ59" i="7"/>
  <c r="AQ64" i="7"/>
  <c r="AQ36" i="7"/>
  <c r="AQ52" i="7"/>
  <c r="AQ65" i="7"/>
  <c r="AQ73" i="7"/>
  <c r="AQ67" i="7"/>
  <c r="AQ58" i="7"/>
  <c r="AQ68" i="7"/>
  <c r="AQ74" i="7"/>
  <c r="AQ66" i="7"/>
  <c r="AQ4" i="7"/>
  <c r="AQ69" i="7"/>
  <c r="AQ75" i="7"/>
  <c r="AQ10" i="7"/>
  <c r="AQ6" i="7"/>
  <c r="AQ3" i="7"/>
  <c r="AQ7" i="7"/>
  <c r="AQ8" i="7"/>
  <c r="AQ5" i="7"/>
  <c r="AQ2" i="7"/>
  <c r="AQ9" i="7"/>
  <c r="AQ11" i="7"/>
  <c r="AQ12" i="7"/>
  <c r="N14" i="7"/>
  <c r="N20" i="7"/>
  <c r="N26" i="7"/>
  <c r="N32" i="7"/>
  <c r="N15" i="7"/>
  <c r="N21" i="7"/>
  <c r="N27" i="7"/>
  <c r="N33" i="7"/>
  <c r="N16" i="7"/>
  <c r="N22" i="7"/>
  <c r="N28" i="7"/>
  <c r="N17" i="7"/>
  <c r="N23" i="7"/>
  <c r="N29" i="7"/>
  <c r="N18" i="7"/>
  <c r="N24" i="7"/>
  <c r="N30" i="7"/>
  <c r="N13" i="7"/>
  <c r="N34" i="7"/>
  <c r="N40" i="7"/>
  <c r="N46" i="7"/>
  <c r="N19" i="7"/>
  <c r="N25" i="7"/>
  <c r="N35" i="7"/>
  <c r="N41" i="7"/>
  <c r="N47" i="7"/>
  <c r="N31" i="7"/>
  <c r="N36" i="7"/>
  <c r="N42" i="7"/>
  <c r="N48" i="7"/>
  <c r="N37" i="7"/>
  <c r="N43" i="7"/>
  <c r="N49" i="7"/>
  <c r="N38" i="7"/>
  <c r="N44" i="7"/>
  <c r="N50" i="7"/>
  <c r="N57" i="7"/>
  <c r="N63" i="7"/>
  <c r="N52" i="7"/>
  <c r="N58" i="7"/>
  <c r="N39" i="7"/>
  <c r="N53" i="7"/>
  <c r="N59" i="7"/>
  <c r="N65" i="7"/>
  <c r="N45" i="7"/>
  <c r="N51" i="7"/>
  <c r="N54" i="7"/>
  <c r="N60" i="7"/>
  <c r="N66" i="7"/>
  <c r="N55" i="7"/>
  <c r="N61" i="7"/>
  <c r="N67" i="7"/>
  <c r="N56" i="7"/>
  <c r="N62" i="7"/>
  <c r="N73" i="7"/>
  <c r="N3" i="7"/>
  <c r="N68" i="7"/>
  <c r="N74" i="7"/>
  <c r="N69" i="7"/>
  <c r="N75" i="7"/>
  <c r="N5" i="7"/>
  <c r="N70" i="7"/>
  <c r="N76" i="7"/>
  <c r="N71" i="7"/>
  <c r="N77" i="7"/>
  <c r="N7" i="7"/>
  <c r="N72" i="7"/>
  <c r="N78" i="7"/>
  <c r="N8" i="7"/>
  <c r="N2" i="7"/>
  <c r="N9" i="7"/>
  <c r="N6" i="7"/>
  <c r="N12" i="7"/>
  <c r="N10" i="7"/>
  <c r="N4" i="7"/>
  <c r="N11" i="7"/>
  <c r="N64" i="7"/>
  <c r="H17" i="7"/>
  <c r="H23" i="7"/>
  <c r="H29" i="7"/>
  <c r="H18" i="7"/>
  <c r="H24" i="7"/>
  <c r="H30" i="7"/>
  <c r="H13" i="7"/>
  <c r="H19" i="7"/>
  <c r="H25" i="7"/>
  <c r="H31" i="7"/>
  <c r="H14" i="7"/>
  <c r="H20" i="7"/>
  <c r="H26" i="7"/>
  <c r="H32" i="7"/>
  <c r="H15" i="7"/>
  <c r="H21" i="7"/>
  <c r="H27" i="7"/>
  <c r="H16" i="7"/>
  <c r="H37" i="7"/>
  <c r="H43" i="7"/>
  <c r="H49" i="7"/>
  <c r="H22" i="7"/>
  <c r="H28" i="7"/>
  <c r="H38" i="7"/>
  <c r="H44" i="7"/>
  <c r="H50" i="7"/>
  <c r="H39" i="7"/>
  <c r="H45" i="7"/>
  <c r="H34" i="7"/>
  <c r="H40" i="7"/>
  <c r="H46" i="7"/>
  <c r="H35" i="7"/>
  <c r="H41" i="7"/>
  <c r="H47" i="7"/>
  <c r="H54" i="7"/>
  <c r="H60" i="7"/>
  <c r="H66" i="7"/>
  <c r="H33" i="7"/>
  <c r="H36" i="7"/>
  <c r="H55" i="7"/>
  <c r="H61" i="7"/>
  <c r="H51" i="7"/>
  <c r="H42" i="7"/>
  <c r="H56" i="7"/>
  <c r="H62" i="7"/>
  <c r="H48" i="7"/>
  <c r="H57" i="7"/>
  <c r="H63" i="7"/>
  <c r="H52" i="7"/>
  <c r="H58" i="7"/>
  <c r="H64" i="7"/>
  <c r="H53" i="7"/>
  <c r="H59" i="7"/>
  <c r="H65" i="7"/>
  <c r="H70" i="7"/>
  <c r="H76" i="7"/>
  <c r="H71" i="7"/>
  <c r="H72" i="7"/>
  <c r="H78" i="7"/>
  <c r="H67" i="7"/>
  <c r="H73" i="7"/>
  <c r="H68" i="7"/>
  <c r="H74" i="7"/>
  <c r="H4" i="7"/>
  <c r="H69" i="7"/>
  <c r="H75" i="7"/>
  <c r="H5" i="7"/>
  <c r="H11" i="7"/>
  <c r="H12" i="7"/>
  <c r="H77" i="7"/>
  <c r="H2" i="7"/>
  <c r="H7" i="7"/>
  <c r="H6" i="7"/>
  <c r="H8" i="7"/>
  <c r="H3" i="7"/>
  <c r="H10" i="7"/>
  <c r="H9" i="7"/>
  <c r="T17" i="7"/>
  <c r="T23" i="7"/>
  <c r="T29" i="7"/>
  <c r="T18" i="7"/>
  <c r="T24" i="7"/>
  <c r="T30" i="7"/>
  <c r="T13" i="7"/>
  <c r="T19" i="7"/>
  <c r="T25" i="7"/>
  <c r="T31" i="7"/>
  <c r="T14" i="7"/>
  <c r="T20" i="7"/>
  <c r="T26" i="7"/>
  <c r="T32" i="7"/>
  <c r="T15" i="7"/>
  <c r="T21" i="7"/>
  <c r="T27" i="7"/>
  <c r="T37" i="7"/>
  <c r="T43" i="7"/>
  <c r="T49" i="7"/>
  <c r="T16" i="7"/>
  <c r="T22" i="7"/>
  <c r="T38" i="7"/>
  <c r="T44" i="7"/>
  <c r="T50" i="7"/>
  <c r="T28" i="7"/>
  <c r="T33" i="7"/>
  <c r="T39" i="7"/>
  <c r="T45" i="7"/>
  <c r="T34" i="7"/>
  <c r="T40" i="7"/>
  <c r="T46" i="7"/>
  <c r="T35" i="7"/>
  <c r="T41" i="7"/>
  <c r="T47" i="7"/>
  <c r="T51" i="7"/>
  <c r="T54" i="7"/>
  <c r="T60" i="7"/>
  <c r="T66" i="7"/>
  <c r="T55" i="7"/>
  <c r="T61" i="7"/>
  <c r="T36" i="7"/>
  <c r="T56" i="7"/>
  <c r="T62" i="7"/>
  <c r="T42" i="7"/>
  <c r="T57" i="7"/>
  <c r="T63" i="7"/>
  <c r="T48" i="7"/>
  <c r="T52" i="7"/>
  <c r="T58" i="7"/>
  <c r="T64" i="7"/>
  <c r="T53" i="7"/>
  <c r="T59" i="7"/>
  <c r="T65" i="7"/>
  <c r="T70" i="7"/>
  <c r="T76" i="7"/>
  <c r="T67" i="7"/>
  <c r="T71" i="7"/>
  <c r="T72" i="7"/>
  <c r="T78" i="7"/>
  <c r="T73" i="7"/>
  <c r="T68" i="7"/>
  <c r="T74" i="7"/>
  <c r="T4" i="7"/>
  <c r="T69" i="7"/>
  <c r="T75" i="7"/>
  <c r="T5" i="7"/>
  <c r="T6" i="7"/>
  <c r="T7" i="7"/>
  <c r="T11" i="7"/>
  <c r="T12" i="7"/>
  <c r="T77" i="7"/>
  <c r="T9" i="7"/>
  <c r="T3" i="7"/>
  <c r="T8" i="7"/>
  <c r="T2" i="7"/>
  <c r="T10" i="7"/>
  <c r="AF17" i="7"/>
  <c r="AF23" i="7"/>
  <c r="AF29" i="7"/>
  <c r="AF18" i="7"/>
  <c r="AF24" i="7"/>
  <c r="AF30" i="7"/>
  <c r="AF13" i="7"/>
  <c r="AF19" i="7"/>
  <c r="AF25" i="7"/>
  <c r="AF31" i="7"/>
  <c r="AF14" i="7"/>
  <c r="AF20" i="7"/>
  <c r="AF26" i="7"/>
  <c r="AF32" i="7"/>
  <c r="AF15" i="7"/>
  <c r="AF21" i="7"/>
  <c r="AF27" i="7"/>
  <c r="AF37" i="7"/>
  <c r="AF43" i="7"/>
  <c r="AF49" i="7"/>
  <c r="AF16" i="7"/>
  <c r="AF38" i="7"/>
  <c r="AF44" i="7"/>
  <c r="AF50" i="7"/>
  <c r="AF22" i="7"/>
  <c r="AF28" i="7"/>
  <c r="AF33" i="7"/>
  <c r="AF39" i="7"/>
  <c r="AF45" i="7"/>
  <c r="AF34" i="7"/>
  <c r="AF40" i="7"/>
  <c r="AF46" i="7"/>
  <c r="AF35" i="7"/>
  <c r="AF41" i="7"/>
  <c r="AF47" i="7"/>
  <c r="AF54" i="7"/>
  <c r="AF60" i="7"/>
  <c r="AF55" i="7"/>
  <c r="AF61" i="7"/>
  <c r="AF56" i="7"/>
  <c r="AF62" i="7"/>
  <c r="AF36" i="7"/>
  <c r="AF57" i="7"/>
  <c r="AF63" i="7"/>
  <c r="AF42" i="7"/>
  <c r="AF52" i="7"/>
  <c r="AF58" i="7"/>
  <c r="AF64" i="7"/>
  <c r="AF48" i="7"/>
  <c r="AF53" i="7"/>
  <c r="AF59" i="7"/>
  <c r="AF65" i="7"/>
  <c r="AF70" i="7"/>
  <c r="AF76" i="7"/>
  <c r="AF71" i="7"/>
  <c r="AF66" i="7"/>
  <c r="AF72" i="7"/>
  <c r="AF78" i="7"/>
  <c r="AF73" i="7"/>
  <c r="AF51" i="7"/>
  <c r="AF67" i="7"/>
  <c r="AF68" i="7"/>
  <c r="AF74" i="7"/>
  <c r="AF4" i="7"/>
  <c r="AF69" i="7"/>
  <c r="AF75" i="7"/>
  <c r="AF5" i="7"/>
  <c r="AF3" i="7"/>
  <c r="AF2" i="7"/>
  <c r="AF11" i="7"/>
  <c r="AF9" i="7"/>
  <c r="AF77" i="7"/>
  <c r="AF8" i="7"/>
  <c r="AF6" i="7"/>
  <c r="AF7" i="7"/>
  <c r="AF10" i="7"/>
  <c r="AF12" i="7"/>
  <c r="AR17" i="7"/>
  <c r="AR23" i="7"/>
  <c r="AR29" i="7"/>
  <c r="AR18" i="7"/>
  <c r="AR24" i="7"/>
  <c r="AR30" i="7"/>
  <c r="AR13" i="7"/>
  <c r="AR19" i="7"/>
  <c r="AR25" i="7"/>
  <c r="AR31" i="7"/>
  <c r="AR14" i="7"/>
  <c r="AR20" i="7"/>
  <c r="AR26" i="7"/>
  <c r="AR15" i="7"/>
  <c r="AR21" i="7"/>
  <c r="AR27" i="7"/>
  <c r="AR37" i="7"/>
  <c r="AR43" i="7"/>
  <c r="AR49" i="7"/>
  <c r="AR38" i="7"/>
  <c r="AR44" i="7"/>
  <c r="AR50" i="7"/>
  <c r="AR16" i="7"/>
  <c r="AR32" i="7"/>
  <c r="AR22" i="7"/>
  <c r="AR33" i="7"/>
  <c r="AR39" i="7"/>
  <c r="AR45" i="7"/>
  <c r="AR28" i="7"/>
  <c r="AR34" i="7"/>
  <c r="AR40" i="7"/>
  <c r="AR46" i="7"/>
  <c r="AR35" i="7"/>
  <c r="AR41" i="7"/>
  <c r="AR47" i="7"/>
  <c r="AR48" i="7"/>
  <c r="AR54" i="7"/>
  <c r="AR60" i="7"/>
  <c r="AR55" i="7"/>
  <c r="AR61" i="7"/>
  <c r="AR56" i="7"/>
  <c r="AR62" i="7"/>
  <c r="AR51" i="7"/>
  <c r="AR57" i="7"/>
  <c r="AR63" i="7"/>
  <c r="AR36" i="7"/>
  <c r="AR52" i="7"/>
  <c r="AR58" i="7"/>
  <c r="AR64" i="7"/>
  <c r="AR42" i="7"/>
  <c r="AR53" i="7"/>
  <c r="AR59" i="7"/>
  <c r="AR65" i="7"/>
  <c r="AR70" i="7"/>
  <c r="AR76" i="7"/>
  <c r="AR71" i="7"/>
  <c r="AR72" i="7"/>
  <c r="AR78" i="7"/>
  <c r="AR73" i="7"/>
  <c r="AR67" i="7"/>
  <c r="AR68" i="7"/>
  <c r="AR74" i="7"/>
  <c r="AR4" i="7"/>
  <c r="AR69" i="7"/>
  <c r="AR75" i="7"/>
  <c r="AR5" i="7"/>
  <c r="AR11" i="7"/>
  <c r="AR66" i="7"/>
  <c r="AR12" i="7"/>
  <c r="AR2" i="7"/>
  <c r="AR9" i="7"/>
  <c r="AR6" i="7"/>
  <c r="AR77" i="7"/>
  <c r="AR3" i="7"/>
  <c r="AR7" i="7"/>
  <c r="AR8" i="7"/>
  <c r="AR10" i="7"/>
  <c r="I16" i="7"/>
  <c r="I22" i="7"/>
  <c r="I28" i="7"/>
  <c r="I17" i="7"/>
  <c r="I23" i="7"/>
  <c r="I29" i="7"/>
  <c r="I18" i="7"/>
  <c r="I24" i="7"/>
  <c r="I30" i="7"/>
  <c r="I13" i="7"/>
  <c r="I19" i="7"/>
  <c r="I25" i="7"/>
  <c r="I31" i="7"/>
  <c r="I14" i="7"/>
  <c r="I20" i="7"/>
  <c r="I26" i="7"/>
  <c r="I32" i="7"/>
  <c r="I15" i="7"/>
  <c r="I21" i="7"/>
  <c r="I27" i="7"/>
  <c r="I33" i="7"/>
  <c r="I37" i="7"/>
  <c r="I43" i="7"/>
  <c r="I38" i="7"/>
  <c r="I44" i="7"/>
  <c r="I39" i="7"/>
  <c r="I45" i="7"/>
  <c r="I51" i="7"/>
  <c r="I34" i="7"/>
  <c r="I40" i="7"/>
  <c r="I46" i="7"/>
  <c r="I36" i="7"/>
  <c r="I42" i="7"/>
  <c r="I48" i="7"/>
  <c r="I53" i="7"/>
  <c r="I59" i="7"/>
  <c r="I65" i="7"/>
  <c r="I54" i="7"/>
  <c r="I60" i="7"/>
  <c r="I66" i="7"/>
  <c r="I55" i="7"/>
  <c r="I61" i="7"/>
  <c r="I67" i="7"/>
  <c r="I49" i="7"/>
  <c r="I35" i="7"/>
  <c r="I56" i="7"/>
  <c r="I62" i="7"/>
  <c r="I41" i="7"/>
  <c r="I69" i="7"/>
  <c r="I75" i="7"/>
  <c r="I52" i="7"/>
  <c r="I50" i="7"/>
  <c r="I70" i="7"/>
  <c r="I76" i="7"/>
  <c r="I58" i="7"/>
  <c r="I71" i="7"/>
  <c r="I77" i="7"/>
  <c r="I7" i="7"/>
  <c r="I57" i="7"/>
  <c r="I72" i="7"/>
  <c r="I78" i="7"/>
  <c r="I63" i="7"/>
  <c r="I73" i="7"/>
  <c r="I47" i="7"/>
  <c r="I64" i="7"/>
  <c r="I10" i="7"/>
  <c r="I11" i="7"/>
  <c r="I5" i="7"/>
  <c r="I9" i="7"/>
  <c r="I4" i="7"/>
  <c r="I12" i="7"/>
  <c r="I8" i="7"/>
  <c r="I68" i="7"/>
  <c r="I6" i="7"/>
  <c r="I2" i="7"/>
  <c r="I74" i="7"/>
  <c r="I3" i="7"/>
  <c r="U16" i="7"/>
  <c r="U22" i="7"/>
  <c r="U28" i="7"/>
  <c r="U17" i="7"/>
  <c r="U23" i="7"/>
  <c r="U29" i="7"/>
  <c r="U18" i="7"/>
  <c r="U24" i="7"/>
  <c r="U30" i="7"/>
  <c r="U13" i="7"/>
  <c r="U19" i="7"/>
  <c r="U25" i="7"/>
  <c r="U31" i="7"/>
  <c r="U14" i="7"/>
  <c r="U20" i="7"/>
  <c r="U26" i="7"/>
  <c r="U32" i="7"/>
  <c r="U15" i="7"/>
  <c r="U21" i="7"/>
  <c r="U27" i="7"/>
  <c r="U37" i="7"/>
  <c r="U43" i="7"/>
  <c r="U38" i="7"/>
  <c r="U44" i="7"/>
  <c r="U33" i="7"/>
  <c r="U39" i="7"/>
  <c r="U45" i="7"/>
  <c r="U51" i="7"/>
  <c r="U34" i="7"/>
  <c r="U40" i="7"/>
  <c r="U46" i="7"/>
  <c r="U36" i="7"/>
  <c r="U42" i="7"/>
  <c r="U48" i="7"/>
  <c r="U47" i="7"/>
  <c r="U50" i="7"/>
  <c r="U53" i="7"/>
  <c r="U59" i="7"/>
  <c r="U65" i="7"/>
  <c r="U54" i="7"/>
  <c r="U60" i="7"/>
  <c r="U66" i="7"/>
  <c r="U55" i="7"/>
  <c r="U61" i="7"/>
  <c r="U67" i="7"/>
  <c r="U56" i="7"/>
  <c r="U62" i="7"/>
  <c r="U49" i="7"/>
  <c r="U64" i="7"/>
  <c r="U69" i="7"/>
  <c r="U75" i="7"/>
  <c r="U41" i="7"/>
  <c r="U70" i="7"/>
  <c r="U76" i="7"/>
  <c r="U52" i="7"/>
  <c r="U35" i="7"/>
  <c r="U71" i="7"/>
  <c r="U77" i="7"/>
  <c r="U7" i="7"/>
  <c r="U58" i="7"/>
  <c r="U72" i="7"/>
  <c r="U78" i="7"/>
  <c r="U57" i="7"/>
  <c r="U73" i="7"/>
  <c r="U63" i="7"/>
  <c r="U2" i="7"/>
  <c r="U6" i="7"/>
  <c r="U11" i="7"/>
  <c r="U5" i="7"/>
  <c r="U12" i="7"/>
  <c r="U9" i="7"/>
  <c r="U8" i="7"/>
  <c r="U3" i="7"/>
  <c r="U74" i="7"/>
  <c r="U68" i="7"/>
  <c r="U4" i="7"/>
  <c r="U10" i="7"/>
  <c r="AG16" i="7"/>
  <c r="AG22" i="7"/>
  <c r="AG28" i="7"/>
  <c r="AG17" i="7"/>
  <c r="AG23" i="7"/>
  <c r="AG29" i="7"/>
  <c r="AG18" i="7"/>
  <c r="AG24" i="7"/>
  <c r="AG30" i="7"/>
  <c r="AG13" i="7"/>
  <c r="AG19" i="7"/>
  <c r="AG25" i="7"/>
  <c r="AG31" i="7"/>
  <c r="AG14" i="7"/>
  <c r="AG20" i="7"/>
  <c r="AG26" i="7"/>
  <c r="AG32" i="7"/>
  <c r="AG15" i="7"/>
  <c r="AG21" i="7"/>
  <c r="AG27" i="7"/>
  <c r="AG37" i="7"/>
  <c r="AG43" i="7"/>
  <c r="AG38" i="7"/>
  <c r="AG44" i="7"/>
  <c r="AG33" i="7"/>
  <c r="AG39" i="7"/>
  <c r="AG45" i="7"/>
  <c r="AG34" i="7"/>
  <c r="AG40" i="7"/>
  <c r="AG46" i="7"/>
  <c r="AG36" i="7"/>
  <c r="AG42" i="7"/>
  <c r="AG48" i="7"/>
  <c r="AG41" i="7"/>
  <c r="AG53" i="7"/>
  <c r="AG59" i="7"/>
  <c r="AG65" i="7"/>
  <c r="AG47" i="7"/>
  <c r="AG54" i="7"/>
  <c r="AG60" i="7"/>
  <c r="AG50" i="7"/>
  <c r="AG55" i="7"/>
  <c r="AG61" i="7"/>
  <c r="AG56" i="7"/>
  <c r="AG62" i="7"/>
  <c r="AG51" i="7"/>
  <c r="AG49" i="7"/>
  <c r="AG69" i="7"/>
  <c r="AG75" i="7"/>
  <c r="AG63" i="7"/>
  <c r="AG70" i="7"/>
  <c r="AG76" i="7"/>
  <c r="AG64" i="7"/>
  <c r="AG71" i="7"/>
  <c r="AG77" i="7"/>
  <c r="AG7" i="7"/>
  <c r="AG35" i="7"/>
  <c r="AG52" i="7"/>
  <c r="AG66" i="7"/>
  <c r="AG72" i="7"/>
  <c r="AG58" i="7"/>
  <c r="AG73" i="7"/>
  <c r="AG5" i="7"/>
  <c r="AG10" i="7"/>
  <c r="AG3" i="7"/>
  <c r="AG11" i="7"/>
  <c r="AG6" i="7"/>
  <c r="AG67" i="7"/>
  <c r="AG12" i="7"/>
  <c r="AG74" i="7"/>
  <c r="AG57" i="7"/>
  <c r="AG4" i="7"/>
  <c r="AG68" i="7"/>
  <c r="AG8" i="7"/>
  <c r="AG78" i="7"/>
  <c r="AG9" i="7"/>
  <c r="AG2" i="7"/>
  <c r="AS16" i="7"/>
  <c r="AS22" i="7"/>
  <c r="AS28" i="7"/>
  <c r="AS17" i="7"/>
  <c r="AS23" i="7"/>
  <c r="AS29" i="7"/>
  <c r="AS18" i="7"/>
  <c r="AS24" i="7"/>
  <c r="AS30" i="7"/>
  <c r="AS13" i="7"/>
  <c r="AS19" i="7"/>
  <c r="AS25" i="7"/>
  <c r="AS31" i="7"/>
  <c r="AS14" i="7"/>
  <c r="AS20" i="7"/>
  <c r="AS26" i="7"/>
  <c r="AS32" i="7"/>
  <c r="AS15" i="7"/>
  <c r="AS21" i="7"/>
  <c r="AS27" i="7"/>
  <c r="AS37" i="7"/>
  <c r="AS43" i="7"/>
  <c r="AS38" i="7"/>
  <c r="AS44" i="7"/>
  <c r="AS33" i="7"/>
  <c r="AS39" i="7"/>
  <c r="AS45" i="7"/>
  <c r="AS34" i="7"/>
  <c r="AS40" i="7"/>
  <c r="AS46" i="7"/>
  <c r="AS36" i="7"/>
  <c r="AS42" i="7"/>
  <c r="AS48" i="7"/>
  <c r="AS35" i="7"/>
  <c r="AS53" i="7"/>
  <c r="AS59" i="7"/>
  <c r="AS65" i="7"/>
  <c r="AS41" i="7"/>
  <c r="AS54" i="7"/>
  <c r="AS60" i="7"/>
  <c r="AS49" i="7"/>
  <c r="AS47" i="7"/>
  <c r="AS55" i="7"/>
  <c r="AS61" i="7"/>
  <c r="AS56" i="7"/>
  <c r="AS62" i="7"/>
  <c r="AS50" i="7"/>
  <c r="AS57" i="7"/>
  <c r="AS69" i="7"/>
  <c r="AS75" i="7"/>
  <c r="AS70" i="7"/>
  <c r="AS76" i="7"/>
  <c r="AS71" i="7"/>
  <c r="AS77" i="7"/>
  <c r="AS7" i="7"/>
  <c r="AS63" i="7"/>
  <c r="AS64" i="7"/>
  <c r="AS72" i="7"/>
  <c r="AS52" i="7"/>
  <c r="AS73" i="7"/>
  <c r="AS58" i="7"/>
  <c r="AS67" i="7"/>
  <c r="AS66" i="7"/>
  <c r="AS4" i="7"/>
  <c r="AS68" i="7"/>
  <c r="AS51" i="7"/>
  <c r="AS78" i="7"/>
  <c r="AS11" i="7"/>
  <c r="AS12" i="7"/>
  <c r="AS3" i="7"/>
  <c r="AS2" i="7"/>
  <c r="AS9" i="7"/>
  <c r="AS6" i="7"/>
  <c r="AS5" i="7"/>
  <c r="AS8" i="7"/>
  <c r="AS10" i="7"/>
  <c r="AS74" i="7"/>
  <c r="J16" i="7"/>
  <c r="J22" i="7"/>
  <c r="J28" i="7"/>
  <c r="J17" i="7"/>
  <c r="J23" i="7"/>
  <c r="J29" i="7"/>
  <c r="J18" i="7"/>
  <c r="J24" i="7"/>
  <c r="J30" i="7"/>
  <c r="J13" i="7"/>
  <c r="J19" i="7"/>
  <c r="J25" i="7"/>
  <c r="J31" i="7"/>
  <c r="J14" i="7"/>
  <c r="J20" i="7"/>
  <c r="J26" i="7"/>
  <c r="J32" i="7"/>
  <c r="J36" i="7"/>
  <c r="J42" i="7"/>
  <c r="J48" i="7"/>
  <c r="J37" i="7"/>
  <c r="J43" i="7"/>
  <c r="J49" i="7"/>
  <c r="J38" i="7"/>
  <c r="J44" i="7"/>
  <c r="J50" i="7"/>
  <c r="J39" i="7"/>
  <c r="J45" i="7"/>
  <c r="J51" i="7"/>
  <c r="J15" i="7"/>
  <c r="J34" i="7"/>
  <c r="J40" i="7"/>
  <c r="J46" i="7"/>
  <c r="J53" i="7"/>
  <c r="J59" i="7"/>
  <c r="J65" i="7"/>
  <c r="J33" i="7"/>
  <c r="J54" i="7"/>
  <c r="J60" i="7"/>
  <c r="J21" i="7"/>
  <c r="J55" i="7"/>
  <c r="J61" i="7"/>
  <c r="J67" i="7"/>
  <c r="J35" i="7"/>
  <c r="J56" i="7"/>
  <c r="J62" i="7"/>
  <c r="J27" i="7"/>
  <c r="J41" i="7"/>
  <c r="J57" i="7"/>
  <c r="J63" i="7"/>
  <c r="J47" i="7"/>
  <c r="J52" i="7"/>
  <c r="J58" i="7"/>
  <c r="J64" i="7"/>
  <c r="J69" i="7"/>
  <c r="J75" i="7"/>
  <c r="J5" i="7"/>
  <c r="J70" i="7"/>
  <c r="J71" i="7"/>
  <c r="J77" i="7"/>
  <c r="J7" i="7"/>
  <c r="J72" i="7"/>
  <c r="J78" i="7"/>
  <c r="J73" i="7"/>
  <c r="J3" i="7"/>
  <c r="J68" i="7"/>
  <c r="J74" i="7"/>
  <c r="J4" i="7"/>
  <c r="J66" i="7"/>
  <c r="J10" i="7"/>
  <c r="J11" i="7"/>
  <c r="J8" i="7"/>
  <c r="J12" i="7"/>
  <c r="J76" i="7"/>
  <c r="J6" i="7"/>
  <c r="J9" i="7"/>
  <c r="J2" i="7"/>
  <c r="V16" i="7"/>
  <c r="V22" i="7"/>
  <c r="V28" i="7"/>
  <c r="V17" i="7"/>
  <c r="V23" i="7"/>
  <c r="V29" i="7"/>
  <c r="V18" i="7"/>
  <c r="V24" i="7"/>
  <c r="V30" i="7"/>
  <c r="V13" i="7"/>
  <c r="V19" i="7"/>
  <c r="V25" i="7"/>
  <c r="V31" i="7"/>
  <c r="V14" i="7"/>
  <c r="V20" i="7"/>
  <c r="V26" i="7"/>
  <c r="V36" i="7"/>
  <c r="V42" i="7"/>
  <c r="V48" i="7"/>
  <c r="V37" i="7"/>
  <c r="V43" i="7"/>
  <c r="V49" i="7"/>
  <c r="V38" i="7"/>
  <c r="V44" i="7"/>
  <c r="V50" i="7"/>
  <c r="V33" i="7"/>
  <c r="V39" i="7"/>
  <c r="V45" i="7"/>
  <c r="V51" i="7"/>
  <c r="V34" i="7"/>
  <c r="V40" i="7"/>
  <c r="V46" i="7"/>
  <c r="V27" i="7"/>
  <c r="V15" i="7"/>
  <c r="V32" i="7"/>
  <c r="V47" i="7"/>
  <c r="V53" i="7"/>
  <c r="V59" i="7"/>
  <c r="V65" i="7"/>
  <c r="V54" i="7"/>
  <c r="V60" i="7"/>
  <c r="V21" i="7"/>
  <c r="V55" i="7"/>
  <c r="V61" i="7"/>
  <c r="V67" i="7"/>
  <c r="V56" i="7"/>
  <c r="V62" i="7"/>
  <c r="V35" i="7"/>
  <c r="V57" i="7"/>
  <c r="V63" i="7"/>
  <c r="V41" i="7"/>
  <c r="V52" i="7"/>
  <c r="V58" i="7"/>
  <c r="V64" i="7"/>
  <c r="V66" i="7"/>
  <c r="V69" i="7"/>
  <c r="V75" i="7"/>
  <c r="V70" i="7"/>
  <c r="V71" i="7"/>
  <c r="V77" i="7"/>
  <c r="V7" i="7"/>
  <c r="V72" i="7"/>
  <c r="V78" i="7"/>
  <c r="V73" i="7"/>
  <c r="V3" i="7"/>
  <c r="V68" i="7"/>
  <c r="V74" i="7"/>
  <c r="V4" i="7"/>
  <c r="V10" i="7"/>
  <c r="V11" i="7"/>
  <c r="V8" i="7"/>
  <c r="V6" i="7"/>
  <c r="V2" i="7"/>
  <c r="V5" i="7"/>
  <c r="V12" i="7"/>
  <c r="V76" i="7"/>
  <c r="V9" i="7"/>
  <c r="AH16" i="7"/>
  <c r="AH22" i="7"/>
  <c r="AH28" i="7"/>
  <c r="AH17" i="7"/>
  <c r="AH23" i="7"/>
  <c r="AH29" i="7"/>
  <c r="AH18" i="7"/>
  <c r="AH24" i="7"/>
  <c r="AH30" i="7"/>
  <c r="AH13" i="7"/>
  <c r="AH19" i="7"/>
  <c r="AH25" i="7"/>
  <c r="AH31" i="7"/>
  <c r="AH14" i="7"/>
  <c r="AH20" i="7"/>
  <c r="AH26" i="7"/>
  <c r="AH27" i="7"/>
  <c r="AH32" i="7"/>
  <c r="AH36" i="7"/>
  <c r="AH42" i="7"/>
  <c r="AH48" i="7"/>
  <c r="AH37" i="7"/>
  <c r="AH43" i="7"/>
  <c r="AH49" i="7"/>
  <c r="AH38" i="7"/>
  <c r="AH44" i="7"/>
  <c r="AH50" i="7"/>
  <c r="AH33" i="7"/>
  <c r="AH39" i="7"/>
  <c r="AH45" i="7"/>
  <c r="AH51" i="7"/>
  <c r="AH34" i="7"/>
  <c r="AH40" i="7"/>
  <c r="AH46" i="7"/>
  <c r="AH21" i="7"/>
  <c r="AH15" i="7"/>
  <c r="AH41" i="7"/>
  <c r="AH53" i="7"/>
  <c r="AH59" i="7"/>
  <c r="AH65" i="7"/>
  <c r="AH47" i="7"/>
  <c r="AH54" i="7"/>
  <c r="AH60" i="7"/>
  <c r="AH55" i="7"/>
  <c r="AH61" i="7"/>
  <c r="AH67" i="7"/>
  <c r="AH56" i="7"/>
  <c r="AH62" i="7"/>
  <c r="AH57" i="7"/>
  <c r="AH63" i="7"/>
  <c r="AH35" i="7"/>
  <c r="AH52" i="7"/>
  <c r="AH58" i="7"/>
  <c r="AH64" i="7"/>
  <c r="AH69" i="7"/>
  <c r="AH75" i="7"/>
  <c r="AH70" i="7"/>
  <c r="AH71" i="7"/>
  <c r="AH77" i="7"/>
  <c r="AH7" i="7"/>
  <c r="AH66" i="7"/>
  <c r="AH72" i="7"/>
  <c r="AH73" i="7"/>
  <c r="AH3" i="7"/>
  <c r="AH68" i="7"/>
  <c r="AH74" i="7"/>
  <c r="AH4" i="7"/>
  <c r="AH76" i="7"/>
  <c r="AH5" i="7"/>
  <c r="AH10" i="7"/>
  <c r="AH12" i="7"/>
  <c r="AH8" i="7"/>
  <c r="AH78" i="7"/>
  <c r="AH2" i="7"/>
  <c r="AH6" i="7"/>
  <c r="AH9" i="7"/>
  <c r="AH11" i="7"/>
  <c r="AT16" i="7"/>
  <c r="AT22" i="7"/>
  <c r="AT28" i="7"/>
  <c r="AT17" i="7"/>
  <c r="AT23" i="7"/>
  <c r="AT29" i="7"/>
  <c r="AT18" i="7"/>
  <c r="AT24" i="7"/>
  <c r="AT30" i="7"/>
  <c r="AT13" i="7"/>
  <c r="AT19" i="7"/>
  <c r="AT25" i="7"/>
  <c r="AT31" i="7"/>
  <c r="AT14" i="7"/>
  <c r="AT20" i="7"/>
  <c r="AT26" i="7"/>
  <c r="AT21" i="7"/>
  <c r="AT36" i="7"/>
  <c r="AT42" i="7"/>
  <c r="AT48" i="7"/>
  <c r="AT27" i="7"/>
  <c r="AT37" i="7"/>
  <c r="AT43" i="7"/>
  <c r="AT49" i="7"/>
  <c r="AT32" i="7"/>
  <c r="AT38" i="7"/>
  <c r="AT44" i="7"/>
  <c r="AT50" i="7"/>
  <c r="AT33" i="7"/>
  <c r="AT39" i="7"/>
  <c r="AT45" i="7"/>
  <c r="AT34" i="7"/>
  <c r="AT40" i="7"/>
  <c r="AT46" i="7"/>
  <c r="AT15" i="7"/>
  <c r="AT35" i="7"/>
  <c r="AT53" i="7"/>
  <c r="AT59" i="7"/>
  <c r="AT65" i="7"/>
  <c r="AT41" i="7"/>
  <c r="AT54" i="7"/>
  <c r="AT60" i="7"/>
  <c r="AT47" i="7"/>
  <c r="AT55" i="7"/>
  <c r="AT61" i="7"/>
  <c r="AT67" i="7"/>
  <c r="AT56" i="7"/>
  <c r="AT62" i="7"/>
  <c r="AT51" i="7"/>
  <c r="AT57" i="7"/>
  <c r="AT63" i="7"/>
  <c r="AT52" i="7"/>
  <c r="AT58" i="7"/>
  <c r="AT64" i="7"/>
  <c r="AT66" i="7"/>
  <c r="AT69" i="7"/>
  <c r="AT75" i="7"/>
  <c r="AT70" i="7"/>
  <c r="AT71" i="7"/>
  <c r="AT77" i="7"/>
  <c r="AT7" i="7"/>
  <c r="AT72" i="7"/>
  <c r="AT73" i="7"/>
  <c r="AT3" i="7"/>
  <c r="AT68" i="7"/>
  <c r="AT74" i="7"/>
  <c r="AT4" i="7"/>
  <c r="AT76" i="7"/>
  <c r="AT10" i="7"/>
  <c r="AT11" i="7"/>
  <c r="AT78" i="7"/>
  <c r="AT2" i="7"/>
  <c r="AT12" i="7"/>
  <c r="AT6" i="7"/>
  <c r="AT5" i="7"/>
  <c r="AT8" i="7"/>
  <c r="AT9" i="7"/>
  <c r="K15" i="7"/>
  <c r="K21" i="7"/>
  <c r="K27" i="7"/>
  <c r="K33" i="7"/>
  <c r="K16" i="7"/>
  <c r="K22" i="7"/>
  <c r="K28" i="7"/>
  <c r="K17" i="7"/>
  <c r="K23" i="7"/>
  <c r="K29" i="7"/>
  <c r="K18" i="7"/>
  <c r="K24" i="7"/>
  <c r="K30" i="7"/>
  <c r="K13" i="7"/>
  <c r="K19" i="7"/>
  <c r="K25" i="7"/>
  <c r="K31" i="7"/>
  <c r="K14" i="7"/>
  <c r="K20" i="7"/>
  <c r="K26" i="7"/>
  <c r="K32" i="7"/>
  <c r="K36" i="7"/>
  <c r="K42" i="7"/>
  <c r="K48" i="7"/>
  <c r="K37" i="7"/>
  <c r="K43" i="7"/>
  <c r="K49" i="7"/>
  <c r="K38" i="7"/>
  <c r="K44" i="7"/>
  <c r="K50" i="7"/>
  <c r="K39" i="7"/>
  <c r="K45" i="7"/>
  <c r="K35" i="7"/>
  <c r="K41" i="7"/>
  <c r="K47" i="7"/>
  <c r="K40" i="7"/>
  <c r="K52" i="7"/>
  <c r="K58" i="7"/>
  <c r="K64" i="7"/>
  <c r="K46" i="7"/>
  <c r="K53" i="7"/>
  <c r="K59" i="7"/>
  <c r="K65" i="7"/>
  <c r="K54" i="7"/>
  <c r="K60" i="7"/>
  <c r="K66" i="7"/>
  <c r="K51" i="7"/>
  <c r="K55" i="7"/>
  <c r="K61" i="7"/>
  <c r="K67" i="7"/>
  <c r="K62" i="7"/>
  <c r="K68" i="7"/>
  <c r="K74" i="7"/>
  <c r="K69" i="7"/>
  <c r="K75" i="7"/>
  <c r="K34" i="7"/>
  <c r="K70" i="7"/>
  <c r="K76" i="7"/>
  <c r="K6" i="7"/>
  <c r="K71" i="7"/>
  <c r="K77" i="7"/>
  <c r="K57" i="7"/>
  <c r="K72" i="7"/>
  <c r="K63" i="7"/>
  <c r="K78" i="7"/>
  <c r="K3" i="7"/>
  <c r="K10" i="7"/>
  <c r="K73" i="7"/>
  <c r="K5" i="7"/>
  <c r="K8" i="7"/>
  <c r="K11" i="7"/>
  <c r="K56" i="7"/>
  <c r="K4" i="7"/>
  <c r="K7" i="7"/>
  <c r="K12" i="7"/>
  <c r="K9" i="7"/>
  <c r="K2" i="7"/>
  <c r="W15" i="7"/>
  <c r="W21" i="7"/>
  <c r="W27" i="7"/>
  <c r="W16" i="7"/>
  <c r="W22" i="7"/>
  <c r="W28" i="7"/>
  <c r="W17" i="7"/>
  <c r="W23" i="7"/>
  <c r="W29" i="7"/>
  <c r="W18" i="7"/>
  <c r="W24" i="7"/>
  <c r="W30" i="7"/>
  <c r="W13" i="7"/>
  <c r="W19" i="7"/>
  <c r="W25" i="7"/>
  <c r="W31" i="7"/>
  <c r="W14" i="7"/>
  <c r="W20" i="7"/>
  <c r="W26" i="7"/>
  <c r="W32" i="7"/>
  <c r="W36" i="7"/>
  <c r="W42" i="7"/>
  <c r="W48" i="7"/>
  <c r="W37" i="7"/>
  <c r="W43" i="7"/>
  <c r="W49" i="7"/>
  <c r="W38" i="7"/>
  <c r="W44" i="7"/>
  <c r="W50" i="7"/>
  <c r="W33" i="7"/>
  <c r="W39" i="7"/>
  <c r="W45" i="7"/>
  <c r="W35" i="7"/>
  <c r="W41" i="7"/>
  <c r="W47" i="7"/>
  <c r="W34" i="7"/>
  <c r="W52" i="7"/>
  <c r="W58" i="7"/>
  <c r="W64" i="7"/>
  <c r="W51" i="7"/>
  <c r="W40" i="7"/>
  <c r="W53" i="7"/>
  <c r="W59" i="7"/>
  <c r="W65" i="7"/>
  <c r="W46" i="7"/>
  <c r="W54" i="7"/>
  <c r="W60" i="7"/>
  <c r="W66" i="7"/>
  <c r="W55" i="7"/>
  <c r="W61" i="7"/>
  <c r="W67" i="7"/>
  <c r="W56" i="7"/>
  <c r="W63" i="7"/>
  <c r="W68" i="7"/>
  <c r="W74" i="7"/>
  <c r="W62" i="7"/>
  <c r="W69" i="7"/>
  <c r="W75" i="7"/>
  <c r="W70" i="7"/>
  <c r="W76" i="7"/>
  <c r="W6" i="7"/>
  <c r="W71" i="7"/>
  <c r="W77" i="7"/>
  <c r="W72" i="7"/>
  <c r="W57" i="7"/>
  <c r="W4" i="7"/>
  <c r="W9" i="7"/>
  <c r="W7" i="7"/>
  <c r="W10" i="7"/>
  <c r="W78" i="7"/>
  <c r="W73" i="7"/>
  <c r="W11" i="7"/>
  <c r="W5" i="7"/>
  <c r="W12" i="7"/>
  <c r="W3" i="7"/>
  <c r="W8" i="7"/>
  <c r="W2" i="7"/>
  <c r="AI15" i="7"/>
  <c r="AI21" i="7"/>
  <c r="AI27" i="7"/>
  <c r="AI16" i="7"/>
  <c r="AI22" i="7"/>
  <c r="AI28" i="7"/>
  <c r="AI17" i="7"/>
  <c r="AI23" i="7"/>
  <c r="AI29" i="7"/>
  <c r="AI18" i="7"/>
  <c r="AI24" i="7"/>
  <c r="AI30" i="7"/>
  <c r="AI13" i="7"/>
  <c r="AI19" i="7"/>
  <c r="AI25" i="7"/>
  <c r="AI31" i="7"/>
  <c r="AI14" i="7"/>
  <c r="AI20" i="7"/>
  <c r="AI26" i="7"/>
  <c r="AI32" i="7"/>
  <c r="AI36" i="7"/>
  <c r="AI42" i="7"/>
  <c r="AI48" i="7"/>
  <c r="AI37" i="7"/>
  <c r="AI43" i="7"/>
  <c r="AI38" i="7"/>
  <c r="AI44" i="7"/>
  <c r="AI50" i="7"/>
  <c r="AI33" i="7"/>
  <c r="AI39" i="7"/>
  <c r="AI45" i="7"/>
  <c r="AI35" i="7"/>
  <c r="AI41" i="7"/>
  <c r="AI47" i="7"/>
  <c r="AI49" i="7"/>
  <c r="AI52" i="7"/>
  <c r="AI58" i="7"/>
  <c r="AI64" i="7"/>
  <c r="AI34" i="7"/>
  <c r="AI53" i="7"/>
  <c r="AI59" i="7"/>
  <c r="AI65" i="7"/>
  <c r="AI40" i="7"/>
  <c r="AI54" i="7"/>
  <c r="AI60" i="7"/>
  <c r="AI66" i="7"/>
  <c r="AI46" i="7"/>
  <c r="AI55" i="7"/>
  <c r="AI61" i="7"/>
  <c r="AI68" i="7"/>
  <c r="AI74" i="7"/>
  <c r="AI56" i="7"/>
  <c r="AI69" i="7"/>
  <c r="AI75" i="7"/>
  <c r="AI63" i="7"/>
  <c r="AI62" i="7"/>
  <c r="AI70" i="7"/>
  <c r="AI76" i="7"/>
  <c r="AI6" i="7"/>
  <c r="AI71" i="7"/>
  <c r="AI77" i="7"/>
  <c r="AI72" i="7"/>
  <c r="AI51" i="7"/>
  <c r="AI57" i="7"/>
  <c r="AI67" i="7"/>
  <c r="AI9" i="7"/>
  <c r="AI8" i="7"/>
  <c r="AI3" i="7"/>
  <c r="AI5" i="7"/>
  <c r="AI10" i="7"/>
  <c r="AI11" i="7"/>
  <c r="AI73" i="7"/>
  <c r="AI12" i="7"/>
  <c r="AI78" i="7"/>
  <c r="AI4" i="7"/>
  <c r="AI7" i="7"/>
  <c r="AI2" i="7"/>
  <c r="AU15" i="7"/>
  <c r="AU21" i="7"/>
  <c r="AU27" i="7"/>
  <c r="AU16" i="7"/>
  <c r="AU22" i="7"/>
  <c r="AU28" i="7"/>
  <c r="AU17" i="7"/>
  <c r="AU23" i="7"/>
  <c r="AU29" i="7"/>
  <c r="AU18" i="7"/>
  <c r="AU24" i="7"/>
  <c r="AU30" i="7"/>
  <c r="AU13" i="7"/>
  <c r="AU19" i="7"/>
  <c r="AU25" i="7"/>
  <c r="AU31" i="7"/>
  <c r="AU14" i="7"/>
  <c r="AU20" i="7"/>
  <c r="AU26" i="7"/>
  <c r="AU32" i="7"/>
  <c r="AU36" i="7"/>
  <c r="AU42" i="7"/>
  <c r="AU37" i="7"/>
  <c r="AU43" i="7"/>
  <c r="AU38" i="7"/>
  <c r="AU44" i="7"/>
  <c r="AU50" i="7"/>
  <c r="AU33" i="7"/>
  <c r="AU39" i="7"/>
  <c r="AU45" i="7"/>
  <c r="AU35" i="7"/>
  <c r="AU41" i="7"/>
  <c r="AU47" i="7"/>
  <c r="AU52" i="7"/>
  <c r="AU58" i="7"/>
  <c r="AU64" i="7"/>
  <c r="AU48" i="7"/>
  <c r="AU53" i="7"/>
  <c r="AU59" i="7"/>
  <c r="AU65" i="7"/>
  <c r="AU34" i="7"/>
  <c r="AU49" i="7"/>
  <c r="AU54" i="7"/>
  <c r="AU60" i="7"/>
  <c r="AU66" i="7"/>
  <c r="AU40" i="7"/>
  <c r="AU55" i="7"/>
  <c r="AU61" i="7"/>
  <c r="AU68" i="7"/>
  <c r="AU74" i="7"/>
  <c r="AU57" i="7"/>
  <c r="AU69" i="7"/>
  <c r="AU75" i="7"/>
  <c r="AU56" i="7"/>
  <c r="AU70" i="7"/>
  <c r="AU76" i="7"/>
  <c r="AU6" i="7"/>
  <c r="AU62" i="7"/>
  <c r="AU63" i="7"/>
  <c r="AU71" i="7"/>
  <c r="AU77" i="7"/>
  <c r="AU46" i="7"/>
  <c r="AU72" i="7"/>
  <c r="AU51" i="7"/>
  <c r="AU4" i="7"/>
  <c r="AU10" i="7"/>
  <c r="AU5" i="7"/>
  <c r="AU78" i="7"/>
  <c r="AU11" i="7"/>
  <c r="AU67" i="7"/>
  <c r="AU73" i="7"/>
  <c r="AU12" i="7"/>
  <c r="AU8" i="7"/>
  <c r="AU7" i="7"/>
  <c r="AU3" i="7"/>
  <c r="AU2" i="7"/>
  <c r="AU9" i="7"/>
  <c r="L15" i="7"/>
  <c r="L21" i="7"/>
  <c r="L27" i="7"/>
  <c r="L16" i="7"/>
  <c r="L22" i="7"/>
  <c r="L28" i="7"/>
  <c r="L17" i="7"/>
  <c r="L23" i="7"/>
  <c r="L29" i="7"/>
  <c r="L18" i="7"/>
  <c r="L24" i="7"/>
  <c r="L30" i="7"/>
  <c r="BH30" i="7" s="1"/>
  <c r="L13" i="7"/>
  <c r="L19" i="7"/>
  <c r="L25" i="7"/>
  <c r="L31" i="7"/>
  <c r="L35" i="7"/>
  <c r="L41" i="7"/>
  <c r="BH41" i="7" s="1"/>
  <c r="L47" i="7"/>
  <c r="L36" i="7"/>
  <c r="L42" i="7"/>
  <c r="L48" i="7"/>
  <c r="L14" i="7"/>
  <c r="L37" i="7"/>
  <c r="BH37" i="7" s="1"/>
  <c r="L43" i="7"/>
  <c r="L49" i="7"/>
  <c r="L20" i="7"/>
  <c r="L26" i="7"/>
  <c r="L38" i="7"/>
  <c r="L44" i="7"/>
  <c r="L50" i="7"/>
  <c r="L32" i="7"/>
  <c r="L39" i="7"/>
  <c r="L45" i="7"/>
  <c r="L51" i="7"/>
  <c r="L33" i="7"/>
  <c r="L40" i="7"/>
  <c r="L52" i="7"/>
  <c r="L58" i="7"/>
  <c r="L64" i="7"/>
  <c r="L46" i="7"/>
  <c r="L53" i="7"/>
  <c r="L59" i="7"/>
  <c r="L54" i="7"/>
  <c r="L60" i="7"/>
  <c r="L66" i="7"/>
  <c r="L55" i="7"/>
  <c r="L61" i="7"/>
  <c r="BH61" i="7" s="1"/>
  <c r="L56" i="7"/>
  <c r="L62" i="7"/>
  <c r="L34" i="7"/>
  <c r="L57" i="7"/>
  <c r="L63" i="7"/>
  <c r="L68" i="7"/>
  <c r="L74" i="7"/>
  <c r="L4" i="7"/>
  <c r="L69" i="7"/>
  <c r="L75" i="7"/>
  <c r="L70" i="7"/>
  <c r="L76" i="7"/>
  <c r="BH76" i="7" s="1"/>
  <c r="L6" i="7"/>
  <c r="L71" i="7"/>
  <c r="L77" i="7"/>
  <c r="L67" i="7"/>
  <c r="L72" i="7"/>
  <c r="L78" i="7"/>
  <c r="L73" i="7"/>
  <c r="L3" i="7"/>
  <c r="L65" i="7"/>
  <c r="L9" i="7"/>
  <c r="L11" i="7"/>
  <c r="L7" i="7"/>
  <c r="L12" i="7"/>
  <c r="L5" i="7"/>
  <c r="L8" i="7"/>
  <c r="L2" i="7"/>
  <c r="L10" i="7"/>
  <c r="X15" i="7"/>
  <c r="X21" i="7"/>
  <c r="X27" i="7"/>
  <c r="X16" i="7"/>
  <c r="X22" i="7"/>
  <c r="X28" i="7"/>
  <c r="X17" i="7"/>
  <c r="BH17" i="7" s="1"/>
  <c r="X23" i="7"/>
  <c r="X29" i="7"/>
  <c r="X18" i="7"/>
  <c r="X24" i="7"/>
  <c r="X30" i="7"/>
  <c r="X13" i="7"/>
  <c r="X19" i="7"/>
  <c r="X25" i="7"/>
  <c r="X31" i="7"/>
  <c r="X35" i="7"/>
  <c r="X41" i="7"/>
  <c r="X47" i="7"/>
  <c r="BH47" i="7" s="1"/>
  <c r="X36" i="7"/>
  <c r="X42" i="7"/>
  <c r="X48" i="7"/>
  <c r="X37" i="7"/>
  <c r="X43" i="7"/>
  <c r="X49" i="7"/>
  <c r="BH49" i="7" s="1"/>
  <c r="X14" i="7"/>
  <c r="X20" i="7"/>
  <c r="X38" i="7"/>
  <c r="X44" i="7"/>
  <c r="X50" i="7"/>
  <c r="X26" i="7"/>
  <c r="X33" i="7"/>
  <c r="X39" i="7"/>
  <c r="X45" i="7"/>
  <c r="X51" i="7"/>
  <c r="X32" i="7"/>
  <c r="X34" i="7"/>
  <c r="X52" i="7"/>
  <c r="X58" i="7"/>
  <c r="X64" i="7"/>
  <c r="X40" i="7"/>
  <c r="X53" i="7"/>
  <c r="X59" i="7"/>
  <c r="BH59" i="7" s="1"/>
  <c r="X46" i="7"/>
  <c r="X54" i="7"/>
  <c r="X60" i="7"/>
  <c r="X66" i="7"/>
  <c r="X55" i="7"/>
  <c r="X61" i="7"/>
  <c r="X56" i="7"/>
  <c r="X62" i="7"/>
  <c r="X57" i="7"/>
  <c r="X63" i="7"/>
  <c r="X65" i="7"/>
  <c r="X68" i="7"/>
  <c r="BH68" i="7" s="1"/>
  <c r="X74" i="7"/>
  <c r="X4" i="7"/>
  <c r="X67" i="7"/>
  <c r="X69" i="7"/>
  <c r="X75" i="7"/>
  <c r="X70" i="7"/>
  <c r="X76" i="7"/>
  <c r="X6" i="7"/>
  <c r="X71" i="7"/>
  <c r="X77" i="7"/>
  <c r="X72" i="7"/>
  <c r="X78" i="7"/>
  <c r="X73" i="7"/>
  <c r="X3" i="7"/>
  <c r="X2" i="7"/>
  <c r="X9" i="7"/>
  <c r="X10" i="7"/>
  <c r="X7" i="7"/>
  <c r="X11" i="7"/>
  <c r="X5" i="7"/>
  <c r="X12" i="7"/>
  <c r="X8" i="7"/>
  <c r="AJ15" i="7"/>
  <c r="AJ21" i="7"/>
  <c r="BD21" i="7" s="1"/>
  <c r="BN21" i="7" s="1"/>
  <c r="AJ27" i="7"/>
  <c r="AJ16" i="7"/>
  <c r="AJ22" i="7"/>
  <c r="AJ28" i="7"/>
  <c r="AJ17" i="7"/>
  <c r="AJ23" i="7"/>
  <c r="BH23" i="7" s="1"/>
  <c r="AJ29" i="7"/>
  <c r="AJ18" i="7"/>
  <c r="AJ24" i="7"/>
  <c r="AJ30" i="7"/>
  <c r="AJ13" i="7"/>
  <c r="AJ19" i="7"/>
  <c r="AJ25" i="7"/>
  <c r="AJ31" i="7"/>
  <c r="AJ35" i="7"/>
  <c r="AJ41" i="7"/>
  <c r="AJ47" i="7"/>
  <c r="AJ32" i="7"/>
  <c r="AJ36" i="7"/>
  <c r="AJ42" i="7"/>
  <c r="AJ48" i="7"/>
  <c r="AJ37" i="7"/>
  <c r="AJ43" i="7"/>
  <c r="AJ49" i="7"/>
  <c r="AJ14" i="7"/>
  <c r="AJ38" i="7"/>
  <c r="AJ44" i="7"/>
  <c r="AJ50" i="7"/>
  <c r="AJ20" i="7"/>
  <c r="AJ26" i="7"/>
  <c r="AJ33" i="7"/>
  <c r="AJ39" i="7"/>
  <c r="AJ45" i="7"/>
  <c r="AJ52" i="7"/>
  <c r="AJ58" i="7"/>
  <c r="AJ64" i="7"/>
  <c r="AJ34" i="7"/>
  <c r="AJ53" i="7"/>
  <c r="AJ59" i="7"/>
  <c r="AJ40" i="7"/>
  <c r="AJ54" i="7"/>
  <c r="AJ60" i="7"/>
  <c r="BH60" i="7" s="1"/>
  <c r="AJ66" i="7"/>
  <c r="AJ46" i="7"/>
  <c r="AJ55" i="7"/>
  <c r="AJ61" i="7"/>
  <c r="AJ56" i="7"/>
  <c r="AJ62" i="7"/>
  <c r="AJ51" i="7"/>
  <c r="AJ57" i="7"/>
  <c r="AJ63" i="7"/>
  <c r="AJ67" i="7"/>
  <c r="AJ68" i="7"/>
  <c r="AJ74" i="7"/>
  <c r="AJ4" i="7"/>
  <c r="AJ69" i="7"/>
  <c r="AJ65" i="7"/>
  <c r="AJ70" i="7"/>
  <c r="AJ76" i="7"/>
  <c r="AJ6" i="7"/>
  <c r="AJ71" i="7"/>
  <c r="AJ77" i="7"/>
  <c r="AJ72" i="7"/>
  <c r="AJ78" i="7"/>
  <c r="AJ73" i="7"/>
  <c r="AJ3" i="7"/>
  <c r="AJ7" i="7"/>
  <c r="AJ9" i="7"/>
  <c r="AJ75" i="7"/>
  <c r="AJ5" i="7"/>
  <c r="AJ10" i="7"/>
  <c r="AJ11" i="7"/>
  <c r="AJ12" i="7"/>
  <c r="AJ8" i="7"/>
  <c r="AJ2" i="7"/>
  <c r="AV15" i="7"/>
  <c r="AV21" i="7"/>
  <c r="AV27" i="7"/>
  <c r="AV16" i="7"/>
  <c r="AV22" i="7"/>
  <c r="AV28" i="7"/>
  <c r="AV17" i="7"/>
  <c r="AV23" i="7"/>
  <c r="AV29" i="7"/>
  <c r="BF29" i="7" s="1"/>
  <c r="AV18" i="7"/>
  <c r="AV24" i="7"/>
  <c r="AV30" i="7"/>
  <c r="AV13" i="7"/>
  <c r="AV19" i="7"/>
  <c r="AV25" i="7"/>
  <c r="AV31" i="7"/>
  <c r="AV35" i="7"/>
  <c r="AV41" i="7"/>
  <c r="AV47" i="7"/>
  <c r="AV36" i="7"/>
  <c r="AV42" i="7"/>
  <c r="AV48" i="7"/>
  <c r="AV37" i="7"/>
  <c r="AV43" i="7"/>
  <c r="AV49" i="7"/>
  <c r="AV32" i="7"/>
  <c r="AV38" i="7"/>
  <c r="AV44" i="7"/>
  <c r="AV50" i="7"/>
  <c r="AV14" i="7"/>
  <c r="AV20" i="7"/>
  <c r="AV33" i="7"/>
  <c r="AV39" i="7"/>
  <c r="BF39" i="7" s="1"/>
  <c r="AV45" i="7"/>
  <c r="AV52" i="7"/>
  <c r="AV58" i="7"/>
  <c r="AV64" i="7"/>
  <c r="AV53" i="7"/>
  <c r="AV59" i="7"/>
  <c r="AV34" i="7"/>
  <c r="AV54" i="7"/>
  <c r="AV60" i="7"/>
  <c r="AV66" i="7"/>
  <c r="AV40" i="7"/>
  <c r="AV55" i="7"/>
  <c r="AV61" i="7"/>
  <c r="AV46" i="7"/>
  <c r="AV56" i="7"/>
  <c r="AV62" i="7"/>
  <c r="AV51" i="7"/>
  <c r="AV57" i="7"/>
  <c r="AV63" i="7"/>
  <c r="AV26" i="7"/>
  <c r="AV68" i="7"/>
  <c r="AV74" i="7"/>
  <c r="AV4" i="7"/>
  <c r="AV69" i="7"/>
  <c r="AV70" i="7"/>
  <c r="AV76" i="7"/>
  <c r="AV6" i="7"/>
  <c r="AV65" i="7"/>
  <c r="AV71" i="7"/>
  <c r="AV77" i="7"/>
  <c r="AV72" i="7"/>
  <c r="AV78" i="7"/>
  <c r="AV67" i="7"/>
  <c r="AV73" i="7"/>
  <c r="AV3" i="7"/>
  <c r="AV2" i="7"/>
  <c r="AV10" i="7"/>
  <c r="AV9" i="7"/>
  <c r="AV75" i="7"/>
  <c r="AV11" i="7"/>
  <c r="AV12" i="7"/>
  <c r="BB12" i="7" s="1"/>
  <c r="BM12" i="7" s="1"/>
  <c r="AV7" i="7"/>
  <c r="AV5" i="7"/>
  <c r="AV8" i="7"/>
  <c r="M14" i="7"/>
  <c r="M20" i="7"/>
  <c r="M26" i="7"/>
  <c r="M32" i="7"/>
  <c r="BH32" i="7" s="1"/>
  <c r="M15" i="7"/>
  <c r="M21" i="7"/>
  <c r="M27" i="7"/>
  <c r="M16" i="7"/>
  <c r="M22" i="7"/>
  <c r="BH22" i="7" s="1"/>
  <c r="M28" i="7"/>
  <c r="M17" i="7"/>
  <c r="M23" i="7"/>
  <c r="M29" i="7"/>
  <c r="M18" i="7"/>
  <c r="M24" i="7"/>
  <c r="M30" i="7"/>
  <c r="BB30" i="7" s="1"/>
  <c r="BM30" i="7" s="1"/>
  <c r="M13" i="7"/>
  <c r="M19" i="7"/>
  <c r="M25" i="7"/>
  <c r="M31" i="7"/>
  <c r="M33" i="7"/>
  <c r="M35" i="7"/>
  <c r="BH35" i="7" s="1"/>
  <c r="M41" i="7"/>
  <c r="M47" i="7"/>
  <c r="M36" i="7"/>
  <c r="M42" i="7"/>
  <c r="M48" i="7"/>
  <c r="M37" i="7"/>
  <c r="M43" i="7"/>
  <c r="M49" i="7"/>
  <c r="M38" i="7"/>
  <c r="M44" i="7"/>
  <c r="M50" i="7"/>
  <c r="M34" i="7"/>
  <c r="M40" i="7"/>
  <c r="M46" i="7"/>
  <c r="M57" i="7"/>
  <c r="M63" i="7"/>
  <c r="M52" i="7"/>
  <c r="M58" i="7"/>
  <c r="BH58" i="7" s="1"/>
  <c r="M64" i="7"/>
  <c r="M39" i="7"/>
  <c r="M53" i="7"/>
  <c r="M59" i="7"/>
  <c r="M65" i="7"/>
  <c r="BH65" i="7" s="1"/>
  <c r="M45" i="7"/>
  <c r="M51" i="7"/>
  <c r="M54" i="7"/>
  <c r="M60" i="7"/>
  <c r="M66" i="7"/>
  <c r="M73" i="7"/>
  <c r="M62" i="7"/>
  <c r="BH62" i="7" s="1"/>
  <c r="M55" i="7"/>
  <c r="M68" i="7"/>
  <c r="M74" i="7"/>
  <c r="M61" i="7"/>
  <c r="M69" i="7"/>
  <c r="M75" i="7"/>
  <c r="M5" i="7"/>
  <c r="M70" i="7"/>
  <c r="M76" i="7"/>
  <c r="M71" i="7"/>
  <c r="M77" i="7"/>
  <c r="M67" i="7"/>
  <c r="M56" i="7"/>
  <c r="M8" i="7"/>
  <c r="M2" i="7"/>
  <c r="M78" i="7"/>
  <c r="M3" i="7"/>
  <c r="M9" i="7"/>
  <c r="BH9" i="7" s="1"/>
  <c r="M10" i="7"/>
  <c r="M6" i="7"/>
  <c r="M4" i="7"/>
  <c r="M11" i="7"/>
  <c r="M12" i="7"/>
  <c r="M7" i="7"/>
  <c r="BD7" i="7" s="1"/>
  <c r="BN7" i="7" s="1"/>
  <c r="M72" i="7"/>
  <c r="Y14" i="7"/>
  <c r="Y20" i="7"/>
  <c r="Y26" i="7"/>
  <c r="Y32" i="7"/>
  <c r="Y15" i="7"/>
  <c r="Y21" i="7"/>
  <c r="Y27" i="7"/>
  <c r="Y16" i="7"/>
  <c r="Y22" i="7"/>
  <c r="Y28" i="7"/>
  <c r="Y17" i="7"/>
  <c r="Y23" i="7"/>
  <c r="Y29" i="7"/>
  <c r="Y18" i="7"/>
  <c r="Y24" i="7"/>
  <c r="Y30" i="7"/>
  <c r="Y13" i="7"/>
  <c r="Y19" i="7"/>
  <c r="Y25" i="7"/>
  <c r="Y31" i="7"/>
  <c r="Y35" i="7"/>
  <c r="Y41" i="7"/>
  <c r="Y47" i="7"/>
  <c r="BF47" i="7" s="1"/>
  <c r="Y36" i="7"/>
  <c r="Y42" i="7"/>
  <c r="Y48" i="7"/>
  <c r="Y37" i="7"/>
  <c r="Y43" i="7"/>
  <c r="Y49" i="7"/>
  <c r="Y38" i="7"/>
  <c r="Y44" i="7"/>
  <c r="Y50" i="7"/>
  <c r="Y34" i="7"/>
  <c r="Y40" i="7"/>
  <c r="Y46" i="7"/>
  <c r="Y57" i="7"/>
  <c r="Y63" i="7"/>
  <c r="Y51" i="7"/>
  <c r="Y52" i="7"/>
  <c r="Y58" i="7"/>
  <c r="Y64" i="7"/>
  <c r="Y33" i="7"/>
  <c r="Y53" i="7"/>
  <c r="Y59" i="7"/>
  <c r="Y65" i="7"/>
  <c r="Y39" i="7"/>
  <c r="Y54" i="7"/>
  <c r="BH54" i="7" s="1"/>
  <c r="Y60" i="7"/>
  <c r="Y66" i="7"/>
  <c r="Y73" i="7"/>
  <c r="Y56" i="7"/>
  <c r="Y68" i="7"/>
  <c r="Y74" i="7"/>
  <c r="Y62" i="7"/>
  <c r="Y55" i="7"/>
  <c r="Y67" i="7"/>
  <c r="Y69" i="7"/>
  <c r="Y75" i="7"/>
  <c r="Y5" i="7"/>
  <c r="Y45" i="7"/>
  <c r="Y61" i="7"/>
  <c r="Y70" i="7"/>
  <c r="Y76" i="7"/>
  <c r="Y71" i="7"/>
  <c r="Y77" i="7"/>
  <c r="BH77" i="7" s="1"/>
  <c r="Y72" i="7"/>
  <c r="Y8" i="7"/>
  <c r="Y4" i="7"/>
  <c r="Y9" i="7"/>
  <c r="Y78" i="7"/>
  <c r="Y6" i="7"/>
  <c r="BH6" i="7" s="1"/>
  <c r="Y7" i="7"/>
  <c r="Y10" i="7"/>
  <c r="Y12" i="7"/>
  <c r="Y3" i="7"/>
  <c r="Y11" i="7"/>
  <c r="BH11" i="7" s="1"/>
  <c r="Y2" i="7"/>
  <c r="AK14" i="7"/>
  <c r="AK20" i="7"/>
  <c r="AK26" i="7"/>
  <c r="AK32" i="7"/>
  <c r="AK15" i="7"/>
  <c r="AK21" i="7"/>
  <c r="AK27" i="7"/>
  <c r="AK16" i="7"/>
  <c r="AK22" i="7"/>
  <c r="AK28" i="7"/>
  <c r="AK17" i="7"/>
  <c r="AK23" i="7"/>
  <c r="AK29" i="7"/>
  <c r="AK18" i="7"/>
  <c r="AK24" i="7"/>
  <c r="AK30" i="7"/>
  <c r="AK13" i="7"/>
  <c r="AK19" i="7"/>
  <c r="AK25" i="7"/>
  <c r="AK31" i="7"/>
  <c r="AK35" i="7"/>
  <c r="AK41" i="7"/>
  <c r="AK47" i="7"/>
  <c r="AK36" i="7"/>
  <c r="AK42" i="7"/>
  <c r="AK48" i="7"/>
  <c r="AK37" i="7"/>
  <c r="AK43" i="7"/>
  <c r="AK49" i="7"/>
  <c r="AK38" i="7"/>
  <c r="AK44" i="7"/>
  <c r="AK34" i="7"/>
  <c r="AK40" i="7"/>
  <c r="AK46" i="7"/>
  <c r="AK51" i="7"/>
  <c r="BH51" i="7" s="1"/>
  <c r="AK57" i="7"/>
  <c r="BD57" i="7" s="1"/>
  <c r="BN57" i="7" s="1"/>
  <c r="AK63" i="7"/>
  <c r="AK52" i="7"/>
  <c r="AK58" i="7"/>
  <c r="AK64" i="7"/>
  <c r="AK53" i="7"/>
  <c r="AK59" i="7"/>
  <c r="AK65" i="7"/>
  <c r="AK50" i="7"/>
  <c r="AK33" i="7"/>
  <c r="AK54" i="7"/>
  <c r="AK60" i="7"/>
  <c r="AK66" i="7"/>
  <c r="AK73" i="7"/>
  <c r="AK67" i="7"/>
  <c r="AK68" i="7"/>
  <c r="AK74" i="7"/>
  <c r="AK56" i="7"/>
  <c r="AK69" i="7"/>
  <c r="AK75" i="7"/>
  <c r="AK5" i="7"/>
  <c r="AK62" i="7"/>
  <c r="AK55" i="7"/>
  <c r="AK70" i="7"/>
  <c r="AK76" i="7"/>
  <c r="AK45" i="7"/>
  <c r="AK61" i="7"/>
  <c r="AK71" i="7"/>
  <c r="AK77" i="7"/>
  <c r="AK39" i="7"/>
  <c r="AK6" i="7"/>
  <c r="AK8" i="7"/>
  <c r="AK72" i="7"/>
  <c r="AK7" i="7"/>
  <c r="AK2" i="7"/>
  <c r="AK9" i="7"/>
  <c r="AK3" i="7"/>
  <c r="AK12" i="7"/>
  <c r="AK10" i="7"/>
  <c r="AK4" i="7"/>
  <c r="BD4" i="7" s="1"/>
  <c r="BN4" i="7" s="1"/>
  <c r="AK11" i="7"/>
  <c r="AK78" i="7"/>
  <c r="AW14" i="7"/>
  <c r="AW20" i="7"/>
  <c r="AW26" i="7"/>
  <c r="AW32" i="7"/>
  <c r="AW15" i="7"/>
  <c r="AW21" i="7"/>
  <c r="AW27" i="7"/>
  <c r="BF27" i="7" s="1"/>
  <c r="AW16" i="7"/>
  <c r="AW22" i="7"/>
  <c r="AW28" i="7"/>
  <c r="AW17" i="7"/>
  <c r="AW23" i="7"/>
  <c r="AW29" i="7"/>
  <c r="BB29" i="7" s="1"/>
  <c r="AW18" i="7"/>
  <c r="AW24" i="7"/>
  <c r="AW30" i="7"/>
  <c r="AW13" i="7"/>
  <c r="AW19" i="7"/>
  <c r="AW25" i="7"/>
  <c r="BB25" i="7" s="1"/>
  <c r="AW31" i="7"/>
  <c r="AW35" i="7"/>
  <c r="AW41" i="7"/>
  <c r="BF41" i="7" s="1"/>
  <c r="AW47" i="7"/>
  <c r="AW36" i="7"/>
  <c r="AW42" i="7"/>
  <c r="AW48" i="7"/>
  <c r="AW37" i="7"/>
  <c r="AW43" i="7"/>
  <c r="AW49" i="7"/>
  <c r="AW38" i="7"/>
  <c r="AW44" i="7"/>
  <c r="AW34" i="7"/>
  <c r="AW40" i="7"/>
  <c r="AW46" i="7"/>
  <c r="AW45" i="7"/>
  <c r="AW51" i="7"/>
  <c r="AW57" i="7"/>
  <c r="BH57" i="7" s="1"/>
  <c r="AW63" i="7"/>
  <c r="AW52" i="7"/>
  <c r="AW58" i="7"/>
  <c r="AW64" i="7"/>
  <c r="AW53" i="7"/>
  <c r="AW59" i="7"/>
  <c r="AW65" i="7"/>
  <c r="AW54" i="7"/>
  <c r="AW60" i="7"/>
  <c r="AW66" i="7"/>
  <c r="AW67" i="7"/>
  <c r="AW73" i="7"/>
  <c r="AW33" i="7"/>
  <c r="AW68" i="7"/>
  <c r="AW74" i="7"/>
  <c r="AW69" i="7"/>
  <c r="AW75" i="7"/>
  <c r="AW5" i="7"/>
  <c r="AW50" i="7"/>
  <c r="AW56" i="7"/>
  <c r="AW70" i="7"/>
  <c r="AW76" i="7"/>
  <c r="AW62" i="7"/>
  <c r="AW55" i="7"/>
  <c r="AW71" i="7"/>
  <c r="AW39" i="7"/>
  <c r="AW8" i="7"/>
  <c r="AW2" i="7"/>
  <c r="AW77" i="7"/>
  <c r="AW72" i="7"/>
  <c r="BH72" i="7" s="1"/>
  <c r="AW9" i="7"/>
  <c r="AW4" i="7"/>
  <c r="AW7" i="7"/>
  <c r="AW10" i="7"/>
  <c r="AW61" i="7"/>
  <c r="AW78" i="7"/>
  <c r="AW12" i="7"/>
  <c r="AW11" i="7"/>
  <c r="AW6" i="7"/>
  <c r="AW3" i="7"/>
  <c r="BH3" i="7"/>
  <c r="BH7" i="7"/>
  <c r="BH21" i="7"/>
  <c r="BH31" i="7"/>
  <c r="BH33" i="7"/>
  <c r="BH39" i="7"/>
  <c r="BH45" i="7"/>
  <c r="BH63" i="7"/>
  <c r="BH69" i="7"/>
  <c r="BH2" i="7"/>
  <c r="BH4" i="7"/>
  <c r="BH8" i="7"/>
  <c r="BH10" i="7"/>
  <c r="BH16" i="7"/>
  <c r="BH18" i="7"/>
  <c r="BH20" i="7"/>
  <c r="BH26" i="7"/>
  <c r="BH28" i="7"/>
  <c r="BH34" i="7"/>
  <c r="BH40" i="7"/>
  <c r="BH48" i="7"/>
  <c r="BH50" i="7"/>
  <c r="BH52" i="7"/>
  <c r="BH56" i="7"/>
  <c r="BH64" i="7"/>
  <c r="BH74" i="7"/>
  <c r="BH75" i="7"/>
  <c r="BD36" i="7"/>
  <c r="BN36" i="7" s="1"/>
  <c r="BB8" i="7"/>
  <c r="BM8" i="7" s="1"/>
  <c r="BD10" i="7"/>
  <c r="BN10" i="7" s="1"/>
  <c r="BD29" i="7"/>
  <c r="BN29" i="7" s="1"/>
  <c r="BF34" i="7"/>
  <c r="BD12" i="7"/>
  <c r="BN12" i="7" s="1"/>
  <c r="BF16" i="7"/>
  <c r="BD16" i="7"/>
  <c r="BN16" i="7" s="1"/>
  <c r="BD20" i="7"/>
  <c r="BN20" i="7" s="1"/>
  <c r="BF23" i="7"/>
  <c r="BB34" i="7"/>
  <c r="BD47" i="7"/>
  <c r="BN47" i="7" s="1"/>
  <c r="BB51" i="7"/>
  <c r="BM51" i="7" s="1"/>
  <c r="BB76" i="7"/>
  <c r="BD76" i="7"/>
  <c r="BN76" i="7" s="1"/>
  <c r="BF48" i="7"/>
  <c r="BD8" i="7"/>
  <c r="BN8" i="7" s="1"/>
  <c r="BB16" i="7"/>
  <c r="BD18" i="7"/>
  <c r="BN18" i="7" s="1"/>
  <c r="BB20" i="7"/>
  <c r="BF26" i="7"/>
  <c r="BF37" i="7"/>
  <c r="BF61" i="7"/>
  <c r="BD78" i="7"/>
  <c r="BN78" i="7" s="1"/>
  <c r="BB4" i="7"/>
  <c r="BB10" i="7"/>
  <c r="BF21" i="7"/>
  <c r="BB26" i="7"/>
  <c r="BD37" i="7"/>
  <c r="BN37" i="7" s="1"/>
  <c r="BD41" i="7"/>
  <c r="BN41" i="7" s="1"/>
  <c r="BF76" i="7"/>
  <c r="BD24" i="7"/>
  <c r="BN24" i="7" s="1"/>
  <c r="BB24" i="7"/>
  <c r="BF42" i="7"/>
  <c r="BF2" i="7"/>
  <c r="BF6" i="7"/>
  <c r="BF10" i="7"/>
  <c r="BB14" i="7"/>
  <c r="BF18" i="7"/>
  <c r="BD22" i="7"/>
  <c r="BN22" i="7" s="1"/>
  <c r="BF31" i="7"/>
  <c r="BD32" i="7"/>
  <c r="BN32" i="7" s="1"/>
  <c r="BB32" i="7"/>
  <c r="BD2" i="7"/>
  <c r="BN2" i="7" s="1"/>
  <c r="BD3" i="7"/>
  <c r="BN3" i="7" s="1"/>
  <c r="BB3" i="7"/>
  <c r="BB5" i="7"/>
  <c r="BF7" i="7"/>
  <c r="BB22" i="7"/>
  <c r="BD40" i="7"/>
  <c r="BN40" i="7" s="1"/>
  <c r="BB40" i="7"/>
  <c r="BB33" i="7"/>
  <c r="BF33" i="7"/>
  <c r="BD33" i="7"/>
  <c r="BN33" i="7" s="1"/>
  <c r="BD9" i="7"/>
  <c r="BN9" i="7" s="1"/>
  <c r="BB9" i="7"/>
  <c r="BF4" i="7"/>
  <c r="BF8" i="7"/>
  <c r="BF14" i="7"/>
  <c r="BB18" i="7"/>
  <c r="BF25" i="7"/>
  <c r="BD25" i="7"/>
  <c r="BN25" i="7" s="1"/>
  <c r="BD27" i="7"/>
  <c r="BN27" i="7" s="1"/>
  <c r="BB28" i="7"/>
  <c r="BD28" i="7"/>
  <c r="BN28" i="7" s="1"/>
  <c r="BF35" i="7"/>
  <c r="BD38" i="7"/>
  <c r="BN38" i="7" s="1"/>
  <c r="BB11" i="7"/>
  <c r="BB13" i="7"/>
  <c r="BB17" i="7"/>
  <c r="BF28" i="7"/>
  <c r="BD31" i="7"/>
  <c r="BN31" i="7" s="1"/>
  <c r="BB35" i="7"/>
  <c r="BF36" i="7"/>
  <c r="BD39" i="7"/>
  <c r="BN39" i="7" s="1"/>
  <c r="BB41" i="7"/>
  <c r="BF52" i="7"/>
  <c r="BB53" i="7"/>
  <c r="BF54" i="7"/>
  <c r="BF59" i="7"/>
  <c r="BD59" i="7"/>
  <c r="BN59" i="7" s="1"/>
  <c r="BB59" i="7"/>
  <c r="BB54" i="7"/>
  <c r="BB15" i="7"/>
  <c r="BF20" i="7"/>
  <c r="BD23" i="7"/>
  <c r="BN23" i="7" s="1"/>
  <c r="BB27" i="7"/>
  <c r="BD45" i="7"/>
  <c r="BN45" i="7" s="1"/>
  <c r="BF46" i="7"/>
  <c r="BD11" i="7"/>
  <c r="BN11" i="7" s="1"/>
  <c r="BD13" i="7"/>
  <c r="BN13" i="7" s="1"/>
  <c r="BD15" i="7"/>
  <c r="BN15" i="7" s="1"/>
  <c r="BD17" i="7"/>
  <c r="BN17" i="7" s="1"/>
  <c r="BD19" i="7"/>
  <c r="BN19" i="7" s="1"/>
  <c r="BB21" i="7"/>
  <c r="BF22" i="7"/>
  <c r="BF30" i="7"/>
  <c r="BB37" i="7"/>
  <c r="BF38" i="7"/>
  <c r="BD43" i="7"/>
  <c r="BN43" i="7" s="1"/>
  <c r="BB43" i="7"/>
  <c r="BD44" i="7"/>
  <c r="BN44" i="7" s="1"/>
  <c r="BF44" i="7"/>
  <c r="BB44" i="7"/>
  <c r="BF45" i="7"/>
  <c r="BB48" i="7"/>
  <c r="BD49" i="7"/>
  <c r="BN49" i="7" s="1"/>
  <c r="BB49" i="7"/>
  <c r="BD50" i="7"/>
  <c r="BN50" i="7" s="1"/>
  <c r="BB50" i="7"/>
  <c r="BF50" i="7"/>
  <c r="BD51" i="7"/>
  <c r="BN51" i="7" s="1"/>
  <c r="BD53" i="7"/>
  <c r="BN53" i="7" s="1"/>
  <c r="BB56" i="7"/>
  <c r="BF58" i="7"/>
  <c r="BF11" i="7"/>
  <c r="BF13" i="7"/>
  <c r="BF15" i="7"/>
  <c r="BF17" i="7"/>
  <c r="BF19" i="7"/>
  <c r="BB23" i="7"/>
  <c r="BF24" i="7"/>
  <c r="BD26" i="7"/>
  <c r="BN26" i="7" s="1"/>
  <c r="BB31" i="7"/>
  <c r="BF32" i="7"/>
  <c r="BD34" i="7"/>
  <c r="BN34" i="7" s="1"/>
  <c r="BB39" i="7"/>
  <c r="BF40" i="7"/>
  <c r="BB45" i="7"/>
  <c r="BD46" i="7"/>
  <c r="BN46" i="7" s="1"/>
  <c r="BB46" i="7"/>
  <c r="BF51" i="7"/>
  <c r="BD52" i="7"/>
  <c r="BN52" i="7" s="1"/>
  <c r="BB52" i="7"/>
  <c r="BB55" i="7"/>
  <c r="BF62" i="7"/>
  <c r="BB62" i="7"/>
  <c r="BD48" i="7"/>
  <c r="BN48" i="7" s="1"/>
  <c r="BF53" i="7"/>
  <c r="BD55" i="7"/>
  <c r="BN55" i="7" s="1"/>
  <c r="BD56" i="7"/>
  <c r="BN56" i="7" s="1"/>
  <c r="BF56" i="7"/>
  <c r="BF57" i="7"/>
  <c r="BB60" i="7"/>
  <c r="BB61" i="7"/>
  <c r="BF63" i="7"/>
  <c r="BD66" i="7"/>
  <c r="BN66" i="7" s="1"/>
  <c r="BB66" i="7"/>
  <c r="BD68" i="7"/>
  <c r="BN68" i="7" s="1"/>
  <c r="BB68" i="7"/>
  <c r="BD71" i="7"/>
  <c r="BN71" i="7" s="1"/>
  <c r="BB71" i="7"/>
  <c r="BF71" i="7"/>
  <c r="BD42" i="7"/>
  <c r="BN42" i="7" s="1"/>
  <c r="BF49" i="7"/>
  <c r="BB57" i="7"/>
  <c r="BD58" i="7"/>
  <c r="BN58" i="7" s="1"/>
  <c r="BB58" i="7"/>
  <c r="BF60" i="7"/>
  <c r="BD63" i="7"/>
  <c r="BN63" i="7" s="1"/>
  <c r="BB63" i="7"/>
  <c r="BD74" i="7"/>
  <c r="BN74" i="7" s="1"/>
  <c r="BB70" i="7"/>
  <c r="BD72" i="7"/>
  <c r="BN72" i="7" s="1"/>
  <c r="BB72" i="7"/>
  <c r="BF74" i="7"/>
  <c r="BD60" i="7"/>
  <c r="BN60" i="7" s="1"/>
  <c r="BF66" i="7"/>
  <c r="BF68" i="7"/>
  <c r="BD70" i="7"/>
  <c r="BN70" i="7" s="1"/>
  <c r="BF73" i="7"/>
  <c r="BD54" i="7"/>
  <c r="BN54" i="7" s="1"/>
  <c r="BD62" i="7"/>
  <c r="BN62" i="7" s="1"/>
  <c r="BB64" i="7"/>
  <c r="BF65" i="7"/>
  <c r="BD67" i="7"/>
  <c r="BN67" i="7" s="1"/>
  <c r="BB67" i="7"/>
  <c r="BF67" i="7"/>
  <c r="BF70" i="7"/>
  <c r="BF72" i="7"/>
  <c r="BD65" i="7"/>
  <c r="BN65" i="7" s="1"/>
  <c r="BB65" i="7"/>
  <c r="BD69" i="7"/>
  <c r="BN69" i="7" s="1"/>
  <c r="BB69" i="7"/>
  <c r="BD73" i="7"/>
  <c r="BN73" i="7" s="1"/>
  <c r="BB73" i="7"/>
  <c r="BB74" i="7"/>
  <c r="BF78" i="7"/>
  <c r="BB75" i="7"/>
  <c r="BB77" i="7"/>
  <c r="BD75" i="7"/>
  <c r="BN75" i="7" s="1"/>
  <c r="BD77" i="7"/>
  <c r="BN77" i="7" s="1"/>
  <c r="BF75" i="7"/>
  <c r="BF77" i="7"/>
  <c r="BH55" i="7" l="1"/>
  <c r="BB78" i="7"/>
  <c r="BM78" i="7" s="1"/>
  <c r="BF55" i="7"/>
  <c r="BF43" i="7"/>
  <c r="BD30" i="7"/>
  <c r="BN30" i="7" s="1"/>
  <c r="BB6" i="7"/>
  <c r="BM6" i="7" s="1"/>
  <c r="BH24" i="7"/>
  <c r="BH13" i="7"/>
  <c r="BH53" i="7"/>
  <c r="BH29" i="7"/>
  <c r="BD5" i="7"/>
  <c r="BN5" i="7" s="1"/>
  <c r="BB42" i="7"/>
  <c r="BB2" i="7"/>
  <c r="BM2" i="7" s="1"/>
  <c r="BF9" i="7"/>
  <c r="BB47" i="7"/>
  <c r="BH70" i="7"/>
  <c r="BH46" i="7"/>
  <c r="BH5" i="7"/>
  <c r="BH27" i="7"/>
  <c r="BB38" i="7"/>
  <c r="BD14" i="7"/>
  <c r="BN14" i="7" s="1"/>
  <c r="BF64" i="7"/>
  <c r="BH44" i="7"/>
  <c r="BH73" i="7"/>
  <c r="BH25" i="7"/>
  <c r="BB19" i="7"/>
  <c r="BI19" i="7" s="1"/>
  <c r="BF3" i="7"/>
  <c r="BD35" i="7"/>
  <c r="BN35" i="7" s="1"/>
  <c r="BF12" i="7"/>
  <c r="BB36" i="7"/>
  <c r="BF5" i="7"/>
  <c r="BH66" i="7"/>
  <c r="BH42" i="7"/>
  <c r="BH71" i="7"/>
  <c r="BI71" i="7" s="1"/>
  <c r="BB7" i="7"/>
  <c r="BD61" i="7"/>
  <c r="BN61" i="7" s="1"/>
  <c r="BH38" i="7"/>
  <c r="BI38" i="7" s="1"/>
  <c r="BH14" i="7"/>
  <c r="BH67" i="7"/>
  <c r="BH43" i="7"/>
  <c r="BI43" i="7" s="1"/>
  <c r="BH19" i="7"/>
  <c r="BD64" i="7"/>
  <c r="BN64" i="7" s="1"/>
  <c r="BH36" i="7"/>
  <c r="BH12" i="7"/>
  <c r="BF69" i="7"/>
  <c r="BH78" i="7"/>
  <c r="BH15" i="7"/>
  <c r="BD6" i="7"/>
  <c r="BN6" i="7" s="1"/>
  <c r="BI18" i="7"/>
  <c r="BI35" i="7"/>
  <c r="BI69" i="7"/>
  <c r="BI63" i="7"/>
  <c r="BI46" i="7"/>
  <c r="BI39" i="7"/>
  <c r="BI50" i="7"/>
  <c r="BI15" i="7"/>
  <c r="BI41" i="7"/>
  <c r="BI31" i="7"/>
  <c r="BI23" i="7"/>
  <c r="BI68" i="7"/>
  <c r="BI61" i="7"/>
  <c r="BI44" i="7"/>
  <c r="BI59" i="7"/>
  <c r="BI74" i="7"/>
  <c r="BI77" i="7"/>
  <c r="BI73" i="7"/>
  <c r="BI52" i="7"/>
  <c r="BI27" i="7"/>
  <c r="BI37" i="7"/>
  <c r="BI21" i="7"/>
  <c r="BI29" i="7"/>
  <c r="BI70" i="7"/>
  <c r="BI66" i="7"/>
  <c r="BI62" i="7"/>
  <c r="BI13" i="7"/>
  <c r="BI25" i="7"/>
  <c r="BM34" i="7"/>
  <c r="BI34" i="7"/>
  <c r="BI6" i="7"/>
  <c r="BI57" i="7"/>
  <c r="BI56" i="7"/>
  <c r="BI53" i="7"/>
  <c r="BI17" i="7"/>
  <c r="BI28" i="7"/>
  <c r="BI40" i="7"/>
  <c r="BI22" i="7"/>
  <c r="BI42" i="7"/>
  <c r="BI24" i="7"/>
  <c r="BI7" i="7"/>
  <c r="BI10" i="7"/>
  <c r="BM16" i="7"/>
  <c r="BI16" i="7"/>
  <c r="BI30" i="7"/>
  <c r="BI12" i="7"/>
  <c r="BM47" i="7"/>
  <c r="BI47" i="7"/>
  <c r="BI65" i="7"/>
  <c r="BI72" i="7"/>
  <c r="BI58" i="7"/>
  <c r="BI60" i="7"/>
  <c r="BI55" i="7"/>
  <c r="BI45" i="7"/>
  <c r="BI54" i="7"/>
  <c r="BI5" i="7"/>
  <c r="BI3" i="7"/>
  <c r="BI14" i="7"/>
  <c r="BI75" i="7"/>
  <c r="BI67" i="7"/>
  <c r="BI49" i="7"/>
  <c r="BI48" i="7"/>
  <c r="BI11" i="7"/>
  <c r="BI9" i="7"/>
  <c r="BI33" i="7"/>
  <c r="BI32" i="7"/>
  <c r="BM26" i="7"/>
  <c r="BI26" i="7"/>
  <c r="BI4" i="7"/>
  <c r="BI20" i="7"/>
  <c r="BM76" i="7"/>
  <c r="BI76" i="7"/>
  <c r="BI51" i="7"/>
  <c r="BM36" i="7"/>
  <c r="BI36" i="7"/>
  <c r="BI8" i="7"/>
  <c r="BI78" i="7"/>
  <c r="BM20" i="7"/>
  <c r="BM10" i="7"/>
  <c r="BM4" i="7"/>
  <c r="BI2" i="7"/>
  <c r="BM19" i="7"/>
  <c r="BM25" i="7"/>
  <c r="BM33" i="7"/>
  <c r="BM5" i="7"/>
  <c r="BM14" i="7"/>
  <c r="BM24" i="7"/>
  <c r="BM77" i="7"/>
  <c r="BM75" i="7"/>
  <c r="BM58" i="7"/>
  <c r="BM44" i="7"/>
  <c r="BM37" i="7"/>
  <c r="BM29" i="7"/>
  <c r="BM21" i="7"/>
  <c r="BM74" i="7"/>
  <c r="BM73" i="7"/>
  <c r="BM57" i="7"/>
  <c r="BM68" i="7"/>
  <c r="BM66" i="7"/>
  <c r="BM60" i="7"/>
  <c r="BM55" i="7"/>
  <c r="BM45" i="7"/>
  <c r="BM23" i="7"/>
  <c r="BM56" i="7"/>
  <c r="BM43" i="7"/>
  <c r="BM53" i="7"/>
  <c r="BM28" i="7"/>
  <c r="BM3" i="7"/>
  <c r="BM69" i="7"/>
  <c r="BM65" i="7"/>
  <c r="BM64" i="7"/>
  <c r="BM70" i="7"/>
  <c r="BM71" i="7"/>
  <c r="BM62" i="7"/>
  <c r="BM46" i="7"/>
  <c r="BM31" i="7"/>
  <c r="BM50" i="7"/>
  <c r="BM49" i="7"/>
  <c r="BM48" i="7"/>
  <c r="BM15" i="7"/>
  <c r="BM54" i="7"/>
  <c r="BM41" i="7"/>
  <c r="BM35" i="7"/>
  <c r="BM11" i="7"/>
  <c r="BM9" i="7"/>
  <c r="BM40" i="7"/>
  <c r="BM22" i="7"/>
  <c r="BM32" i="7"/>
  <c r="BM38" i="7"/>
  <c r="BM7" i="7"/>
  <c r="BM67" i="7"/>
  <c r="BM72" i="7"/>
  <c r="BM63" i="7"/>
  <c r="BM61" i="7"/>
  <c r="BM52" i="7"/>
  <c r="BM39" i="7"/>
  <c r="BM27" i="7"/>
  <c r="BM59" i="7"/>
  <c r="BM17" i="7"/>
  <c r="BM13" i="7"/>
  <c r="BM18" i="7"/>
  <c r="BM42" i="7"/>
  <c r="BI64" i="7" l="1"/>
  <c r="V89" i="4"/>
  <c r="W89" i="4"/>
  <c r="X89" i="4"/>
  <c r="Y89" i="4"/>
  <c r="Z89" i="4"/>
  <c r="AA89" i="4"/>
  <c r="AB89" i="4"/>
  <c r="AC89" i="4"/>
  <c r="AD89" i="4"/>
  <c r="AE89" i="4"/>
  <c r="AF89" i="4"/>
  <c r="AG89" i="4"/>
  <c r="AH89" i="4"/>
  <c r="AI89" i="4"/>
  <c r="AJ89" i="4"/>
  <c r="AK89" i="4"/>
  <c r="AL89" i="4"/>
  <c r="AM89" i="4"/>
  <c r="AN89" i="4"/>
  <c r="AO89" i="4"/>
  <c r="AP89" i="4"/>
  <c r="AQ89" i="4"/>
  <c r="AR89" i="4"/>
  <c r="AS89" i="4"/>
  <c r="AT89" i="4"/>
  <c r="AU89" i="4"/>
  <c r="AV89" i="4"/>
  <c r="AW89" i="4"/>
  <c r="AX89" i="4"/>
  <c r="AY89" i="4"/>
  <c r="AZ89" i="4"/>
  <c r="BA89" i="4"/>
  <c r="BB89" i="4"/>
  <c r="BC89" i="4"/>
  <c r="BD89" i="4"/>
  <c r="BE89" i="4"/>
  <c r="BF89" i="4"/>
  <c r="BG89" i="4"/>
  <c r="BH89" i="4"/>
  <c r="BI89" i="4"/>
  <c r="BJ89" i="4"/>
  <c r="BK89" i="4"/>
  <c r="BL89" i="4"/>
  <c r="BM89" i="4"/>
  <c r="BN89" i="4"/>
  <c r="BO89" i="4"/>
  <c r="BP89" i="4"/>
  <c r="BQ89" i="4"/>
  <c r="U89" i="4"/>
  <c r="T89" i="4"/>
  <c r="AV3" i="4" l="1"/>
  <c r="AY3" i="4"/>
  <c r="P4" i="4"/>
  <c r="R4" i="4"/>
  <c r="P5" i="4"/>
  <c r="R5" i="4"/>
  <c r="P6" i="4"/>
  <c r="R6" i="4"/>
  <c r="BI6" i="4" s="1"/>
  <c r="P7" i="4"/>
  <c r="R7" i="4"/>
  <c r="P8" i="4"/>
  <c r="R8" i="4"/>
  <c r="P9" i="4"/>
  <c r="R9" i="4"/>
  <c r="P10" i="4"/>
  <c r="R10" i="4"/>
  <c r="P11" i="4"/>
  <c r="R11" i="4"/>
  <c r="AA11" i="4" s="1"/>
  <c r="P12" i="4"/>
  <c r="R12" i="4"/>
  <c r="P13" i="4"/>
  <c r="R13" i="4"/>
  <c r="P14" i="4"/>
  <c r="R14" i="4"/>
  <c r="P15" i="4"/>
  <c r="R15" i="4"/>
  <c r="P16" i="4"/>
  <c r="R16" i="4"/>
  <c r="P17" i="4"/>
  <c r="R17" i="4"/>
  <c r="P18" i="4"/>
  <c r="R18" i="4"/>
  <c r="BB18" i="4" s="1"/>
  <c r="P19" i="4"/>
  <c r="R19" i="4"/>
  <c r="P20" i="4"/>
  <c r="R20" i="4"/>
  <c r="BC20" i="4" s="1"/>
  <c r="P21" i="4"/>
  <c r="R21" i="4"/>
  <c r="P22" i="4"/>
  <c r="R22" i="4"/>
  <c r="P23" i="4"/>
  <c r="R23" i="4"/>
  <c r="P24" i="4"/>
  <c r="R24" i="4"/>
  <c r="P25" i="4"/>
  <c r="R25" i="4"/>
  <c r="P26" i="4"/>
  <c r="R26" i="4"/>
  <c r="AL26" i="4" s="1"/>
  <c r="P27" i="4"/>
  <c r="R27" i="4"/>
  <c r="P28" i="4"/>
  <c r="R28" i="4"/>
  <c r="BG28" i="4" s="1"/>
  <c r="P29" i="4"/>
  <c r="R29" i="4"/>
  <c r="P30" i="4"/>
  <c r="R30" i="4"/>
  <c r="P31" i="4"/>
  <c r="R31" i="4"/>
  <c r="P32" i="4"/>
  <c r="R32" i="4"/>
  <c r="AD32" i="4" s="1"/>
  <c r="P33" i="4"/>
  <c r="R33" i="4"/>
  <c r="BE33" i="4" s="1"/>
  <c r="P34" i="4"/>
  <c r="R34" i="4"/>
  <c r="P35" i="4"/>
  <c r="R35" i="4"/>
  <c r="P36" i="4"/>
  <c r="R36" i="4"/>
  <c r="P37" i="4"/>
  <c r="R37" i="4"/>
  <c r="P38" i="4"/>
  <c r="R38" i="4"/>
  <c r="P39" i="4"/>
  <c r="R39" i="4"/>
  <c r="P40" i="4"/>
  <c r="R40" i="4"/>
  <c r="P41" i="4"/>
  <c r="R41" i="4"/>
  <c r="P42" i="4"/>
  <c r="R42" i="4"/>
  <c r="BG42" i="4" s="1"/>
  <c r="P43" i="4"/>
  <c r="R43" i="4"/>
  <c r="AU43" i="4" s="1"/>
  <c r="P44" i="4"/>
  <c r="R44" i="4"/>
  <c r="AU44" i="4" s="1"/>
  <c r="P45" i="4"/>
  <c r="R45" i="4"/>
  <c r="P46" i="4"/>
  <c r="R46" i="4"/>
  <c r="AU46" i="4" s="1"/>
  <c r="P47" i="4"/>
  <c r="R47" i="4"/>
  <c r="P48" i="4"/>
  <c r="R48" i="4"/>
  <c r="P49" i="4"/>
  <c r="R49" i="4"/>
  <c r="AK49" i="4" s="1"/>
  <c r="P50" i="4"/>
  <c r="R50" i="4"/>
  <c r="P51" i="4"/>
  <c r="R51" i="4"/>
  <c r="BK51" i="4" s="1"/>
  <c r="P52" i="4"/>
  <c r="R52" i="4"/>
  <c r="BH52" i="4" s="1"/>
  <c r="P53" i="4"/>
  <c r="R53" i="4"/>
  <c r="BG53" i="4" s="1"/>
  <c r="P54" i="4"/>
  <c r="R54" i="4"/>
  <c r="AL54" i="4" s="1"/>
  <c r="P55" i="4"/>
  <c r="R55" i="4"/>
  <c r="P56" i="4"/>
  <c r="R56" i="4"/>
  <c r="P57" i="4"/>
  <c r="R57" i="4"/>
  <c r="P58" i="4"/>
  <c r="R58" i="4"/>
  <c r="P59" i="4"/>
  <c r="R59" i="4"/>
  <c r="P60" i="4"/>
  <c r="R60" i="4"/>
  <c r="P61" i="4"/>
  <c r="R61" i="4"/>
  <c r="P62" i="4"/>
  <c r="R62" i="4"/>
  <c r="P63" i="4"/>
  <c r="R63" i="4"/>
  <c r="P64" i="4"/>
  <c r="R64" i="4"/>
  <c r="P65" i="4"/>
  <c r="R65" i="4"/>
  <c r="P66" i="4"/>
  <c r="R66" i="4"/>
  <c r="P67" i="4"/>
  <c r="R67" i="4"/>
  <c r="P68" i="4"/>
  <c r="R68" i="4"/>
  <c r="P69" i="4"/>
  <c r="R69" i="4"/>
  <c r="BG69" i="4" s="1"/>
  <c r="P70" i="4"/>
  <c r="R70" i="4"/>
  <c r="P71" i="4"/>
  <c r="R71" i="4"/>
  <c r="P72" i="4"/>
  <c r="R72" i="4"/>
  <c r="AE72" i="4" s="1"/>
  <c r="P73" i="4"/>
  <c r="R73" i="4"/>
  <c r="AK73" i="4" s="1"/>
  <c r="P74" i="4"/>
  <c r="R74" i="4"/>
  <c r="P75" i="4"/>
  <c r="R75" i="4"/>
  <c r="BD75" i="4" s="1"/>
  <c r="P76" i="4"/>
  <c r="R76" i="4"/>
  <c r="P77" i="4"/>
  <c r="R77" i="4"/>
  <c r="P78" i="4"/>
  <c r="R78" i="4"/>
  <c r="BB78" i="4" s="1"/>
  <c r="P79" i="4"/>
  <c r="R79" i="4"/>
  <c r="R3" i="4"/>
  <c r="P3" i="4"/>
  <c r="AI3" i="4" s="1"/>
  <c r="AU45" i="4" l="1"/>
  <c r="AM45" i="4"/>
  <c r="AP39" i="4"/>
  <c r="AU39" i="4"/>
  <c r="AK57" i="4"/>
  <c r="AS57" i="4"/>
  <c r="AT57" i="4"/>
  <c r="T75" i="4"/>
  <c r="AG75" i="4"/>
  <c r="BE75" i="4"/>
  <c r="BQ75" i="4"/>
  <c r="V75" i="4"/>
  <c r="AH75" i="4"/>
  <c r="AU75" i="4"/>
  <c r="BK75" i="4"/>
  <c r="AN75" i="4"/>
  <c r="AZ75" i="4"/>
  <c r="AO75" i="4"/>
  <c r="BA75" i="4"/>
  <c r="BM75" i="4"/>
  <c r="AR75" i="4"/>
  <c r="BH75" i="4"/>
  <c r="BI75" i="4"/>
  <c r="BJ75" i="4"/>
  <c r="AV75" i="4"/>
  <c r="AP75" i="4"/>
  <c r="AW75" i="4"/>
  <c r="Y75" i="4"/>
  <c r="BO75" i="4"/>
  <c r="Z75" i="4"/>
  <c r="AL75" i="4"/>
  <c r="BC75" i="4"/>
  <c r="T69" i="4"/>
  <c r="AR69" i="4"/>
  <c r="U69" i="4"/>
  <c r="AG69" i="4"/>
  <c r="AS69" i="4"/>
  <c r="BE69" i="4"/>
  <c r="BQ69" i="4"/>
  <c r="AH69" i="4"/>
  <c r="AT69" i="4"/>
  <c r="AI69" i="4"/>
  <c r="AU69" i="4"/>
  <c r="AJ69" i="4"/>
  <c r="AV69" i="4"/>
  <c r="Y69" i="4"/>
  <c r="AK69" i="4"/>
  <c r="AW69" i="4"/>
  <c r="BI69" i="4"/>
  <c r="Z69" i="4"/>
  <c r="AL69" i="4"/>
  <c r="AM69" i="4"/>
  <c r="AB69" i="4"/>
  <c r="AO69" i="4"/>
  <c r="BA69" i="4"/>
  <c r="BM69" i="4"/>
  <c r="AD69" i="4"/>
  <c r="AQ69" i="4"/>
  <c r="Z63" i="4"/>
  <c r="AL63" i="4"/>
  <c r="AD63" i="4"/>
  <c r="AP63" i="4"/>
  <c r="AE63" i="4"/>
  <c r="AQ63" i="4"/>
  <c r="BC63" i="4"/>
  <c r="BO63" i="4"/>
  <c r="T63" i="4"/>
  <c r="AI63" i="4"/>
  <c r="N46" i="5" s="1"/>
  <c r="AJ63" i="4"/>
  <c r="BL63" i="4"/>
  <c r="V63" i="4"/>
  <c r="BM63" i="4"/>
  <c r="W63" i="4"/>
  <c r="AM63" i="4"/>
  <c r="BN63" i="4"/>
  <c r="X63" i="4"/>
  <c r="AN63" i="4"/>
  <c r="BP63" i="4"/>
  <c r="Y63" i="4"/>
  <c r="AO63" i="4"/>
  <c r="AR63" i="4"/>
  <c r="BE63" i="4"/>
  <c r="AB63" i="4"/>
  <c r="AS63" i="4"/>
  <c r="BF63" i="4"/>
  <c r="AT63" i="4"/>
  <c r="BG63" i="4"/>
  <c r="BH63" i="4"/>
  <c r="AW63" i="4"/>
  <c r="AV63" i="4"/>
  <c r="AG63" i="4"/>
  <c r="BI63" i="4"/>
  <c r="AH63" i="4"/>
  <c r="BJ63" i="4"/>
  <c r="Z57" i="4"/>
  <c r="AL57" i="4"/>
  <c r="AX57" i="4"/>
  <c r="BJ57" i="4"/>
  <c r="AD57" i="4"/>
  <c r="AP57" i="4"/>
  <c r="BN57" i="4"/>
  <c r="AE57" i="4"/>
  <c r="AQ57" i="4"/>
  <c r="BO57" i="4"/>
  <c r="V57" i="4"/>
  <c r="BA57" i="4"/>
  <c r="BP57" i="4"/>
  <c r="W57" i="4"/>
  <c r="AM57" i="4"/>
  <c r="BQ57" i="4"/>
  <c r="X57" i="4"/>
  <c r="AN57" i="4"/>
  <c r="Y57" i="4"/>
  <c r="AO57" i="4"/>
  <c r="AA57" i="4"/>
  <c r="AR57" i="4"/>
  <c r="BE57" i="4"/>
  <c r="AB57" i="4"/>
  <c r="BF57" i="4"/>
  <c r="AC57" i="4"/>
  <c r="BG57" i="4"/>
  <c r="AF57" i="4"/>
  <c r="AU57" i="4"/>
  <c r="AG57" i="4"/>
  <c r="AV57" i="4"/>
  <c r="BI57" i="4"/>
  <c r="AH57" i="4"/>
  <c r="AW57" i="4"/>
  <c r="AZ57" i="4"/>
  <c r="BL57" i="4"/>
  <c r="AJ57" i="4"/>
  <c r="AY57" i="4"/>
  <c r="T57" i="4"/>
  <c r="BM57" i="4"/>
  <c r="U57" i="4"/>
  <c r="AI57" i="4"/>
  <c r="X51" i="4"/>
  <c r="AJ51" i="4"/>
  <c r="AV51" i="4"/>
  <c r="BH51" i="4"/>
  <c r="Y51" i="4"/>
  <c r="AK51" i="4"/>
  <c r="L50" i="5" s="1"/>
  <c r="AW51" i="4"/>
  <c r="BI51" i="4"/>
  <c r="Z51" i="4"/>
  <c r="AL51" i="4"/>
  <c r="AX51" i="4"/>
  <c r="BJ51" i="4"/>
  <c r="AA51" i="4"/>
  <c r="AM51" i="4"/>
  <c r="AY51" i="4"/>
  <c r="AB51" i="4"/>
  <c r="AN51" i="4"/>
  <c r="AZ51" i="4"/>
  <c r="BL51" i="4"/>
  <c r="AC51" i="4"/>
  <c r="AO51" i="4"/>
  <c r="BA51" i="4"/>
  <c r="BM51" i="4"/>
  <c r="AD51" i="4"/>
  <c r="AP51" i="4"/>
  <c r="BB51" i="4"/>
  <c r="BN51" i="4"/>
  <c r="AE51" i="4"/>
  <c r="AQ51" i="4"/>
  <c r="BC51" i="4"/>
  <c r="BO51" i="4"/>
  <c r="T51" i="4"/>
  <c r="AF51" i="4"/>
  <c r="AR51" i="4"/>
  <c r="BD51" i="4"/>
  <c r="BP51" i="4"/>
  <c r="U51" i="4"/>
  <c r="AG51" i="4"/>
  <c r="AS51" i="4"/>
  <c r="BE51" i="4"/>
  <c r="BQ51" i="4"/>
  <c r="AH51" i="4"/>
  <c r="AI51" i="4"/>
  <c r="AT51" i="4"/>
  <c r="AU51" i="4"/>
  <c r="BF51" i="4"/>
  <c r="BG51" i="4"/>
  <c r="V51" i="4"/>
  <c r="T45" i="4"/>
  <c r="AF45" i="4"/>
  <c r="AR45" i="4"/>
  <c r="BP45" i="4"/>
  <c r="V45" i="4"/>
  <c r="AH45" i="4"/>
  <c r="AT45" i="4"/>
  <c r="AE45" i="4"/>
  <c r="BG45" i="4"/>
  <c r="AG45" i="4"/>
  <c r="AV45" i="4"/>
  <c r="BH45" i="4"/>
  <c r="AI45" i="4"/>
  <c r="AW45" i="4"/>
  <c r="U45" i="4"/>
  <c r="AJ45" i="4"/>
  <c r="BJ45" i="4"/>
  <c r="W45" i="4"/>
  <c r="AZ45" i="4"/>
  <c r="BL45" i="4"/>
  <c r="Y45" i="4"/>
  <c r="BM45" i="4"/>
  <c r="Z45" i="4"/>
  <c r="AN45" i="4"/>
  <c r="BN45" i="4"/>
  <c r="AO45" i="4"/>
  <c r="BC45" i="4"/>
  <c r="BO45" i="4"/>
  <c r="BQ45" i="4"/>
  <c r="AC45" i="4"/>
  <c r="BE45" i="4"/>
  <c r="AD45" i="4"/>
  <c r="AQ39" i="4"/>
  <c r="AG39" i="4"/>
  <c r="AS39" i="4"/>
  <c r="BE39" i="4"/>
  <c r="BQ39" i="4"/>
  <c r="Z39" i="4"/>
  <c r="AL39" i="4"/>
  <c r="AX39" i="4"/>
  <c r="AA39" i="4"/>
  <c r="AO39" i="4"/>
  <c r="AB39" i="4"/>
  <c r="BF39" i="4"/>
  <c r="AC39" i="4"/>
  <c r="AR39" i="4"/>
  <c r="AD39" i="4"/>
  <c r="BH39" i="4"/>
  <c r="BI39" i="4"/>
  <c r="AF39" i="4"/>
  <c r="AV39" i="4"/>
  <c r="T39" i="4"/>
  <c r="AH39" i="4"/>
  <c r="AW39" i="4"/>
  <c r="AI39" i="4"/>
  <c r="V39" i="4"/>
  <c r="AJ39" i="4"/>
  <c r="AZ39" i="4"/>
  <c r="BM39" i="4"/>
  <c r="W39" i="4"/>
  <c r="BA39" i="4"/>
  <c r="BN39" i="4"/>
  <c r="X39" i="4"/>
  <c r="Y39" i="4"/>
  <c r="AM39" i="4"/>
  <c r="BP39" i="4"/>
  <c r="AN39" i="4"/>
  <c r="AD33" i="4"/>
  <c r="AP33" i="4"/>
  <c r="BN33" i="4"/>
  <c r="T33" i="4"/>
  <c r="AF33" i="4"/>
  <c r="AG33" i="4"/>
  <c r="BQ33" i="4"/>
  <c r="V33" i="4"/>
  <c r="AT33" i="4"/>
  <c r="BF33" i="4"/>
  <c r="AU33" i="4"/>
  <c r="AV33" i="4"/>
  <c r="AW33" i="4"/>
  <c r="AN33" i="4"/>
  <c r="AZ33" i="4"/>
  <c r="BL33" i="4"/>
  <c r="BM33" i="4"/>
  <c r="AC33" i="4"/>
  <c r="BA33" i="4"/>
  <c r="AO33" i="4"/>
  <c r="X27" i="4"/>
  <c r="AJ27" i="4"/>
  <c r="AD27" i="4"/>
  <c r="BN27" i="4"/>
  <c r="BO27" i="4"/>
  <c r="BP27" i="4"/>
  <c r="AE27" i="4"/>
  <c r="AR27" i="4"/>
  <c r="BD27" i="4"/>
  <c r="BQ27" i="4"/>
  <c r="AF27" i="4"/>
  <c r="AS27" i="4"/>
  <c r="BE27" i="4"/>
  <c r="AT27" i="4"/>
  <c r="BF27" i="4"/>
  <c r="T27" i="4"/>
  <c r="AH27" i="4"/>
  <c r="AU27" i="4"/>
  <c r="AI27" i="4"/>
  <c r="V27" i="4"/>
  <c r="BI27" i="4"/>
  <c r="AL27" i="4"/>
  <c r="AX27" i="4"/>
  <c r="Z27" i="4"/>
  <c r="AN27" i="4"/>
  <c r="AZ27" i="4"/>
  <c r="BL27" i="4"/>
  <c r="AM27" i="4"/>
  <c r="AO27" i="4"/>
  <c r="BM27" i="4"/>
  <c r="Y27" i="4"/>
  <c r="BA27" i="4"/>
  <c r="AG21" i="4"/>
  <c r="BE21" i="4"/>
  <c r="BQ21" i="4"/>
  <c r="X21" i="4"/>
  <c r="AV21" i="4"/>
  <c r="AD21" i="4"/>
  <c r="Y21" i="4"/>
  <c r="AZ21" i="4"/>
  <c r="BM21" i="4"/>
  <c r="Z21" i="4"/>
  <c r="AN21" i="4"/>
  <c r="BA21" i="4"/>
  <c r="AO21" i="4"/>
  <c r="BO21" i="4"/>
  <c r="AB21" i="4"/>
  <c r="BP21" i="4"/>
  <c r="AC21" i="4"/>
  <c r="AQ21" i="4"/>
  <c r="AR21" i="4"/>
  <c r="BG21" i="4"/>
  <c r="AH21" i="4"/>
  <c r="AT21" i="4"/>
  <c r="T21" i="4"/>
  <c r="AU21" i="4"/>
  <c r="BI21" i="4"/>
  <c r="V21" i="4"/>
  <c r="BK21" i="4"/>
  <c r="AW21" i="4"/>
  <c r="AL21" i="4"/>
  <c r="BJ21" i="4"/>
  <c r="BL21" i="4"/>
  <c r="U15" i="4"/>
  <c r="AG15" i="4"/>
  <c r="AS15" i="4"/>
  <c r="BE15" i="4"/>
  <c r="BQ15" i="4"/>
  <c r="V15" i="4"/>
  <c r="AH15" i="4"/>
  <c r="BF15" i="4"/>
  <c r="X15" i="4"/>
  <c r="AJ15" i="4"/>
  <c r="AV15" i="4"/>
  <c r="BH15" i="4"/>
  <c r="Z15" i="4"/>
  <c r="AL15" i="4"/>
  <c r="AX15" i="4"/>
  <c r="BJ15" i="4"/>
  <c r="AB15" i="4"/>
  <c r="AN15" i="4"/>
  <c r="AZ15" i="4"/>
  <c r="BL15" i="4"/>
  <c r="AC15" i="4"/>
  <c r="AO15" i="4"/>
  <c r="BA15" i="4"/>
  <c r="BM15" i="4"/>
  <c r="AD15" i="4"/>
  <c r="AP15" i="4"/>
  <c r="BN15" i="4"/>
  <c r="AE15" i="4"/>
  <c r="AQ15" i="4"/>
  <c r="BC15" i="4"/>
  <c r="BO15" i="4"/>
  <c r="T15" i="4"/>
  <c r="AF15" i="4"/>
  <c r="AR15" i="4"/>
  <c r="BD15" i="4"/>
  <c r="BP15" i="4"/>
  <c r="AK15" i="4"/>
  <c r="AM15" i="4"/>
  <c r="AU15" i="4"/>
  <c r="AW15" i="4"/>
  <c r="BG15" i="4"/>
  <c r="BI15" i="4"/>
  <c r="BK15" i="4"/>
  <c r="W15" i="4"/>
  <c r="AA15" i="4"/>
  <c r="Y15" i="4"/>
  <c r="AI15" i="4"/>
  <c r="U9" i="4"/>
  <c r="AG9" i="4"/>
  <c r="AS9" i="4"/>
  <c r="BE9" i="4"/>
  <c r="BQ9" i="4"/>
  <c r="V9" i="4"/>
  <c r="AH9" i="4"/>
  <c r="BF9" i="4"/>
  <c r="X9" i="4"/>
  <c r="AJ9" i="4"/>
  <c r="AV9" i="4"/>
  <c r="Z9" i="4"/>
  <c r="AL9" i="4"/>
  <c r="AX9" i="4"/>
  <c r="BJ9" i="4"/>
  <c r="AB9" i="4"/>
  <c r="AN9" i="4"/>
  <c r="AZ9" i="4"/>
  <c r="BL9" i="4"/>
  <c r="AC9" i="4"/>
  <c r="AO9" i="4"/>
  <c r="BA9" i="4"/>
  <c r="BM9" i="4"/>
  <c r="AD9" i="4"/>
  <c r="AP9" i="4"/>
  <c r="BN9" i="4"/>
  <c r="AE9" i="4"/>
  <c r="AQ9" i="4"/>
  <c r="BC9" i="4"/>
  <c r="BO9" i="4"/>
  <c r="T9" i="4"/>
  <c r="AF9" i="4"/>
  <c r="AR9" i="4"/>
  <c r="BD9" i="4"/>
  <c r="BP9" i="4"/>
  <c r="Y9" i="4"/>
  <c r="BI9" i="4"/>
  <c r="AI9" i="4"/>
  <c r="AK9" i="4"/>
  <c r="AU9" i="4"/>
  <c r="AW9" i="4"/>
  <c r="AY9" i="4"/>
  <c r="BG9" i="4"/>
  <c r="BH74" i="4"/>
  <c r="AS74" i="4"/>
  <c r="BF68" i="4"/>
  <c r="AX68" i="4"/>
  <c r="AM68" i="4"/>
  <c r="BK68" i="4"/>
  <c r="AD68" i="4"/>
  <c r="BB68" i="4"/>
  <c r="BN68" i="4"/>
  <c r="BD68" i="4"/>
  <c r="BP68" i="4"/>
  <c r="BQ68" i="4"/>
  <c r="BF56" i="4"/>
  <c r="BH56" i="4"/>
  <c r="AL50" i="4"/>
  <c r="AA50" i="4"/>
  <c r="BB50" i="4"/>
  <c r="AE50" i="4"/>
  <c r="AU38" i="4"/>
  <c r="BC38" i="4"/>
  <c r="AP38" i="4"/>
  <c r="AC3" i="4"/>
  <c r="AT15" i="4"/>
  <c r="BB15" i="4"/>
  <c r="BF74" i="4"/>
  <c r="BG74" i="4"/>
  <c r="AJ74" i="4"/>
  <c r="AV74" i="4"/>
  <c r="Y74" i="4"/>
  <c r="AK74" i="4"/>
  <c r="AW74" i="4"/>
  <c r="BI74" i="4"/>
  <c r="AO74" i="4"/>
  <c r="BA74" i="4"/>
  <c r="BM74" i="4"/>
  <c r="BB74" i="4"/>
  <c r="AD74" i="4"/>
  <c r="AP74" i="4"/>
  <c r="AQ74" i="4"/>
  <c r="BC74" i="4"/>
  <c r="AM74" i="4"/>
  <c r="AN74" i="4"/>
  <c r="BL74" i="4"/>
  <c r="Z74" i="4"/>
  <c r="BE74" i="4"/>
  <c r="AR74" i="4"/>
  <c r="AA74" i="4"/>
  <c r="U74" i="4"/>
  <c r="AB74" i="4"/>
  <c r="T74" i="4"/>
  <c r="BQ74" i="4"/>
  <c r="AX74" i="4"/>
  <c r="AF74" i="4"/>
  <c r="AG74" i="4"/>
  <c r="V68" i="4"/>
  <c r="AH68" i="4"/>
  <c r="AT68" i="4"/>
  <c r="AI68" i="4"/>
  <c r="BG68" i="4"/>
  <c r="AJ68" i="4"/>
  <c r="AV68" i="4"/>
  <c r="BH68" i="4"/>
  <c r="Y68" i="4"/>
  <c r="AK68" i="4"/>
  <c r="BI68" i="4"/>
  <c r="Z68" i="4"/>
  <c r="AL68" i="4"/>
  <c r="AA68" i="4"/>
  <c r="AB68" i="4"/>
  <c r="AZ68" i="4"/>
  <c r="BA68" i="4"/>
  <c r="BM68" i="4"/>
  <c r="AE68" i="4"/>
  <c r="O49" i="5" s="1"/>
  <c r="AQ68" i="4"/>
  <c r="BO68" i="4"/>
  <c r="BE68" i="4"/>
  <c r="U68" i="4"/>
  <c r="AR68" i="4"/>
  <c r="AB62" i="4"/>
  <c r="AN62" i="4"/>
  <c r="AZ62" i="4"/>
  <c r="BL62" i="4"/>
  <c r="T62" i="4"/>
  <c r="AF62" i="4"/>
  <c r="AR62" i="4"/>
  <c r="BD62" i="4"/>
  <c r="BP62" i="4"/>
  <c r="AG62" i="4"/>
  <c r="AS62" i="4"/>
  <c r="BE62" i="4"/>
  <c r="BQ62" i="4"/>
  <c r="V62" i="4"/>
  <c r="AK62" i="4"/>
  <c r="BA62" i="4"/>
  <c r="W62" i="4"/>
  <c r="AL62" i="4"/>
  <c r="BB62" i="4"/>
  <c r="X62" i="4"/>
  <c r="AM62" i="4"/>
  <c r="BC62" i="4"/>
  <c r="Y62" i="4"/>
  <c r="AO62" i="4"/>
  <c r="BF62" i="4"/>
  <c r="Z62" i="4"/>
  <c r="AP62" i="4"/>
  <c r="BG62" i="4"/>
  <c r="AA62" i="4"/>
  <c r="AQ62" i="4"/>
  <c r="BH62" i="4"/>
  <c r="AC62" i="4"/>
  <c r="AT62" i="4"/>
  <c r="BI62" i="4"/>
  <c r="AD62" i="4"/>
  <c r="AU62" i="4"/>
  <c r="BJ62" i="4"/>
  <c r="AE62" i="4"/>
  <c r="AV62" i="4"/>
  <c r="AH62" i="4"/>
  <c r="AW62" i="4"/>
  <c r="BM62" i="4"/>
  <c r="BN62" i="4"/>
  <c r="BO62" i="4"/>
  <c r="AX62" i="4"/>
  <c r="AY62" i="4"/>
  <c r="AJ62" i="4"/>
  <c r="AA56" i="4"/>
  <c r="AM56" i="4"/>
  <c r="BK56" i="4"/>
  <c r="AB56" i="4"/>
  <c r="AN56" i="4"/>
  <c r="AZ56" i="4"/>
  <c r="BL56" i="4"/>
  <c r="AD56" i="4"/>
  <c r="AP56" i="4"/>
  <c r="AE56" i="4"/>
  <c r="AQ56" i="4"/>
  <c r="BC56" i="4"/>
  <c r="BO56" i="4"/>
  <c r="T56" i="4"/>
  <c r="AF56" i="4"/>
  <c r="AR56" i="4"/>
  <c r="BD56" i="4"/>
  <c r="AG56" i="4"/>
  <c r="AS56" i="4"/>
  <c r="BE56" i="4"/>
  <c r="BQ56" i="4"/>
  <c r="V56" i="4"/>
  <c r="AH56" i="4"/>
  <c r="AT56" i="4"/>
  <c r="Y56" i="4"/>
  <c r="Z56" i="4"/>
  <c r="AC56" i="4"/>
  <c r="AI56" i="4"/>
  <c r="BG56" i="4"/>
  <c r="AJ56" i="4"/>
  <c r="AK56" i="4"/>
  <c r="BI56" i="4"/>
  <c r="BJ56" i="4"/>
  <c r="AO56" i="4"/>
  <c r="BM56" i="4"/>
  <c r="AU56" i="4"/>
  <c r="AV56" i="4"/>
  <c r="AW56" i="4"/>
  <c r="AX56" i="4"/>
  <c r="W56" i="4"/>
  <c r="X56" i="4"/>
  <c r="Z50" i="4"/>
  <c r="AX50" i="4"/>
  <c r="BJ50" i="4"/>
  <c r="AM50" i="4"/>
  <c r="AY50" i="4"/>
  <c r="BK50" i="4"/>
  <c r="AB50" i="4"/>
  <c r="AN50" i="4"/>
  <c r="AZ50" i="4"/>
  <c r="BL50" i="4"/>
  <c r="AC50" i="4"/>
  <c r="AO50" i="4"/>
  <c r="BA50" i="4"/>
  <c r="BM50" i="4"/>
  <c r="AD50" i="4"/>
  <c r="AP50" i="4"/>
  <c r="BN50" i="4"/>
  <c r="AQ50" i="4"/>
  <c r="BC50" i="4"/>
  <c r="BO50" i="4"/>
  <c r="T50" i="4"/>
  <c r="AF50" i="4"/>
  <c r="AR50" i="4"/>
  <c r="BD50" i="4"/>
  <c r="BP50" i="4"/>
  <c r="U50" i="4"/>
  <c r="AG50" i="4"/>
  <c r="AS50" i="4"/>
  <c r="BE50" i="4"/>
  <c r="BQ50" i="4"/>
  <c r="V50" i="4"/>
  <c r="AH50" i="4"/>
  <c r="AT50" i="4"/>
  <c r="BF50" i="4"/>
  <c r="W50" i="4"/>
  <c r="AI50" i="4"/>
  <c r="AU50" i="4"/>
  <c r="BG50" i="4"/>
  <c r="X50" i="4"/>
  <c r="Y50" i="4"/>
  <c r="AJ50" i="4"/>
  <c r="AV50" i="4"/>
  <c r="AW50" i="4"/>
  <c r="BH50" i="4"/>
  <c r="BI50" i="4"/>
  <c r="V44" i="4"/>
  <c r="AH44" i="4"/>
  <c r="AT44" i="4"/>
  <c r="BF44" i="4"/>
  <c r="X44" i="4"/>
  <c r="AJ44" i="4"/>
  <c r="AV44" i="4"/>
  <c r="BH44" i="4"/>
  <c r="AC44" i="4"/>
  <c r="AO44" i="4"/>
  <c r="BA44" i="4"/>
  <c r="BM44" i="4"/>
  <c r="AI44" i="4"/>
  <c r="BO44" i="4"/>
  <c r="T44" i="4"/>
  <c r="AZ44" i="4"/>
  <c r="BP44" i="4"/>
  <c r="AL44" i="4"/>
  <c r="BB44" i="4"/>
  <c r="BQ44" i="4"/>
  <c r="W44" i="4"/>
  <c r="BC44" i="4"/>
  <c r="Y44" i="4"/>
  <c r="AN44" i="4"/>
  <c r="BD44" i="4"/>
  <c r="K37" i="5" s="1"/>
  <c r="Z44" i="4"/>
  <c r="AP44" i="4"/>
  <c r="BE44" i="4"/>
  <c r="AA44" i="4"/>
  <c r="AQ44" i="4"/>
  <c r="BG44" i="4"/>
  <c r="AR44" i="4"/>
  <c r="AD44" i="4"/>
  <c r="AS44" i="4"/>
  <c r="BJ44" i="4"/>
  <c r="AE44" i="4"/>
  <c r="BK44" i="4"/>
  <c r="AG44" i="4"/>
  <c r="BL44" i="4"/>
  <c r="BN44" i="4"/>
  <c r="AF44" i="4"/>
  <c r="T38" i="4"/>
  <c r="AF38" i="4"/>
  <c r="AR38" i="4"/>
  <c r="BD38" i="4"/>
  <c r="AG38" i="4"/>
  <c r="AS38" i="4"/>
  <c r="BE38" i="4"/>
  <c r="BQ38" i="4"/>
  <c r="AH38" i="4"/>
  <c r="W38" i="4"/>
  <c r="AI38" i="4"/>
  <c r="Z38" i="4"/>
  <c r="AX38" i="4"/>
  <c r="AB38" i="4"/>
  <c r="AN38" i="4"/>
  <c r="AZ38" i="4"/>
  <c r="Y38" i="4"/>
  <c r="AV38" i="4"/>
  <c r="AC38" i="4"/>
  <c r="BM38" i="4"/>
  <c r="AD38" i="4"/>
  <c r="BN38" i="4"/>
  <c r="AE38" i="4"/>
  <c r="BO38" i="4"/>
  <c r="BP38" i="4"/>
  <c r="AO38" i="4"/>
  <c r="BH38" i="4"/>
  <c r="BI38" i="4"/>
  <c r="T32" i="4"/>
  <c r="AF32" i="4"/>
  <c r="BD32" i="4"/>
  <c r="AG32" i="4"/>
  <c r="AS32" i="4"/>
  <c r="BE32" i="4"/>
  <c r="V32" i="4"/>
  <c r="AH32" i="4"/>
  <c r="BF32" i="4"/>
  <c r="AU32" i="4"/>
  <c r="BG32" i="4"/>
  <c r="BH32" i="4"/>
  <c r="Y32" i="4"/>
  <c r="AK32" i="4"/>
  <c r="BI32" i="4"/>
  <c r="Z32" i="4"/>
  <c r="AN32" i="4"/>
  <c r="AZ32" i="4"/>
  <c r="BL32" i="4"/>
  <c r="BN32" i="4"/>
  <c r="AQ32" i="4"/>
  <c r="BM32" i="4"/>
  <c r="AE32" i="4"/>
  <c r="BA32" i="4"/>
  <c r="W26" i="4"/>
  <c r="AI26" i="4"/>
  <c r="AU26" i="4"/>
  <c r="BG26" i="4"/>
  <c r="Z26" i="4"/>
  <c r="AX26" i="4"/>
  <c r="BJ26" i="4"/>
  <c r="T26" i="4"/>
  <c r="AF26" i="4"/>
  <c r="AR26" i="4"/>
  <c r="BD26" i="4"/>
  <c r="BP26" i="4"/>
  <c r="BL26" i="4"/>
  <c r="AG26" i="4"/>
  <c r="AW26" i="4"/>
  <c r="BM26" i="4"/>
  <c r="AH26" i="4"/>
  <c r="AY26" i="4"/>
  <c r="BN26" i="4"/>
  <c r="AJ26" i="4"/>
  <c r="AZ26" i="4"/>
  <c r="BO26" i="4"/>
  <c r="U26" i="4"/>
  <c r="AK26" i="4"/>
  <c r="BQ26" i="4"/>
  <c r="V26" i="4"/>
  <c r="AM26" i="4"/>
  <c r="BB26" i="4"/>
  <c r="X26" i="4"/>
  <c r="AN26" i="4"/>
  <c r="BC26" i="4"/>
  <c r="Y26" i="4"/>
  <c r="AO26" i="4"/>
  <c r="BE26" i="4"/>
  <c r="AA26" i="4"/>
  <c r="AP26" i="4"/>
  <c r="BF26" i="4"/>
  <c r="AC26" i="4"/>
  <c r="AS26" i="4"/>
  <c r="BI26" i="4"/>
  <c r="BH26" i="4"/>
  <c r="BK26" i="4"/>
  <c r="AB26" i="4"/>
  <c r="AD26" i="4"/>
  <c r="AQ26" i="4"/>
  <c r="W20" i="4"/>
  <c r="AU20" i="4"/>
  <c r="BG20" i="4"/>
  <c r="Z20" i="4"/>
  <c r="AL20" i="4"/>
  <c r="AX20" i="4"/>
  <c r="AQ20" i="4"/>
  <c r="BO20" i="4"/>
  <c r="T20" i="4"/>
  <c r="AF20" i="4"/>
  <c r="AR20" i="4"/>
  <c r="BP20" i="4"/>
  <c r="AB20" i="4"/>
  <c r="AP20" i="4"/>
  <c r="BH20" i="4"/>
  <c r="AC20" i="4"/>
  <c r="BI20" i="4"/>
  <c r="AD20" i="4"/>
  <c r="AV20" i="4"/>
  <c r="BK20" i="4"/>
  <c r="AG20" i="4"/>
  <c r="AW20" i="4"/>
  <c r="BL20" i="4"/>
  <c r="AH20" i="4"/>
  <c r="BM20" i="4"/>
  <c r="AZ20" i="4"/>
  <c r="BA20" i="4"/>
  <c r="BQ20" i="4"/>
  <c r="V20" i="4"/>
  <c r="Y20" i="4"/>
  <c r="AN20" i="4"/>
  <c r="BE20" i="4"/>
  <c r="AO20" i="4"/>
  <c r="X20" i="4"/>
  <c r="AA20" i="4"/>
  <c r="W14" i="4"/>
  <c r="AI14" i="4"/>
  <c r="AU14" i="4"/>
  <c r="BG14" i="4"/>
  <c r="X14" i="4"/>
  <c r="AJ14" i="4"/>
  <c r="AV14" i="4"/>
  <c r="BH14" i="4"/>
  <c r="Z14" i="4"/>
  <c r="AL14" i="4"/>
  <c r="AX14" i="4"/>
  <c r="BJ14" i="4"/>
  <c r="AB14" i="4"/>
  <c r="AN14" i="4"/>
  <c r="AZ14" i="4"/>
  <c r="BL14" i="4"/>
  <c r="AD14" i="4"/>
  <c r="AP14" i="4"/>
  <c r="BB14" i="4"/>
  <c r="BN14" i="4"/>
  <c r="AQ14" i="4"/>
  <c r="BC14" i="4"/>
  <c r="BO14" i="4"/>
  <c r="T14" i="4"/>
  <c r="AF14" i="4"/>
  <c r="BD14" i="4"/>
  <c r="BP14" i="4"/>
  <c r="AG14" i="4"/>
  <c r="AS14" i="4"/>
  <c r="BE14" i="4"/>
  <c r="BQ14" i="4"/>
  <c r="AH14" i="4"/>
  <c r="BF14" i="4"/>
  <c r="AW14" i="4"/>
  <c r="BA14" i="4"/>
  <c r="Y14" i="4"/>
  <c r="BI14" i="4"/>
  <c r="AA14" i="4"/>
  <c r="BM14" i="4"/>
  <c r="AM14" i="4"/>
  <c r="AI8" i="4"/>
  <c r="AU8" i="4"/>
  <c r="BG8" i="4"/>
  <c r="X8" i="4"/>
  <c r="AJ8" i="4"/>
  <c r="AV8" i="4"/>
  <c r="Z8" i="4"/>
  <c r="AL8" i="4"/>
  <c r="AX8" i="4"/>
  <c r="BJ8" i="4"/>
  <c r="AB8" i="4"/>
  <c r="AN8" i="4"/>
  <c r="AZ8" i="4"/>
  <c r="BL8" i="4"/>
  <c r="AD8" i="4"/>
  <c r="AP8" i="4"/>
  <c r="BN8" i="4"/>
  <c r="AQ8" i="4"/>
  <c r="BC8" i="4"/>
  <c r="BO8" i="4"/>
  <c r="T8" i="4"/>
  <c r="AF8" i="4"/>
  <c r="AR8" i="4"/>
  <c r="BD8" i="4"/>
  <c r="BP8" i="4"/>
  <c r="U8" i="4"/>
  <c r="AG8" i="4"/>
  <c r="AS8" i="4"/>
  <c r="BE8" i="4"/>
  <c r="BQ8" i="4"/>
  <c r="V8" i="4"/>
  <c r="AH8" i="4"/>
  <c r="BF8" i="4"/>
  <c r="AO8" i="4"/>
  <c r="AW8" i="4"/>
  <c r="AY8" i="4"/>
  <c r="BA8" i="4"/>
  <c r="Y8" i="4"/>
  <c r="BI8" i="4"/>
  <c r="BM8" i="4"/>
  <c r="AC8" i="4"/>
  <c r="AD70" i="4"/>
  <c r="AP70" i="4"/>
  <c r="AQ70" i="4"/>
  <c r="T70" i="4"/>
  <c r="AR70" i="4"/>
  <c r="BD70" i="4"/>
  <c r="BP70" i="4"/>
  <c r="AG70" i="4"/>
  <c r="BE70" i="4"/>
  <c r="BQ70" i="4"/>
  <c r="AH70" i="4"/>
  <c r="AT70" i="4"/>
  <c r="BF70" i="4"/>
  <c r="W70" i="4"/>
  <c r="AI70" i="4"/>
  <c r="X70" i="4"/>
  <c r="AJ70" i="4"/>
  <c r="AV70" i="4"/>
  <c r="Y70" i="4"/>
  <c r="AK70" i="4"/>
  <c r="BI70" i="4"/>
  <c r="AL70" i="4"/>
  <c r="BK70" i="4"/>
  <c r="AB70" i="4"/>
  <c r="AZ70" i="4"/>
  <c r="BL70" i="4"/>
  <c r="AO70" i="4"/>
  <c r="BM70" i="4"/>
  <c r="X58" i="4"/>
  <c r="AV58" i="4"/>
  <c r="AB58" i="4"/>
  <c r="AN58" i="4"/>
  <c r="AZ58" i="4"/>
  <c r="BL58" i="4"/>
  <c r="AC58" i="4"/>
  <c r="AO58" i="4"/>
  <c r="BA58" i="4"/>
  <c r="BM58" i="4"/>
  <c r="AG58" i="4"/>
  <c r="AU58" i="4"/>
  <c r="AH58" i="4"/>
  <c r="AW58" i="4"/>
  <c r="T58" i="4"/>
  <c r="AI58" i="4"/>
  <c r="AX58" i="4"/>
  <c r="BO58" i="4"/>
  <c r="U58" i="4"/>
  <c r="BP58" i="4"/>
  <c r="BB58" i="4"/>
  <c r="BQ58" i="4"/>
  <c r="W58" i="4"/>
  <c r="AL58" i="4"/>
  <c r="BC58" i="4"/>
  <c r="Y58" i="4"/>
  <c r="AM58" i="4"/>
  <c r="Z58" i="4"/>
  <c r="AP58" i="4"/>
  <c r="BE58" i="4"/>
  <c r="AD58" i="4"/>
  <c r="AR58" i="4"/>
  <c r="BG58" i="4"/>
  <c r="AS58" i="4"/>
  <c r="BI58" i="4"/>
  <c r="BJ58" i="4"/>
  <c r="AE58" i="4"/>
  <c r="V52" i="4"/>
  <c r="AH52" i="4"/>
  <c r="AT52" i="4"/>
  <c r="BF52" i="4"/>
  <c r="W52" i="4"/>
  <c r="AI52" i="4"/>
  <c r="AU52" i="4"/>
  <c r="BG52" i="4"/>
  <c r="X52" i="4"/>
  <c r="AJ52" i="4"/>
  <c r="AV52" i="4"/>
  <c r="Y52" i="4"/>
  <c r="AW52" i="4"/>
  <c r="BI52" i="4"/>
  <c r="Z52" i="4"/>
  <c r="AL52" i="4"/>
  <c r="AX52" i="4"/>
  <c r="BJ52" i="4"/>
  <c r="AM52" i="4"/>
  <c r="AY52" i="4"/>
  <c r="AB52" i="4"/>
  <c r="AN52" i="4"/>
  <c r="AZ52" i="4"/>
  <c r="BL52" i="4"/>
  <c r="AC52" i="4"/>
  <c r="AO52" i="4"/>
  <c r="BA52" i="4"/>
  <c r="BM52" i="4"/>
  <c r="AP52" i="4"/>
  <c r="BB52" i="4"/>
  <c r="BN52" i="4"/>
  <c r="AE52" i="4"/>
  <c r="AQ52" i="4"/>
  <c r="BC52" i="4"/>
  <c r="BO52" i="4"/>
  <c r="AG52" i="4"/>
  <c r="AS52" i="4"/>
  <c r="BE52" i="4"/>
  <c r="T52" i="4"/>
  <c r="BP52" i="4"/>
  <c r="U52" i="4"/>
  <c r="BQ52" i="4"/>
  <c r="AF52" i="4"/>
  <c r="X46" i="4"/>
  <c r="AW46" i="4"/>
  <c r="BJ46" i="4"/>
  <c r="BK46" i="4"/>
  <c r="AB46" i="4"/>
  <c r="AO46" i="4"/>
  <c r="BM46" i="4"/>
  <c r="BE46" i="4"/>
  <c r="AR46" i="4"/>
  <c r="AC40" i="4"/>
  <c r="AO40" i="4"/>
  <c r="BA40" i="4"/>
  <c r="BM40" i="4"/>
  <c r="BC40" i="4"/>
  <c r="BO40" i="4"/>
  <c r="AJ40" i="4"/>
  <c r="AV40" i="4"/>
  <c r="T40" i="4"/>
  <c r="AG40" i="4"/>
  <c r="BJ40" i="4"/>
  <c r="AH40" i="4"/>
  <c r="AW40" i="4"/>
  <c r="V40" i="4"/>
  <c r="AI40" i="4"/>
  <c r="AX40" i="4"/>
  <c r="BL40" i="4"/>
  <c r="W40" i="4"/>
  <c r="BN40" i="4"/>
  <c r="AZ40" i="4"/>
  <c r="BP40" i="4"/>
  <c r="Y40" i="4"/>
  <c r="BQ40" i="4"/>
  <c r="Z40" i="4"/>
  <c r="AN40" i="4"/>
  <c r="AA40" i="4"/>
  <c r="BE40" i="4"/>
  <c r="AB40" i="4"/>
  <c r="AD40" i="4"/>
  <c r="AR40" i="4"/>
  <c r="AF40" i="4"/>
  <c r="BI40" i="4"/>
  <c r="AB34" i="4"/>
  <c r="AN34" i="4"/>
  <c r="AC34" i="4"/>
  <c r="AO34" i="4"/>
  <c r="BM34" i="4"/>
  <c r="AD34" i="4"/>
  <c r="AQ34" i="4"/>
  <c r="BC34" i="4"/>
  <c r="BD34" i="4"/>
  <c r="BP34" i="4"/>
  <c r="AG34" i="4"/>
  <c r="AS34" i="4"/>
  <c r="BE34" i="4"/>
  <c r="V34" i="4"/>
  <c r="AH34" i="4"/>
  <c r="AT34" i="4"/>
  <c r="Z34" i="4"/>
  <c r="Y34" i="4"/>
  <c r="V28" i="4"/>
  <c r="AT28" i="4"/>
  <c r="BF28" i="4"/>
  <c r="AN28" i="4"/>
  <c r="AZ28" i="4"/>
  <c r="BL28" i="4"/>
  <c r="AD28" i="4"/>
  <c r="BE28" i="4"/>
  <c r="AR28" i="4"/>
  <c r="AF28" i="4"/>
  <c r="AS28" i="4"/>
  <c r="T28" i="4"/>
  <c r="AU28" i="4"/>
  <c r="BI28" i="4"/>
  <c r="X28" i="4"/>
  <c r="AJ28" i="4"/>
  <c r="AX28" i="4"/>
  <c r="BM28" i="4"/>
  <c r="Y28" i="4"/>
  <c r="BN28" i="4"/>
  <c r="Z28" i="4"/>
  <c r="BA28" i="4"/>
  <c r="BO28" i="4"/>
  <c r="AO28" i="4"/>
  <c r="BQ28" i="4"/>
  <c r="AM28" i="4"/>
  <c r="BP28" i="4"/>
  <c r="AQ22" i="4"/>
  <c r="BC22" i="4"/>
  <c r="BO22" i="4"/>
  <c r="V22" i="4"/>
  <c r="AH22" i="4"/>
  <c r="AT22" i="4"/>
  <c r="AB22" i="4"/>
  <c r="AN22" i="4"/>
  <c r="AZ22" i="4"/>
  <c r="AD22" i="4"/>
  <c r="AF22" i="4"/>
  <c r="AV22" i="4"/>
  <c r="BJ22" i="4"/>
  <c r="AG22" i="4"/>
  <c r="T22" i="4"/>
  <c r="BM22" i="4"/>
  <c r="W22" i="4"/>
  <c r="AL22" i="4"/>
  <c r="BP22" i="4"/>
  <c r="X22" i="4"/>
  <c r="BQ22" i="4"/>
  <c r="Y22" i="4"/>
  <c r="AO22" i="4"/>
  <c r="BE22" i="4"/>
  <c r="AR22" i="4"/>
  <c r="BG22" i="4"/>
  <c r="Z22" i="4"/>
  <c r="AC22" i="4"/>
  <c r="BH22" i="4"/>
  <c r="AS22" i="4"/>
  <c r="AQ16" i="4"/>
  <c r="BC16" i="4"/>
  <c r="BO16" i="4"/>
  <c r="T16" i="4"/>
  <c r="AF16" i="4"/>
  <c r="AR16" i="4"/>
  <c r="BD16" i="4"/>
  <c r="BP16" i="4"/>
  <c r="V16" i="4"/>
  <c r="AH16" i="4"/>
  <c r="BF16" i="4"/>
  <c r="X16" i="4"/>
  <c r="AJ16" i="4"/>
  <c r="AV16" i="4"/>
  <c r="Z16" i="4"/>
  <c r="AL16" i="4"/>
  <c r="AX16" i="4"/>
  <c r="BJ16" i="4"/>
  <c r="AA16" i="4"/>
  <c r="AM16" i="4"/>
  <c r="AY16" i="4"/>
  <c r="BK16" i="4"/>
  <c r="AB16" i="4"/>
  <c r="AN16" i="4"/>
  <c r="AZ16" i="4"/>
  <c r="BL16" i="4"/>
  <c r="AC16" i="4"/>
  <c r="AO16" i="4"/>
  <c r="BA16" i="4"/>
  <c r="BM16" i="4"/>
  <c r="AD16" i="4"/>
  <c r="AP16" i="4"/>
  <c r="BN16" i="4"/>
  <c r="AI16" i="4"/>
  <c r="AK16" i="4"/>
  <c r="AS16" i="4"/>
  <c r="AU16" i="4"/>
  <c r="AW16" i="4"/>
  <c r="BE16" i="4"/>
  <c r="BG16" i="4"/>
  <c r="U16" i="4"/>
  <c r="BI16" i="4"/>
  <c r="Y16" i="4"/>
  <c r="W16" i="4"/>
  <c r="AG16" i="4"/>
  <c r="BQ16" i="4"/>
  <c r="AE10" i="4"/>
  <c r="AQ10" i="4"/>
  <c r="BC10" i="4"/>
  <c r="BO10" i="4"/>
  <c r="T10" i="4"/>
  <c r="AF10" i="4"/>
  <c r="AR10" i="4"/>
  <c r="BD10" i="4"/>
  <c r="BP10" i="4"/>
  <c r="V10" i="4"/>
  <c r="AH10" i="4"/>
  <c r="BF10" i="4"/>
  <c r="X10" i="4"/>
  <c r="AJ10" i="4"/>
  <c r="AV10" i="4"/>
  <c r="Z10" i="4"/>
  <c r="AL10" i="4"/>
  <c r="AX10" i="4"/>
  <c r="BJ10" i="4"/>
  <c r="AY10" i="4"/>
  <c r="AB10" i="4"/>
  <c r="AN10" i="4"/>
  <c r="AZ10" i="4"/>
  <c r="BL10" i="4"/>
  <c r="AC10" i="4"/>
  <c r="AO10" i="4"/>
  <c r="BA10" i="4"/>
  <c r="BM10" i="4"/>
  <c r="AD10" i="4"/>
  <c r="AP10" i="4"/>
  <c r="BN10" i="4"/>
  <c r="AU10" i="4"/>
  <c r="AW10" i="4"/>
  <c r="U10" i="4"/>
  <c r="BE10" i="4"/>
  <c r="Y10" i="4"/>
  <c r="BG10" i="4"/>
  <c r="AG10" i="4"/>
  <c r="BI10" i="4"/>
  <c r="AI10" i="4"/>
  <c r="AK10" i="4"/>
  <c r="BQ10" i="4"/>
  <c r="AS10" i="4"/>
  <c r="AE4" i="4"/>
  <c r="AQ4" i="4"/>
  <c r="BO4" i="4"/>
  <c r="AF4" i="4"/>
  <c r="BP4" i="4"/>
  <c r="AH4" i="4"/>
  <c r="X4" i="4"/>
  <c r="Y4" i="4"/>
  <c r="AW4" i="4"/>
  <c r="AX4" i="4"/>
  <c r="AN4" i="4"/>
  <c r="AZ4" i="4"/>
  <c r="BM4" i="4"/>
  <c r="AP4" i="4"/>
  <c r="BB4" i="4"/>
  <c r="AH66" i="4"/>
  <c r="AT66" i="4"/>
  <c r="AE60" i="4"/>
  <c r="AT60" i="4"/>
  <c r="BK60" i="4"/>
  <c r="AL60" i="4"/>
  <c r="BC36" i="4"/>
  <c r="AT36" i="4"/>
  <c r="AU36" i="4"/>
  <c r="AL30" i="4"/>
  <c r="BB30" i="4"/>
  <c r="BK24" i="4"/>
  <c r="BB24" i="4"/>
  <c r="BH55" i="4"/>
  <c r="AX55" i="4"/>
  <c r="AT37" i="4"/>
  <c r="AU37" i="4"/>
  <c r="BC37" i="4"/>
  <c r="AK25" i="4"/>
  <c r="AL25" i="4"/>
  <c r="AM25" i="4"/>
  <c r="BB25" i="4"/>
  <c r="BH25" i="4"/>
  <c r="BB19" i="4"/>
  <c r="BK19" i="4"/>
  <c r="BI13" i="4"/>
  <c r="BB13" i="4"/>
  <c r="AH13" i="4"/>
  <c r="W13" i="4"/>
  <c r="AU13" i="4"/>
  <c r="BH13" i="4"/>
  <c r="Y79" i="4"/>
  <c r="AW79" i="4"/>
  <c r="BI79" i="4"/>
  <c r="AY79" i="4"/>
  <c r="AQ79" i="4"/>
  <c r="BC79" i="4"/>
  <c r="BO79" i="4"/>
  <c r="AG79" i="4"/>
  <c r="BE79" i="4"/>
  <c r="BQ79" i="4"/>
  <c r="AC79" i="4"/>
  <c r="AP79" i="4"/>
  <c r="BG79" i="4"/>
  <c r="AD79" i="4"/>
  <c r="AR79" i="4"/>
  <c r="BJ79" i="4"/>
  <c r="AF79" i="4"/>
  <c r="T79" i="4"/>
  <c r="AU79" i="4"/>
  <c r="AV79" i="4"/>
  <c r="BP79" i="4"/>
  <c r="BF79" i="4"/>
  <c r="AH79" i="4"/>
  <c r="BL79" i="4"/>
  <c r="AI79" i="4"/>
  <c r="BM79" i="4"/>
  <c r="V79" i="4"/>
  <c r="AJ79" i="4"/>
  <c r="BN79" i="4"/>
  <c r="W79" i="4"/>
  <c r="AZ79" i="4"/>
  <c r="BA79" i="4"/>
  <c r="AN79" i="4"/>
  <c r="Z79" i="4"/>
  <c r="BB79" i="4"/>
  <c r="X73" i="4"/>
  <c r="AJ73" i="4"/>
  <c r="AV73" i="4"/>
  <c r="BH73" i="4"/>
  <c r="Y73" i="4"/>
  <c r="AW73" i="4"/>
  <c r="BI73" i="4"/>
  <c r="Z73" i="4"/>
  <c r="AL73" i="4"/>
  <c r="BJ73" i="4"/>
  <c r="AM73" i="4"/>
  <c r="AY73" i="4"/>
  <c r="BK73" i="4"/>
  <c r="AB73" i="4"/>
  <c r="AN73" i="4"/>
  <c r="BL73" i="4"/>
  <c r="AZ73" i="4"/>
  <c r="AD73" i="4"/>
  <c r="AP73" i="4"/>
  <c r="BB73" i="4"/>
  <c r="AE73" i="4"/>
  <c r="AQ73" i="4"/>
  <c r="BC73" i="4"/>
  <c r="BO73" i="4"/>
  <c r="AF73" i="4"/>
  <c r="BD73" i="4"/>
  <c r="BP73" i="4"/>
  <c r="T73" i="4"/>
  <c r="AR73" i="4"/>
  <c r="U73" i="4"/>
  <c r="AG73" i="4"/>
  <c r="AS73" i="4"/>
  <c r="BE73" i="4"/>
  <c r="BQ73" i="4"/>
  <c r="AI73" i="4"/>
  <c r="AO73" i="4"/>
  <c r="AT73" i="4"/>
  <c r="AU73" i="4"/>
  <c r="BA73" i="4"/>
  <c r="BF73" i="4"/>
  <c r="V73" i="4"/>
  <c r="BG73" i="4"/>
  <c r="AH73" i="4"/>
  <c r="W73" i="4"/>
  <c r="BM73" i="4"/>
  <c r="BN73" i="4"/>
  <c r="AC73" i="4"/>
  <c r="X67" i="4"/>
  <c r="AJ67" i="4"/>
  <c r="AV67" i="4"/>
  <c r="BH67" i="4"/>
  <c r="Y67" i="4"/>
  <c r="AW67" i="4"/>
  <c r="BI67" i="4"/>
  <c r="Z67" i="4"/>
  <c r="AM67" i="4"/>
  <c r="AB67" i="4"/>
  <c r="AN67" i="4"/>
  <c r="BL67" i="4"/>
  <c r="AO67" i="4"/>
  <c r="BA67" i="4"/>
  <c r="BM67" i="4"/>
  <c r="AD67" i="4"/>
  <c r="AP67" i="4"/>
  <c r="O32" i="5" s="1"/>
  <c r="BN67" i="4"/>
  <c r="AQ67" i="4"/>
  <c r="BO67" i="4"/>
  <c r="T67" i="4"/>
  <c r="U67" i="4"/>
  <c r="AG67" i="4"/>
  <c r="AS67" i="4"/>
  <c r="BE67" i="4"/>
  <c r="BQ67" i="4"/>
  <c r="AH67" i="4"/>
  <c r="BF67" i="4"/>
  <c r="BG67" i="4"/>
  <c r="W67" i="4"/>
  <c r="AT67" i="4"/>
  <c r="V67" i="4"/>
  <c r="AU67" i="4"/>
  <c r="AH61" i="4"/>
  <c r="AJ61" i="4"/>
  <c r="BI61" i="4"/>
  <c r="Y61" i="4"/>
  <c r="AL61" i="4"/>
  <c r="AN61" i="4"/>
  <c r="BM61" i="4"/>
  <c r="AQ61" i="4"/>
  <c r="BD61" i="4"/>
  <c r="BP61" i="4"/>
  <c r="AF61" i="4"/>
  <c r="T61" i="4"/>
  <c r="BE61" i="4"/>
  <c r="AB55" i="4"/>
  <c r="AO55" i="4"/>
  <c r="BM55" i="4"/>
  <c r="AD55" i="4"/>
  <c r="BN55" i="4"/>
  <c r="T55" i="4"/>
  <c r="AR55" i="4"/>
  <c r="BP55" i="4"/>
  <c r="U55" i="4"/>
  <c r="AG55" i="4"/>
  <c r="AS55" i="4"/>
  <c r="BE55" i="4"/>
  <c r="AH55" i="4"/>
  <c r="AI55" i="4"/>
  <c r="AU55" i="4"/>
  <c r="AJ55" i="4"/>
  <c r="AN55" i="4"/>
  <c r="AQ55" i="4"/>
  <c r="Y55" i="4"/>
  <c r="BI55" i="4"/>
  <c r="Z55" i="4"/>
  <c r="BJ55" i="4"/>
  <c r="BO55" i="4"/>
  <c r="AZ55" i="4"/>
  <c r="BC55" i="4"/>
  <c r="AM55" i="4"/>
  <c r="AB49" i="4"/>
  <c r="AN49" i="4"/>
  <c r="AZ49" i="4"/>
  <c r="BL49" i="4"/>
  <c r="AC49" i="4"/>
  <c r="AO49" i="4"/>
  <c r="BA49" i="4"/>
  <c r="BM49" i="4"/>
  <c r="AD49" i="4"/>
  <c r="AP49" i="4"/>
  <c r="BN49" i="4"/>
  <c r="AE49" i="4"/>
  <c r="AQ49" i="4"/>
  <c r="BC49" i="4"/>
  <c r="BO49" i="4"/>
  <c r="T49" i="4"/>
  <c r="AF49" i="4"/>
  <c r="AR49" i="4"/>
  <c r="BD49" i="4"/>
  <c r="BP49" i="4"/>
  <c r="U49" i="4"/>
  <c r="AG49" i="4"/>
  <c r="AS49" i="4"/>
  <c r="BE49" i="4"/>
  <c r="BQ49" i="4"/>
  <c r="V49" i="4"/>
  <c r="AH49" i="4"/>
  <c r="AT49" i="4"/>
  <c r="BF49" i="4"/>
  <c r="W49" i="4"/>
  <c r="AI49" i="4"/>
  <c r="AU49" i="4"/>
  <c r="BG49" i="4"/>
  <c r="X49" i="4"/>
  <c r="AJ49" i="4"/>
  <c r="AV49" i="4"/>
  <c r="BH49" i="4"/>
  <c r="Y49" i="4"/>
  <c r="AW49" i="4"/>
  <c r="BI49" i="4"/>
  <c r="BJ49" i="4"/>
  <c r="BK49" i="4"/>
  <c r="Z49" i="4"/>
  <c r="AA49" i="4"/>
  <c r="AL49" i="4"/>
  <c r="AM49" i="4"/>
  <c r="AX49" i="4"/>
  <c r="AY49" i="4"/>
  <c r="AJ43" i="4"/>
  <c r="AV43" i="4"/>
  <c r="Z43" i="4"/>
  <c r="BJ43" i="4"/>
  <c r="AE43" i="4"/>
  <c r="AQ43" i="4"/>
  <c r="BC43" i="4"/>
  <c r="BO43" i="4"/>
  <c r="Y43" i="4"/>
  <c r="AN43" i="4"/>
  <c r="BQ43" i="4"/>
  <c r="AO43" i="4"/>
  <c r="AP43" i="4"/>
  <c r="BE43" i="4"/>
  <c r="AC43" i="4"/>
  <c r="AR43" i="4"/>
  <c r="BF43" i="4"/>
  <c r="AD43" i="4"/>
  <c r="BG43" i="4"/>
  <c r="AF43" i="4"/>
  <c r="AG43" i="4"/>
  <c r="BI43" i="4"/>
  <c r="T43" i="4"/>
  <c r="AH43" i="4"/>
  <c r="AI43" i="4"/>
  <c r="BL43" i="4"/>
  <c r="V43" i="4"/>
  <c r="BM43" i="4"/>
  <c r="W43" i="4"/>
  <c r="AZ43" i="4"/>
  <c r="BA43" i="4"/>
  <c r="AM43" i="4"/>
  <c r="BN43" i="4"/>
  <c r="BP43" i="4"/>
  <c r="AH37" i="4"/>
  <c r="BF37" i="4"/>
  <c r="W37" i="4"/>
  <c r="AI37" i="4"/>
  <c r="AJ37" i="4"/>
  <c r="AV37" i="4"/>
  <c r="BH37" i="4"/>
  <c r="Y37" i="4"/>
  <c r="AW37" i="4"/>
  <c r="BI37" i="4"/>
  <c r="AB37" i="4"/>
  <c r="AN37" i="4"/>
  <c r="AZ37" i="4"/>
  <c r="BL37" i="4"/>
  <c r="AC37" i="4"/>
  <c r="AD37" i="4"/>
  <c r="AP37" i="4"/>
  <c r="BN37" i="4"/>
  <c r="T37" i="4"/>
  <c r="AF37" i="4"/>
  <c r="AR37" i="4"/>
  <c r="BP37" i="4"/>
  <c r="AE37" i="4"/>
  <c r="AG37" i="4"/>
  <c r="BE37" i="4"/>
  <c r="AL37" i="4"/>
  <c r="AM37" i="4"/>
  <c r="BJ37" i="4"/>
  <c r="AO37" i="4"/>
  <c r="BK37" i="4"/>
  <c r="AQ37" i="4"/>
  <c r="BM37" i="4"/>
  <c r="AS37" i="4"/>
  <c r="BO37" i="4"/>
  <c r="AX37" i="4"/>
  <c r="BQ37" i="4"/>
  <c r="BA37" i="4"/>
  <c r="Z37" i="4"/>
  <c r="V31" i="4"/>
  <c r="AH31" i="4"/>
  <c r="AT31" i="4"/>
  <c r="AI31" i="4"/>
  <c r="AU31" i="4"/>
  <c r="BG31" i="4"/>
  <c r="AJ31" i="4"/>
  <c r="AV31" i="4"/>
  <c r="Y31" i="4"/>
  <c r="AW31" i="4"/>
  <c r="BI31" i="4"/>
  <c r="Z31" i="4"/>
  <c r="AB31" i="4"/>
  <c r="AN31" i="4"/>
  <c r="AZ31" i="4"/>
  <c r="BL31" i="4"/>
  <c r="BA31" i="4"/>
  <c r="BM31" i="4"/>
  <c r="AD31" i="4"/>
  <c r="AP31" i="4"/>
  <c r="BN31" i="4"/>
  <c r="T31" i="4"/>
  <c r="AF31" i="4"/>
  <c r="AR31" i="4"/>
  <c r="BD31" i="4"/>
  <c r="BP31" i="4"/>
  <c r="AQ31" i="4"/>
  <c r="BQ31" i="4"/>
  <c r="AS31" i="4"/>
  <c r="BC31" i="4"/>
  <c r="AE31" i="4"/>
  <c r="BE31" i="4"/>
  <c r="AG31" i="4"/>
  <c r="BO31" i="4"/>
  <c r="Y25" i="4"/>
  <c r="BI25" i="4"/>
  <c r="AB25" i="4"/>
  <c r="AN25" i="4"/>
  <c r="AZ25" i="4"/>
  <c r="BL25" i="4"/>
  <c r="V25" i="4"/>
  <c r="AH25" i="4"/>
  <c r="AT25" i="4"/>
  <c r="BF25" i="4"/>
  <c r="AI25" i="4"/>
  <c r="AX25" i="4"/>
  <c r="BN25" i="4"/>
  <c r="T25" i="4"/>
  <c r="AJ25" i="4"/>
  <c r="BO25" i="4"/>
  <c r="BA25" i="4"/>
  <c r="BP25" i="4"/>
  <c r="W25" i="4"/>
  <c r="BQ25" i="4"/>
  <c r="X25" i="4"/>
  <c r="AO25" i="4"/>
  <c r="BC25" i="4"/>
  <c r="Z25" i="4"/>
  <c r="AP25" i="4"/>
  <c r="BD25" i="4"/>
  <c r="AA25" i="4"/>
  <c r="AQ25" i="4"/>
  <c r="BE25" i="4"/>
  <c r="AC25" i="4"/>
  <c r="AR25" i="4"/>
  <c r="BG25" i="4"/>
  <c r="AD25" i="4"/>
  <c r="AS25" i="4"/>
  <c r="AF25" i="4"/>
  <c r="AV25" i="4"/>
  <c r="AE25" i="4"/>
  <c r="AG25" i="4"/>
  <c r="AU25" i="4"/>
  <c r="BJ25" i="4"/>
  <c r="BM25" i="4"/>
  <c r="Y19" i="4"/>
  <c r="AK19" i="4"/>
  <c r="AW19" i="4"/>
  <c r="BI19" i="4"/>
  <c r="AB19" i="4"/>
  <c r="AN19" i="4"/>
  <c r="AZ19" i="4"/>
  <c r="BL19" i="4"/>
  <c r="AD19" i="4"/>
  <c r="AP19" i="4"/>
  <c r="BN19" i="4"/>
  <c r="U19" i="4"/>
  <c r="AG19" i="4"/>
  <c r="AS19" i="4"/>
  <c r="BE19" i="4"/>
  <c r="BQ19" i="4"/>
  <c r="V19" i="4"/>
  <c r="AH19" i="4"/>
  <c r="AT19" i="4"/>
  <c r="BF19" i="4"/>
  <c r="W19" i="4"/>
  <c r="AI19" i="4"/>
  <c r="AU19" i="4"/>
  <c r="BG19" i="4"/>
  <c r="X19" i="4"/>
  <c r="AF19" i="4"/>
  <c r="BD19" i="4"/>
  <c r="AJ19" i="4"/>
  <c r="BH19" i="4"/>
  <c r="AL19" i="4"/>
  <c r="BJ19" i="4"/>
  <c r="AM19" i="4"/>
  <c r="AO19" i="4"/>
  <c r="BM19" i="4"/>
  <c r="AQ19" i="4"/>
  <c r="BO19" i="4"/>
  <c r="AR19" i="4"/>
  <c r="BP19" i="4"/>
  <c r="T19" i="4"/>
  <c r="AV19" i="4"/>
  <c r="Z19" i="4"/>
  <c r="AX19" i="4"/>
  <c r="AC19" i="4"/>
  <c r="BA19" i="4"/>
  <c r="AA19" i="4"/>
  <c r="AE19" i="4"/>
  <c r="AY19" i="4"/>
  <c r="BC19" i="4"/>
  <c r="Y13" i="4"/>
  <c r="AW13" i="4"/>
  <c r="Z13" i="4"/>
  <c r="AL13" i="4"/>
  <c r="AX13" i="4"/>
  <c r="BJ13" i="4"/>
  <c r="AB13" i="4"/>
  <c r="AN13" i="4"/>
  <c r="AZ13" i="4"/>
  <c r="BL13" i="4"/>
  <c r="AD13" i="4"/>
  <c r="AP13" i="4"/>
  <c r="BN13" i="4"/>
  <c r="T13" i="4"/>
  <c r="AF13" i="4"/>
  <c r="AR13" i="4"/>
  <c r="BD13" i="4"/>
  <c r="BP13" i="4"/>
  <c r="U13" i="4"/>
  <c r="AG13" i="4"/>
  <c r="AS13" i="4"/>
  <c r="BE13" i="4"/>
  <c r="V13" i="4"/>
  <c r="BF13" i="4"/>
  <c r="AI13" i="4"/>
  <c r="BG13" i="4"/>
  <c r="X13" i="4"/>
  <c r="AJ13" i="4"/>
  <c r="AV13" i="4"/>
  <c r="AA13" i="4"/>
  <c r="BM13" i="4"/>
  <c r="AC13" i="4"/>
  <c r="BO13" i="4"/>
  <c r="AM13" i="4"/>
  <c r="AO13" i="4"/>
  <c r="AQ13" i="4"/>
  <c r="BC13" i="4"/>
  <c r="BA13" i="4"/>
  <c r="BK13" i="4"/>
  <c r="Y7" i="4"/>
  <c r="AW7" i="4"/>
  <c r="BI7" i="4"/>
  <c r="Z7" i="4"/>
  <c r="AL7" i="4"/>
  <c r="AX7" i="4"/>
  <c r="BJ7" i="4"/>
  <c r="AB7" i="4"/>
  <c r="AN7" i="4"/>
  <c r="AZ7" i="4"/>
  <c r="BL7" i="4"/>
  <c r="AD7" i="4"/>
  <c r="AP7" i="4"/>
  <c r="BN7" i="4"/>
  <c r="T7" i="4"/>
  <c r="AF7" i="4"/>
  <c r="AR7" i="4"/>
  <c r="BD7" i="4"/>
  <c r="BP7" i="4"/>
  <c r="U7" i="4"/>
  <c r="AG7" i="4"/>
  <c r="AS7" i="4"/>
  <c r="BE7" i="4"/>
  <c r="BQ7" i="4"/>
  <c r="V7" i="4"/>
  <c r="AH7" i="4"/>
  <c r="BF7" i="4"/>
  <c r="AI7" i="4"/>
  <c r="AU7" i="4"/>
  <c r="BG7" i="4"/>
  <c r="X7" i="4"/>
  <c r="AJ7" i="4"/>
  <c r="AV7" i="4"/>
  <c r="BC7" i="4"/>
  <c r="AC7" i="4"/>
  <c r="BM7" i="4"/>
  <c r="BO7" i="4"/>
  <c r="AO7" i="4"/>
  <c r="AQ7" i="4"/>
  <c r="AY7" i="4"/>
  <c r="BA7" i="4"/>
  <c r="AE48" i="4"/>
  <c r="BH48" i="4"/>
  <c r="BK12" i="4"/>
  <c r="BB12" i="4"/>
  <c r="W12" i="4"/>
  <c r="AU12" i="4"/>
  <c r="BH12" i="4"/>
  <c r="AK12" i="4"/>
  <c r="AW12" i="4"/>
  <c r="AL12" i="4"/>
  <c r="AE12" i="4"/>
  <c r="BM78" i="4"/>
  <c r="AG78" i="4"/>
  <c r="BE78" i="4"/>
  <c r="BQ78" i="4"/>
  <c r="Z78" i="4"/>
  <c r="BL78" i="4"/>
  <c r="AN78" i="4"/>
  <c r="AZ78" i="4"/>
  <c r="BN78" i="4"/>
  <c r="BO78" i="4"/>
  <c r="AR78" i="4"/>
  <c r="BP78" i="4"/>
  <c r="AQ78" i="4"/>
  <c r="AD78" i="4"/>
  <c r="AF78" i="4"/>
  <c r="AW78" i="4"/>
  <c r="AH78" i="4"/>
  <c r="BH78" i="4"/>
  <c r="AV78" i="4"/>
  <c r="BI78" i="4"/>
  <c r="Y78" i="4"/>
  <c r="AL72" i="4"/>
  <c r="AX72" i="4"/>
  <c r="BJ72" i="4"/>
  <c r="AA72" i="4"/>
  <c r="BK72" i="4"/>
  <c r="AN72" i="4"/>
  <c r="AZ72" i="4"/>
  <c r="AO72" i="4"/>
  <c r="BM72" i="4"/>
  <c r="AD72" i="4"/>
  <c r="BN72" i="4"/>
  <c r="AF72" i="4"/>
  <c r="O34" i="5" s="1"/>
  <c r="BP72" i="4"/>
  <c r="AG72" i="4"/>
  <c r="AS72" i="4"/>
  <c r="BQ72" i="4"/>
  <c r="V72" i="4"/>
  <c r="AH72" i="4"/>
  <c r="BF72" i="4"/>
  <c r="AT72" i="4"/>
  <c r="W72" i="4"/>
  <c r="AI72" i="4"/>
  <c r="AU72" i="4"/>
  <c r="BG72" i="4"/>
  <c r="BC72" i="4"/>
  <c r="O26" i="5" s="1"/>
  <c r="AJ72" i="4"/>
  <c r="AK72" i="4"/>
  <c r="BH72" i="4"/>
  <c r="BI72" i="4"/>
  <c r="X72" i="4"/>
  <c r="AV72" i="4"/>
  <c r="Y72" i="4"/>
  <c r="Z66" i="4"/>
  <c r="AL66" i="4"/>
  <c r="BK66" i="4"/>
  <c r="AB66" i="4"/>
  <c r="AO66" i="4"/>
  <c r="BM66" i="4"/>
  <c r="AD66" i="4"/>
  <c r="BO66" i="4"/>
  <c r="T66" i="4"/>
  <c r="AF66" i="4"/>
  <c r="AR66" i="4"/>
  <c r="BP66" i="4"/>
  <c r="AG66" i="4"/>
  <c r="BE66" i="4"/>
  <c r="V66" i="4"/>
  <c r="BF66" i="4"/>
  <c r="W66" i="4"/>
  <c r="BG66" i="4"/>
  <c r="BI66" i="4"/>
  <c r="Y66" i="4"/>
  <c r="AV66" i="4"/>
  <c r="AW66" i="4"/>
  <c r="T60" i="4"/>
  <c r="AF60" i="4"/>
  <c r="AR60" i="4"/>
  <c r="BD60" i="4"/>
  <c r="BP60" i="4"/>
  <c r="X60" i="4"/>
  <c r="AJ60" i="4"/>
  <c r="AV60" i="4"/>
  <c r="BH60" i="4"/>
  <c r="Y60" i="4"/>
  <c r="AW60" i="4"/>
  <c r="BI60" i="4"/>
  <c r="AA60" i="4"/>
  <c r="AO60" i="4"/>
  <c r="BE60" i="4"/>
  <c r="AB60" i="4"/>
  <c r="AP60" i="4"/>
  <c r="BF60" i="4"/>
  <c r="AC60" i="4"/>
  <c r="AQ60" i="4"/>
  <c r="BG60" i="4"/>
  <c r="AD60" i="4"/>
  <c r="AG60" i="4"/>
  <c r="AU60" i="4"/>
  <c r="BL60" i="4"/>
  <c r="AH60" i="4"/>
  <c r="BM60" i="4"/>
  <c r="BN60" i="4"/>
  <c r="U60" i="4"/>
  <c r="AZ60" i="4"/>
  <c r="BO60" i="4"/>
  <c r="BA60" i="4"/>
  <c r="BQ60" i="4"/>
  <c r="Z60" i="4"/>
  <c r="AM60" i="4"/>
  <c r="AN60" i="4"/>
  <c r="AQ54" i="4"/>
  <c r="BO54" i="4"/>
  <c r="T54" i="4"/>
  <c r="AF54" i="4"/>
  <c r="AR54" i="4"/>
  <c r="BP54" i="4"/>
  <c r="BE54" i="4"/>
  <c r="AH54" i="4"/>
  <c r="AI54" i="4"/>
  <c r="BG54" i="4"/>
  <c r="Y54" i="4"/>
  <c r="BI54" i="4"/>
  <c r="Z54" i="4"/>
  <c r="AX54" i="4"/>
  <c r="AA54" i="4"/>
  <c r="BK54" i="4"/>
  <c r="BL54" i="4"/>
  <c r="BM54" i="4"/>
  <c r="AZ54" i="4"/>
  <c r="AD48" i="4"/>
  <c r="BN48" i="4"/>
  <c r="BC48" i="4"/>
  <c r="BO48" i="4"/>
  <c r="T48" i="4"/>
  <c r="AF48" i="4"/>
  <c r="BP48" i="4"/>
  <c r="AG48" i="4"/>
  <c r="BE48" i="4"/>
  <c r="BQ48" i="4"/>
  <c r="V48" i="4"/>
  <c r="AH48" i="4"/>
  <c r="BF48" i="4"/>
  <c r="AI48" i="4"/>
  <c r="AU48" i="4"/>
  <c r="BG48" i="4"/>
  <c r="AJ48" i="4"/>
  <c r="AV48" i="4"/>
  <c r="Y48" i="4"/>
  <c r="AW48" i="4"/>
  <c r="BI48" i="4"/>
  <c r="Z48" i="4"/>
  <c r="BJ48" i="4"/>
  <c r="AN48" i="4"/>
  <c r="BL48" i="4"/>
  <c r="BM48" i="4"/>
  <c r="AB48" i="4"/>
  <c r="AC48" i="4"/>
  <c r="AZ48" i="4"/>
  <c r="Y42" i="4"/>
  <c r="AW42" i="4"/>
  <c r="BJ42" i="4"/>
  <c r="AA42" i="4"/>
  <c r="BL42" i="4"/>
  <c r="T42" i="4"/>
  <c r="AF42" i="4"/>
  <c r="AR42" i="4"/>
  <c r="BQ42" i="4"/>
  <c r="AG42" i="4"/>
  <c r="BH42" i="4"/>
  <c r="AH42" i="4"/>
  <c r="AU42" i="4"/>
  <c r="BI42" i="4"/>
  <c r="AI42" i="4"/>
  <c r="AV42" i="4"/>
  <c r="AJ42" i="4"/>
  <c r="AX42" i="4"/>
  <c r="BM42" i="4"/>
  <c r="BN42" i="4"/>
  <c r="W42" i="4"/>
  <c r="AZ42" i="4"/>
  <c r="BO42" i="4"/>
  <c r="X42" i="4"/>
  <c r="BA42" i="4"/>
  <c r="BP42" i="4"/>
  <c r="Z42" i="4"/>
  <c r="AN42" i="4"/>
  <c r="BB42" i="4"/>
  <c r="AO42" i="4"/>
  <c r="BC42" i="4"/>
  <c r="AC42" i="4"/>
  <c r="AQ42" i="4"/>
  <c r="BE42" i="4"/>
  <c r="AD42" i="4"/>
  <c r="BF42" i="4"/>
  <c r="X36" i="4"/>
  <c r="AJ36" i="4"/>
  <c r="AV36" i="4"/>
  <c r="BH36" i="4"/>
  <c r="Y36" i="4"/>
  <c r="AK36" i="4"/>
  <c r="AW36" i="4"/>
  <c r="BI36" i="4"/>
  <c r="Z36" i="4"/>
  <c r="AL36" i="4"/>
  <c r="AX36" i="4"/>
  <c r="BJ36" i="4"/>
  <c r="AA36" i="4"/>
  <c r="AM36" i="4"/>
  <c r="AY36" i="4"/>
  <c r="AB36" i="4"/>
  <c r="AN36" i="4"/>
  <c r="AZ36" i="4"/>
  <c r="BL36" i="4"/>
  <c r="AC36" i="4"/>
  <c r="AO36" i="4"/>
  <c r="BA36" i="4"/>
  <c r="BM36" i="4"/>
  <c r="AD36" i="4"/>
  <c r="AP36" i="4"/>
  <c r="BB36" i="4"/>
  <c r="BN36" i="4"/>
  <c r="AQ36" i="4"/>
  <c r="BO36" i="4"/>
  <c r="T36" i="4"/>
  <c r="AF36" i="4"/>
  <c r="AR36" i="4"/>
  <c r="BD36" i="4"/>
  <c r="BP36" i="4"/>
  <c r="V36" i="4"/>
  <c r="AH36" i="4"/>
  <c r="BF36" i="4"/>
  <c r="AI36" i="4"/>
  <c r="AS36" i="4"/>
  <c r="BE36" i="4"/>
  <c r="BQ36" i="4"/>
  <c r="W36" i="4"/>
  <c r="AG36" i="4"/>
  <c r="AJ30" i="4"/>
  <c r="AV30" i="4"/>
  <c r="Y30" i="4"/>
  <c r="AW30" i="4"/>
  <c r="BI30" i="4"/>
  <c r="AX30" i="4"/>
  <c r="AA30" i="4"/>
  <c r="AZ30" i="4"/>
  <c r="BL30" i="4"/>
  <c r="AC30" i="4"/>
  <c r="AO30" i="4"/>
  <c r="BA30" i="4"/>
  <c r="BM30" i="4"/>
  <c r="AD30" i="4"/>
  <c r="AP30" i="4"/>
  <c r="BN30" i="4"/>
  <c r="AE30" i="4"/>
  <c r="AQ30" i="4"/>
  <c r="BC30" i="4"/>
  <c r="BO30" i="4"/>
  <c r="T30" i="4"/>
  <c r="AF30" i="4"/>
  <c r="BD30" i="4"/>
  <c r="BP30" i="4"/>
  <c r="V30" i="4"/>
  <c r="BF30" i="4"/>
  <c r="BQ30" i="4"/>
  <c r="AS30" i="4"/>
  <c r="AU30" i="4"/>
  <c r="BE30" i="4"/>
  <c r="AG30" i="4"/>
  <c r="BG30" i="4"/>
  <c r="AA24" i="4"/>
  <c r="AM24" i="4"/>
  <c r="AY24" i="4"/>
  <c r="AD24" i="4"/>
  <c r="AP24" i="4"/>
  <c r="BN24" i="4"/>
  <c r="X24" i="4"/>
  <c r="AJ24" i="4"/>
  <c r="AV24" i="4"/>
  <c r="BH24" i="4"/>
  <c r="U24" i="4"/>
  <c r="AK24" i="4"/>
  <c r="BA24" i="4"/>
  <c r="BQ24" i="4"/>
  <c r="V24" i="4"/>
  <c r="AL24" i="4"/>
  <c r="BC24" i="4"/>
  <c r="W24" i="4"/>
  <c r="AN24" i="4"/>
  <c r="BD24" i="4"/>
  <c r="Y24" i="4"/>
  <c r="AO24" i="4"/>
  <c r="BE24" i="4"/>
  <c r="Z24" i="4"/>
  <c r="AQ24" i="4"/>
  <c r="BF24" i="4"/>
  <c r="AB24" i="4"/>
  <c r="AR24" i="4"/>
  <c r="BG24" i="4"/>
  <c r="AC24" i="4"/>
  <c r="AS24" i="4"/>
  <c r="BI24" i="4"/>
  <c r="AE24" i="4"/>
  <c r="AT24" i="4"/>
  <c r="BJ24" i="4"/>
  <c r="AF24" i="4"/>
  <c r="AU24" i="4"/>
  <c r="BL24" i="4"/>
  <c r="AH24" i="4"/>
  <c r="AX24" i="4"/>
  <c r="BO24" i="4"/>
  <c r="T24" i="4"/>
  <c r="AG24" i="4"/>
  <c r="AI24" i="4"/>
  <c r="AW24" i="4"/>
  <c r="AZ24" i="4"/>
  <c r="BM24" i="4"/>
  <c r="BP24" i="4"/>
  <c r="AA18" i="4"/>
  <c r="AM18" i="4"/>
  <c r="AY18" i="4"/>
  <c r="BK18" i="4"/>
  <c r="AB18" i="4"/>
  <c r="AD18" i="4"/>
  <c r="AP18" i="4"/>
  <c r="BN18" i="4"/>
  <c r="T18" i="4"/>
  <c r="AF18" i="4"/>
  <c r="AR18" i="4"/>
  <c r="BD18" i="4"/>
  <c r="BP18" i="4"/>
  <c r="W18" i="4"/>
  <c r="AI18" i="4"/>
  <c r="AU18" i="4"/>
  <c r="BG18" i="4"/>
  <c r="X18" i="4"/>
  <c r="AJ18" i="4"/>
  <c r="AV18" i="4"/>
  <c r="BH18" i="4"/>
  <c r="Y18" i="4"/>
  <c r="AK18" i="4"/>
  <c r="AW18" i="4"/>
  <c r="BI18" i="4"/>
  <c r="Z18" i="4"/>
  <c r="AL18" i="4"/>
  <c r="AX18" i="4"/>
  <c r="BJ18" i="4"/>
  <c r="V18" i="4"/>
  <c r="BC18" i="4"/>
  <c r="AC18" i="4"/>
  <c r="BE18" i="4"/>
  <c r="AE18" i="4"/>
  <c r="BF18" i="4"/>
  <c r="AG18" i="4"/>
  <c r="BL18" i="4"/>
  <c r="AH18" i="4"/>
  <c r="BM18" i="4"/>
  <c r="AN18" i="4"/>
  <c r="BO18" i="4"/>
  <c r="AO18" i="4"/>
  <c r="BQ18" i="4"/>
  <c r="AQ18" i="4"/>
  <c r="AS18" i="4"/>
  <c r="AZ18" i="4"/>
  <c r="U18" i="4"/>
  <c r="AT18" i="4"/>
  <c r="BA18" i="4"/>
  <c r="AA12" i="4"/>
  <c r="AM12" i="4"/>
  <c r="AY12" i="4"/>
  <c r="AB12" i="4"/>
  <c r="AN12" i="4"/>
  <c r="AZ12" i="4"/>
  <c r="BL12" i="4"/>
  <c r="AD12" i="4"/>
  <c r="AP12" i="4"/>
  <c r="BN12" i="4"/>
  <c r="T12" i="4"/>
  <c r="AF12" i="4"/>
  <c r="AR12" i="4"/>
  <c r="BD12" i="4"/>
  <c r="BP12" i="4"/>
  <c r="V12" i="4"/>
  <c r="AH12" i="4"/>
  <c r="BF12" i="4"/>
  <c r="AI12" i="4"/>
  <c r="BG12" i="4"/>
  <c r="X12" i="4"/>
  <c r="AJ12" i="4"/>
  <c r="AV12" i="4"/>
  <c r="Y12" i="4"/>
  <c r="BI12" i="4"/>
  <c r="Z12" i="4"/>
  <c r="AX12" i="4"/>
  <c r="BJ12" i="4"/>
  <c r="AG12" i="4"/>
  <c r="AO12" i="4"/>
  <c r="AQ12" i="4"/>
  <c r="AS12" i="4"/>
  <c r="BA12" i="4"/>
  <c r="BC12" i="4"/>
  <c r="BE12" i="4"/>
  <c r="U12" i="4"/>
  <c r="BO12" i="4"/>
  <c r="AC12" i="4"/>
  <c r="BM12" i="4"/>
  <c r="BQ12" i="4"/>
  <c r="AA6" i="4"/>
  <c r="AN6" i="4"/>
  <c r="AZ6" i="4"/>
  <c r="AD6" i="4"/>
  <c r="AF6" i="4"/>
  <c r="AR6" i="4"/>
  <c r="BF6" i="4"/>
  <c r="Y6" i="4"/>
  <c r="BJ6" i="4"/>
  <c r="BC6" i="4"/>
  <c r="AG6" i="4"/>
  <c r="BM6" i="4"/>
  <c r="BO6" i="4"/>
  <c r="BB70" i="4"/>
  <c r="BG70" i="4"/>
  <c r="BH58" i="4"/>
  <c r="BK58" i="4"/>
  <c r="AK58" i="4"/>
  <c r="BD58" i="4"/>
  <c r="AA58" i="4"/>
  <c r="AQ58" i="4"/>
  <c r="AT58" i="4"/>
  <c r="AE76" i="4"/>
  <c r="AQ76" i="4"/>
  <c r="BC76" i="4"/>
  <c r="BO76" i="4"/>
  <c r="AF76" i="4"/>
  <c r="BD76" i="4"/>
  <c r="T76" i="4"/>
  <c r="AR76" i="4"/>
  <c r="BP76" i="4"/>
  <c r="U76" i="4"/>
  <c r="AG76" i="4"/>
  <c r="AS76" i="4"/>
  <c r="BE76" i="4"/>
  <c r="BQ76" i="4"/>
  <c r="Y76" i="4"/>
  <c r="AK76" i="4"/>
  <c r="AW76" i="4"/>
  <c r="BI76" i="4"/>
  <c r="Z76" i="4"/>
  <c r="AL76" i="4"/>
  <c r="AX76" i="4"/>
  <c r="AA76" i="4"/>
  <c r="AM76" i="4"/>
  <c r="AY76" i="4"/>
  <c r="AC76" i="4"/>
  <c r="BA76" i="4"/>
  <c r="AD76" i="4"/>
  <c r="AH76" i="4"/>
  <c r="BF76" i="4"/>
  <c r="BG76" i="4"/>
  <c r="AN76" i="4"/>
  <c r="AV76" i="4"/>
  <c r="AI76" i="4"/>
  <c r="AJ76" i="4"/>
  <c r="BH76" i="4"/>
  <c r="BJ76" i="4"/>
  <c r="AZ76" i="4"/>
  <c r="AO76" i="4"/>
  <c r="AP76" i="4"/>
  <c r="BL76" i="4"/>
  <c r="AB76" i="4"/>
  <c r="V76" i="4"/>
  <c r="AT76" i="4"/>
  <c r="BM76" i="4"/>
  <c r="W76" i="4"/>
  <c r="AU76" i="4"/>
  <c r="BN76" i="4"/>
  <c r="X76" i="4"/>
  <c r="AC64" i="4"/>
  <c r="AO64" i="4"/>
  <c r="BA64" i="4"/>
  <c r="BM64" i="4"/>
  <c r="Z64" i="4"/>
  <c r="AM64" i="4"/>
  <c r="AZ64" i="4"/>
  <c r="BN64" i="4"/>
  <c r="AA64" i="4"/>
  <c r="AN64" i="4"/>
  <c r="BB64" i="4"/>
  <c r="BO64" i="4"/>
  <c r="AB64" i="4"/>
  <c r="AP64" i="4"/>
  <c r="BC64" i="4"/>
  <c r="BP64" i="4"/>
  <c r="AD64" i="4"/>
  <c r="AQ64" i="4"/>
  <c r="BD64" i="4"/>
  <c r="BQ64" i="4"/>
  <c r="AE64" i="4"/>
  <c r="AR64" i="4"/>
  <c r="BE64" i="4"/>
  <c r="AF64" i="4"/>
  <c r="AS64" i="4"/>
  <c r="BF64" i="4"/>
  <c r="T64" i="4"/>
  <c r="AG64" i="4"/>
  <c r="AT64" i="4"/>
  <c r="BG64" i="4"/>
  <c r="AH64" i="4"/>
  <c r="AU64" i="4"/>
  <c r="BH64" i="4"/>
  <c r="V64" i="4"/>
  <c r="AV64" i="4"/>
  <c r="BI64" i="4"/>
  <c r="W64" i="4"/>
  <c r="AJ64" i="4"/>
  <c r="AW64" i="4"/>
  <c r="BJ64" i="4"/>
  <c r="X64" i="4"/>
  <c r="Y64" i="4"/>
  <c r="AK64" i="4"/>
  <c r="AL64" i="4"/>
  <c r="AX64" i="4"/>
  <c r="AY64" i="4"/>
  <c r="BK64" i="4"/>
  <c r="BL64" i="4"/>
  <c r="AC35" i="4"/>
  <c r="AT35" i="4"/>
  <c r="AU35" i="4"/>
  <c r="BG35" i="4"/>
  <c r="AM29" i="4"/>
  <c r="BH29" i="4"/>
  <c r="BG23" i="4"/>
  <c r="AE23" i="4"/>
  <c r="AY23" i="4"/>
  <c r="BB17" i="4"/>
  <c r="AT17" i="4"/>
  <c r="BK17" i="4"/>
  <c r="BL17" i="4"/>
  <c r="AE17" i="4"/>
  <c r="T71" i="4"/>
  <c r="AG71" i="4"/>
  <c r="AE5" i="4"/>
  <c r="BI5" i="4"/>
  <c r="AC77" i="4"/>
  <c r="AO77" i="4"/>
  <c r="BA77" i="4"/>
  <c r="BM77" i="4"/>
  <c r="AD77" i="4"/>
  <c r="AP77" i="4"/>
  <c r="BB77" i="4"/>
  <c r="BN77" i="4"/>
  <c r="AE77" i="4"/>
  <c r="AQ77" i="4"/>
  <c r="BC77" i="4"/>
  <c r="BO77" i="4"/>
  <c r="W77" i="4"/>
  <c r="AI77" i="4"/>
  <c r="BG77" i="4"/>
  <c r="Y77" i="4"/>
  <c r="AW77" i="4"/>
  <c r="BI77" i="4"/>
  <c r="V77" i="4"/>
  <c r="AN77" i="4"/>
  <c r="BH77" i="4"/>
  <c r="X77" i="4"/>
  <c r="AR77" i="4"/>
  <c r="BJ77" i="4"/>
  <c r="Z77" i="4"/>
  <c r="AS77" i="4"/>
  <c r="BK77" i="4"/>
  <c r="BL77" i="4"/>
  <c r="BP77" i="4"/>
  <c r="AF77" i="4"/>
  <c r="AV77" i="4"/>
  <c r="AM77" i="4"/>
  <c r="AA77" i="4"/>
  <c r="AT77" i="4"/>
  <c r="AB77" i="4"/>
  <c r="BQ77" i="4"/>
  <c r="AL77" i="4"/>
  <c r="AG77" i="4"/>
  <c r="AX77" i="4"/>
  <c r="AH77" i="4"/>
  <c r="AY77" i="4"/>
  <c r="BF77" i="4"/>
  <c r="T77" i="4"/>
  <c r="AJ77" i="4"/>
  <c r="AZ77" i="4"/>
  <c r="BD77" i="4"/>
  <c r="BE77" i="4"/>
  <c r="U77" i="4"/>
  <c r="BM71" i="4"/>
  <c r="AQ71" i="4"/>
  <c r="AS71" i="4"/>
  <c r="BE71" i="4"/>
  <c r="BQ71" i="4"/>
  <c r="AH71" i="4"/>
  <c r="BF71" i="4"/>
  <c r="W71" i="4"/>
  <c r="AU71" i="4"/>
  <c r="AV71" i="4"/>
  <c r="AJ71" i="4"/>
  <c r="BH71" i="4"/>
  <c r="Y71" i="4"/>
  <c r="AK71" i="4"/>
  <c r="AW71" i="4"/>
  <c r="BI71" i="4"/>
  <c r="AL71" i="4"/>
  <c r="AB65" i="4"/>
  <c r="AO65" i="4"/>
  <c r="BM65" i="4"/>
  <c r="AD65" i="4"/>
  <c r="AQ65" i="4"/>
  <c r="BO65" i="4"/>
  <c r="T65" i="4"/>
  <c r="AF65" i="4"/>
  <c r="BP65" i="4"/>
  <c r="AG65" i="4"/>
  <c r="BE65" i="4"/>
  <c r="AH65" i="4"/>
  <c r="AT65" i="4"/>
  <c r="BF65" i="4"/>
  <c r="W65" i="4"/>
  <c r="BG65" i="4"/>
  <c r="AV65" i="4"/>
  <c r="Y65" i="4"/>
  <c r="AW65" i="4"/>
  <c r="BI65" i="4"/>
  <c r="Z65" i="4"/>
  <c r="BJ65" i="4"/>
  <c r="AL65" i="4"/>
  <c r="V59" i="4"/>
  <c r="AH59" i="4"/>
  <c r="AT59" i="4"/>
  <c r="BF59" i="4"/>
  <c r="Z59" i="4"/>
  <c r="AL59" i="4"/>
  <c r="AX59" i="4"/>
  <c r="BJ59" i="4"/>
  <c r="AA59" i="4"/>
  <c r="AM59" i="4"/>
  <c r="BK59" i="4"/>
  <c r="AD59" i="4"/>
  <c r="AS59" i="4"/>
  <c r="BH59" i="4"/>
  <c r="AE59" i="4"/>
  <c r="AU59" i="4"/>
  <c r="BI59" i="4"/>
  <c r="AF59" i="4"/>
  <c r="AV59" i="4"/>
  <c r="BL59" i="4"/>
  <c r="AG59" i="4"/>
  <c r="AW59" i="4"/>
  <c r="BM59" i="4"/>
  <c r="AI59" i="4"/>
  <c r="BN59" i="4"/>
  <c r="T59" i="4"/>
  <c r="AJ59" i="4"/>
  <c r="AZ59" i="4"/>
  <c r="BO59" i="4"/>
  <c r="U59" i="4"/>
  <c r="AK59" i="4"/>
  <c r="BA59" i="4"/>
  <c r="BP59" i="4"/>
  <c r="W59" i="4"/>
  <c r="AN59" i="4"/>
  <c r="BB59" i="4"/>
  <c r="BQ59" i="4"/>
  <c r="X59" i="4"/>
  <c r="AO59" i="4"/>
  <c r="BC59" i="4"/>
  <c r="Y59" i="4"/>
  <c r="AP59" i="4"/>
  <c r="BD59" i="4"/>
  <c r="BE59" i="4"/>
  <c r="BG59" i="4"/>
  <c r="AR59" i="4"/>
  <c r="AB59" i="4"/>
  <c r="AC59" i="4"/>
  <c r="AQ59" i="4"/>
  <c r="T53" i="4"/>
  <c r="AF53" i="4"/>
  <c r="AR53" i="4"/>
  <c r="BP53" i="4"/>
  <c r="AS53" i="4"/>
  <c r="BE53" i="4"/>
  <c r="BQ53" i="4"/>
  <c r="AH53" i="4"/>
  <c r="AT53" i="4"/>
  <c r="W53" i="4"/>
  <c r="AI53" i="4"/>
  <c r="BH53" i="4"/>
  <c r="Y53" i="4"/>
  <c r="BI53" i="4"/>
  <c r="Z53" i="4"/>
  <c r="AL53" i="4"/>
  <c r="AX53" i="4"/>
  <c r="AA53" i="4"/>
  <c r="AB53" i="4"/>
  <c r="AZ53" i="4"/>
  <c r="BL53" i="4"/>
  <c r="BO53" i="4"/>
  <c r="AQ53" i="4"/>
  <c r="BM53" i="4"/>
  <c r="BN53" i="4"/>
  <c r="T47" i="4"/>
  <c r="AF47" i="4"/>
  <c r="AR47" i="4"/>
  <c r="BP47" i="4"/>
  <c r="U47" i="4"/>
  <c r="AG47" i="4"/>
  <c r="AS47" i="4"/>
  <c r="BE47" i="4"/>
  <c r="BQ47" i="4"/>
  <c r="V47" i="4"/>
  <c r="AH47" i="4"/>
  <c r="W47" i="4"/>
  <c r="AI47" i="4"/>
  <c r="AU47" i="4"/>
  <c r="BG47" i="4"/>
  <c r="X47" i="4"/>
  <c r="AV47" i="4"/>
  <c r="BH47" i="4"/>
  <c r="Y47" i="4"/>
  <c r="AW47" i="4"/>
  <c r="BI47" i="4"/>
  <c r="Z47" i="4"/>
  <c r="BJ47" i="4"/>
  <c r="BK47" i="4"/>
  <c r="AB47" i="4"/>
  <c r="AN47" i="4"/>
  <c r="AZ47" i="4"/>
  <c r="BL47" i="4"/>
  <c r="AC47" i="4"/>
  <c r="AO47" i="4"/>
  <c r="BM47" i="4"/>
  <c r="AE47" i="4"/>
  <c r="BC47" i="4"/>
  <c r="BN47" i="4"/>
  <c r="BO47" i="4"/>
  <c r="AD47" i="4"/>
  <c r="AC41" i="4"/>
  <c r="AO41" i="4"/>
  <c r="BA41" i="4"/>
  <c r="BM41" i="4"/>
  <c r="AH41" i="4"/>
  <c r="Z41" i="4"/>
  <c r="AN41" i="4"/>
  <c r="BO41" i="4"/>
  <c r="BC41" i="4"/>
  <c r="BP41" i="4"/>
  <c r="AQ41" i="4"/>
  <c r="BQ41" i="4"/>
  <c r="AD41" i="4"/>
  <c r="AR41" i="4"/>
  <c r="BE41" i="4"/>
  <c r="AF41" i="4"/>
  <c r="BG41" i="4"/>
  <c r="T41" i="4"/>
  <c r="AG41" i="4"/>
  <c r="AV41" i="4"/>
  <c r="BI41" i="4"/>
  <c r="AJ41" i="4"/>
  <c r="AW41" i="4"/>
  <c r="BJ41" i="4"/>
  <c r="W41" i="4"/>
  <c r="BL41" i="4"/>
  <c r="BN41" i="4"/>
  <c r="X41" i="4"/>
  <c r="Y41" i="4"/>
  <c r="Z35" i="4"/>
  <c r="AL35" i="4"/>
  <c r="AX35" i="4"/>
  <c r="BJ35" i="4"/>
  <c r="AM35" i="4"/>
  <c r="AY35" i="4"/>
  <c r="BK35" i="4"/>
  <c r="AB35" i="4"/>
  <c r="AN35" i="4"/>
  <c r="AZ35" i="4"/>
  <c r="AO35" i="4"/>
  <c r="BA35" i="4"/>
  <c r="BM35" i="4"/>
  <c r="AD35" i="4"/>
  <c r="AP35" i="4"/>
  <c r="BB35" i="4"/>
  <c r="BN35" i="4"/>
  <c r="AE35" i="4"/>
  <c r="AQ35" i="4"/>
  <c r="BC35" i="4"/>
  <c r="BO35" i="4"/>
  <c r="T35" i="4"/>
  <c r="AF35" i="4"/>
  <c r="AR35" i="4"/>
  <c r="BD35" i="4"/>
  <c r="U35" i="4"/>
  <c r="J43" i="5" s="1"/>
  <c r="AG35" i="4"/>
  <c r="AS35" i="4"/>
  <c r="BE35" i="4"/>
  <c r="BQ35" i="4"/>
  <c r="AH35" i="4"/>
  <c r="X35" i="4"/>
  <c r="AJ35" i="4"/>
  <c r="AV35" i="4"/>
  <c r="BH35" i="4"/>
  <c r="AK35" i="4"/>
  <c r="AW35" i="4"/>
  <c r="BI35" i="4"/>
  <c r="W35" i="4"/>
  <c r="Y35" i="4"/>
  <c r="AI35" i="4"/>
  <c r="T29" i="4"/>
  <c r="AF29" i="4"/>
  <c r="Z29" i="4"/>
  <c r="AL29" i="4"/>
  <c r="AX29" i="4"/>
  <c r="V29" i="4"/>
  <c r="AJ29" i="4"/>
  <c r="AW29" i="4"/>
  <c r="BJ29" i="4"/>
  <c r="W29" i="4"/>
  <c r="BK29" i="4"/>
  <c r="X29" i="4"/>
  <c r="AZ29" i="4"/>
  <c r="BL29" i="4"/>
  <c r="Y29" i="4"/>
  <c r="AN29" i="4"/>
  <c r="BA29" i="4"/>
  <c r="BM29" i="4"/>
  <c r="AA29" i="4"/>
  <c r="BN29" i="4"/>
  <c r="AB29" i="4"/>
  <c r="AP29" i="4"/>
  <c r="BC29" i="4"/>
  <c r="BO29" i="4"/>
  <c r="AC29" i="4"/>
  <c r="AQ29" i="4"/>
  <c r="BD29" i="4"/>
  <c r="BP29" i="4"/>
  <c r="AD29" i="4"/>
  <c r="AR29" i="4"/>
  <c r="BE29" i="4"/>
  <c r="BQ29" i="4"/>
  <c r="AE29" i="4"/>
  <c r="AS29" i="4"/>
  <c r="BF29" i="4"/>
  <c r="AH29" i="4"/>
  <c r="AU29" i="4"/>
  <c r="BG29" i="4"/>
  <c r="BI29" i="4"/>
  <c r="AI29" i="4"/>
  <c r="AV29" i="4"/>
  <c r="AO23" i="4"/>
  <c r="BA23" i="4"/>
  <c r="BM23" i="4"/>
  <c r="T23" i="4"/>
  <c r="AF23" i="4"/>
  <c r="AR23" i="4"/>
  <c r="BP23" i="4"/>
  <c r="Z23" i="4"/>
  <c r="AL23" i="4"/>
  <c r="AX23" i="4"/>
  <c r="BJ23" i="4"/>
  <c r="Y23" i="4"/>
  <c r="AN23" i="4"/>
  <c r="AP23" i="4"/>
  <c r="BE23" i="4"/>
  <c r="AB23" i="4"/>
  <c r="AQ23" i="4"/>
  <c r="AD23" i="4"/>
  <c r="BH23" i="4"/>
  <c r="AU23" i="4"/>
  <c r="BI23" i="4"/>
  <c r="AG23" i="4"/>
  <c r="AV23" i="4"/>
  <c r="AH23" i="4"/>
  <c r="AW23" i="4"/>
  <c r="BL23" i="4"/>
  <c r="AI23" i="4"/>
  <c r="W23" i="4"/>
  <c r="BQ23" i="4"/>
  <c r="X23" i="4"/>
  <c r="AJ23" i="4"/>
  <c r="BO23" i="4"/>
  <c r="AZ23" i="4"/>
  <c r="BC23" i="4"/>
  <c r="V23" i="4"/>
  <c r="AC17" i="4"/>
  <c r="AO17" i="4"/>
  <c r="BA17" i="4"/>
  <c r="BM17" i="4"/>
  <c r="AD17" i="4"/>
  <c r="AP17" i="4"/>
  <c r="BN17" i="4"/>
  <c r="T17" i="4"/>
  <c r="AF17" i="4"/>
  <c r="AR17" i="4"/>
  <c r="BD17" i="4"/>
  <c r="BP17" i="4"/>
  <c r="V17" i="4"/>
  <c r="AH17" i="4"/>
  <c r="BF17" i="4"/>
  <c r="X17" i="4"/>
  <c r="AJ17" i="4"/>
  <c r="AV17" i="4"/>
  <c r="BH17" i="4"/>
  <c r="Y17" i="4"/>
  <c r="AK17" i="4"/>
  <c r="AW17" i="4"/>
  <c r="BI17" i="4"/>
  <c r="Z17" i="4"/>
  <c r="AL17" i="4"/>
  <c r="AX17" i="4"/>
  <c r="BJ17" i="4"/>
  <c r="AA17" i="4"/>
  <c r="AM17" i="4"/>
  <c r="AY17" i="4"/>
  <c r="AB17" i="4"/>
  <c r="AN17" i="4"/>
  <c r="AZ17" i="4"/>
  <c r="AG17" i="4"/>
  <c r="AI17" i="4"/>
  <c r="AQ17" i="4"/>
  <c r="AS17" i="4"/>
  <c r="AU17" i="4"/>
  <c r="BC17" i="4"/>
  <c r="BE17" i="4"/>
  <c r="BG17" i="4"/>
  <c r="U17" i="4"/>
  <c r="BQ17" i="4"/>
  <c r="BO17" i="4"/>
  <c r="W17" i="4"/>
  <c r="AC11" i="4"/>
  <c r="BM11" i="4"/>
  <c r="AD11" i="4"/>
  <c r="AP11" i="4"/>
  <c r="BB11" i="4"/>
  <c r="T11" i="4"/>
  <c r="AF11" i="4"/>
  <c r="AR11" i="4"/>
  <c r="BP11" i="4"/>
  <c r="V11" i="4"/>
  <c r="AH11" i="4"/>
  <c r="AT11" i="4"/>
  <c r="BF11" i="4"/>
  <c r="X11" i="4"/>
  <c r="AJ11" i="4"/>
  <c r="AV11" i="4"/>
  <c r="Y11" i="4"/>
  <c r="BI11" i="4"/>
  <c r="Z11" i="4"/>
  <c r="AX11" i="4"/>
  <c r="AY11" i="4"/>
  <c r="AB11" i="4"/>
  <c r="AZ11" i="4"/>
  <c r="BL11" i="4"/>
  <c r="AG11" i="4"/>
  <c r="BC11" i="4"/>
  <c r="AI11" i="4"/>
  <c r="BE11" i="4"/>
  <c r="BG11" i="4"/>
  <c r="AQ11" i="4"/>
  <c r="AS11" i="4"/>
  <c r="W11" i="4"/>
  <c r="U11" i="4"/>
  <c r="BQ11" i="4"/>
  <c r="AU11" i="4"/>
  <c r="BM5" i="4"/>
  <c r="BN5" i="4"/>
  <c r="AF5" i="4"/>
  <c r="BP5" i="4"/>
  <c r="AH5" i="4"/>
  <c r="BH5" i="4"/>
  <c r="Y5" i="4"/>
  <c r="AW5" i="4"/>
  <c r="AX5" i="4"/>
  <c r="BJ5" i="4"/>
  <c r="AB5" i="4"/>
  <c r="AN5" i="4"/>
  <c r="AZ5" i="4"/>
  <c r="AG5" i="4"/>
  <c r="BO5" i="4"/>
  <c r="AI5" i="4"/>
  <c r="BQ5" i="4"/>
  <c r="U5" i="4"/>
  <c r="AZ34" i="4"/>
  <c r="AE34" i="4"/>
  <c r="T34" i="4"/>
  <c r="BG34" i="4"/>
  <c r="BH34" i="4"/>
  <c r="AM34" i="4"/>
  <c r="AE22" i="4"/>
  <c r="BI22" i="4"/>
  <c r="AE16" i="4"/>
  <c r="BH16" i="4"/>
  <c r="BB16" i="4"/>
  <c r="BH4" i="4"/>
  <c r="BI4" i="4"/>
  <c r="AP3" i="4"/>
  <c r="N43" i="5"/>
  <c r="BN3" i="4"/>
  <c r="AW3" i="4"/>
  <c r="AO3" i="4"/>
  <c r="AA3" i="4"/>
  <c r="BJ3" i="4"/>
  <c r="AL3" i="4"/>
  <c r="W3" i="4"/>
  <c r="T3" i="4"/>
  <c r="BD3" i="4"/>
  <c r="AU3" i="4"/>
  <c r="K50" i="5"/>
  <c r="K51" i="5"/>
  <c r="X3" i="4"/>
  <c r="AB3" i="4"/>
  <c r="AF3" i="4"/>
  <c r="AJ3" i="4"/>
  <c r="AN3" i="4"/>
  <c r="AR3" i="4"/>
  <c r="AZ3" i="4"/>
  <c r="BH3" i="4"/>
  <c r="BL3" i="4"/>
  <c r="BP3" i="4"/>
  <c r="U3" i="4"/>
  <c r="Y3" i="4"/>
  <c r="AG3" i="4"/>
  <c r="AK3" i="4"/>
  <c r="BA3" i="4"/>
  <c r="BE3" i="4"/>
  <c r="BI3" i="4"/>
  <c r="BM3" i="4"/>
  <c r="BQ3" i="4"/>
  <c r="V3" i="4"/>
  <c r="AD3" i="4"/>
  <c r="AH3" i="4"/>
  <c r="AT3" i="4"/>
  <c r="BF3" i="4"/>
  <c r="AE3" i="4"/>
  <c r="AM3" i="4"/>
  <c r="AQ3" i="4"/>
  <c r="BC3" i="4"/>
  <c r="BG3" i="4"/>
  <c r="BK3" i="4"/>
  <c r="BO3" i="4"/>
  <c r="AS3" i="4"/>
  <c r="Z3" i="4"/>
  <c r="AX3" i="4"/>
  <c r="BB3" i="4"/>
  <c r="O51" i="5"/>
  <c r="O24" i="5"/>
  <c r="J25" i="5" l="1"/>
  <c r="K38" i="5"/>
  <c r="O37" i="5"/>
  <c r="N36" i="5"/>
  <c r="N13" i="5"/>
  <c r="O22" i="5"/>
  <c r="N50" i="5"/>
  <c r="L49" i="5"/>
  <c r="J45" i="5"/>
  <c r="O16" i="5"/>
  <c r="N4" i="5"/>
  <c r="N19" i="5"/>
  <c r="O17" i="5"/>
  <c r="P49" i="5"/>
  <c r="O3" i="5"/>
  <c r="K6" i="5"/>
  <c r="J49" i="5"/>
  <c r="N11" i="5"/>
  <c r="J13" i="5"/>
  <c r="J38" i="5"/>
  <c r="O19" i="5"/>
  <c r="K25" i="5"/>
  <c r="O42" i="5"/>
  <c r="L24" i="5"/>
  <c r="P31" i="5"/>
  <c r="O11" i="5"/>
  <c r="K11" i="5"/>
  <c r="O48" i="5"/>
  <c r="N7" i="5"/>
  <c r="K33" i="5"/>
  <c r="O23" i="5"/>
  <c r="J24" i="5"/>
  <c r="O4" i="5"/>
  <c r="O33" i="5"/>
  <c r="K49" i="5"/>
  <c r="K3" i="5"/>
  <c r="M38" i="5"/>
  <c r="O29" i="5"/>
  <c r="K45" i="5"/>
  <c r="O43" i="5"/>
  <c r="P15" i="5"/>
  <c r="O40" i="5"/>
  <c r="O15" i="5"/>
  <c r="K28" i="5"/>
  <c r="O5" i="5"/>
  <c r="N23" i="5"/>
  <c r="O46" i="5"/>
  <c r="N51" i="5"/>
  <c r="O30" i="5"/>
  <c r="M31" i="5"/>
  <c r="N33" i="5"/>
  <c r="M40" i="5"/>
  <c r="K43" i="5"/>
  <c r="L43" i="5"/>
  <c r="K10" i="5"/>
  <c r="J41" i="5"/>
  <c r="L51" i="5"/>
  <c r="J44" i="5"/>
  <c r="P32" i="5"/>
  <c r="O31" i="5"/>
  <c r="L23" i="5"/>
  <c r="K21" i="5"/>
  <c r="L40" i="5"/>
  <c r="M10" i="5"/>
  <c r="O21" i="5"/>
  <c r="O41" i="5"/>
  <c r="K36" i="5"/>
  <c r="O27" i="5"/>
  <c r="N27" i="5"/>
  <c r="J28" i="5"/>
  <c r="K22" i="5"/>
  <c r="O12" i="5"/>
  <c r="O45" i="5"/>
  <c r="M35" i="5"/>
  <c r="O25" i="5"/>
  <c r="L31" i="5"/>
  <c r="O6" i="5"/>
  <c r="J7" i="5"/>
  <c r="K19" i="5"/>
  <c r="K9" i="5"/>
  <c r="O8" i="5"/>
  <c r="O14" i="5"/>
  <c r="N14" i="5"/>
  <c r="O44" i="5"/>
  <c r="M6" i="5"/>
  <c r="N37" i="5"/>
  <c r="O13" i="5"/>
  <c r="P26" i="5"/>
  <c r="O39" i="5"/>
  <c r="J22" i="5"/>
  <c r="O36" i="5"/>
  <c r="K31" i="5"/>
  <c r="K48" i="5"/>
  <c r="K32" i="5"/>
  <c r="N16" i="5"/>
  <c r="N25" i="5"/>
  <c r="N29" i="5"/>
  <c r="J2" i="5"/>
  <c r="J27" i="5"/>
  <c r="L9" i="5"/>
  <c r="M22" i="5"/>
  <c r="N47" i="5"/>
  <c r="J46" i="5"/>
  <c r="L19" i="5"/>
  <c r="L30" i="5"/>
  <c r="J30" i="5"/>
  <c r="J51" i="5"/>
  <c r="J35" i="5"/>
  <c r="L26" i="5"/>
  <c r="N48" i="5"/>
  <c r="N30" i="5"/>
  <c r="N42" i="5"/>
  <c r="L35" i="5"/>
  <c r="J36" i="5"/>
  <c r="M37" i="5"/>
  <c r="N39" i="5"/>
  <c r="K16" i="5"/>
  <c r="M28" i="5"/>
  <c r="N35" i="5"/>
  <c r="P35" i="5"/>
  <c r="J3" i="5"/>
  <c r="L6" i="5"/>
  <c r="M24" i="5"/>
  <c r="P8" i="5"/>
  <c r="I42" i="5"/>
  <c r="K7" i="5"/>
  <c r="L36" i="5"/>
  <c r="P51" i="5"/>
  <c r="M34" i="5"/>
  <c r="M32" i="5"/>
  <c r="K46" i="5"/>
  <c r="L32" i="5"/>
  <c r="P47" i="5"/>
  <c r="L38" i="5"/>
  <c r="N34" i="5"/>
  <c r="J4" i="5"/>
  <c r="L5" i="5"/>
  <c r="L14" i="5"/>
  <c r="L17" i="5"/>
  <c r="L18" i="5"/>
  <c r="M23" i="5"/>
  <c r="M36" i="5"/>
  <c r="O2" i="5"/>
  <c r="M47" i="5"/>
  <c r="N17" i="5"/>
  <c r="M5" i="5"/>
  <c r="J15" i="5"/>
  <c r="L4" i="5"/>
  <c r="O7" i="5"/>
  <c r="L39" i="5"/>
  <c r="L15" i="5"/>
  <c r="M48" i="5"/>
  <c r="N22" i="5"/>
  <c r="J50" i="5"/>
  <c r="J20" i="5"/>
  <c r="K20" i="5"/>
  <c r="L22" i="5"/>
  <c r="L11" i="5"/>
  <c r="L28" i="5"/>
  <c r="L44" i="5"/>
  <c r="M14" i="5"/>
  <c r="M21" i="5"/>
  <c r="J42" i="5"/>
  <c r="P11" i="5"/>
  <c r="N44" i="5"/>
  <c r="K42" i="5"/>
  <c r="L21" i="5"/>
  <c r="L2" i="5"/>
  <c r="N8" i="5"/>
  <c r="K35" i="5"/>
  <c r="J31" i="5"/>
  <c r="K15" i="5"/>
  <c r="L34" i="5"/>
  <c r="L37" i="5"/>
  <c r="L25" i="5"/>
  <c r="L27" i="5"/>
  <c r="M11" i="5"/>
  <c r="P24" i="5"/>
  <c r="P42" i="5"/>
  <c r="N5" i="5"/>
  <c r="K29" i="5"/>
  <c r="J16" i="5"/>
  <c r="K17" i="5"/>
  <c r="L48" i="5"/>
  <c r="L8" i="5"/>
  <c r="L46" i="5"/>
  <c r="L45" i="5"/>
  <c r="M4" i="5"/>
  <c r="P44" i="5"/>
  <c r="J9" i="5"/>
  <c r="J26" i="5"/>
  <c r="K27" i="5"/>
  <c r="L13" i="5"/>
  <c r="L10" i="5"/>
  <c r="L20" i="5"/>
  <c r="M29" i="5"/>
  <c r="M12" i="5"/>
  <c r="M41" i="5"/>
  <c r="I3" i="5"/>
  <c r="I51" i="5"/>
  <c r="K2" i="5"/>
  <c r="J48" i="5"/>
  <c r="K18" i="5"/>
  <c r="P20" i="5"/>
  <c r="O9" i="5"/>
  <c r="P17" i="5"/>
  <c r="V30" i="5" a="1"/>
  <c r="V30" i="5" s="1"/>
  <c r="X30" i="5" a="1"/>
  <c r="X30" i="5" s="1"/>
  <c r="H30" i="5"/>
  <c r="U30" i="5" a="1"/>
  <c r="U30" i="5" s="1"/>
  <c r="T30" i="5" a="1"/>
  <c r="T30" i="5" s="1"/>
  <c r="S30" i="5" a="1"/>
  <c r="S30" i="5" s="1"/>
  <c r="R30" i="5" a="1"/>
  <c r="R30" i="5" s="1"/>
  <c r="W30" i="5" a="1"/>
  <c r="W30" i="5" s="1"/>
  <c r="Z30" i="5" a="1"/>
  <c r="Z30" i="5" s="1"/>
  <c r="Y30" i="5" a="1"/>
  <c r="Y30" i="5" s="1"/>
  <c r="R25" i="5" a="1"/>
  <c r="R25" i="5" s="1"/>
  <c r="Y25" i="5" a="1"/>
  <c r="Y25" i="5" s="1"/>
  <c r="T25" i="5" a="1"/>
  <c r="T25" i="5" s="1"/>
  <c r="AC25" i="5" s="1"/>
  <c r="X25" i="5" a="1"/>
  <c r="X25" i="5" s="1"/>
  <c r="S25" i="5" a="1"/>
  <c r="S25" i="5" s="1"/>
  <c r="H25" i="5"/>
  <c r="W25" i="5" a="1"/>
  <c r="W25" i="5" s="1"/>
  <c r="Z25" i="5" a="1"/>
  <c r="Z25" i="5" s="1"/>
  <c r="V25" i="5" a="1"/>
  <c r="V25" i="5" s="1"/>
  <c r="U25" i="5" a="1"/>
  <c r="U25" i="5" s="1"/>
  <c r="S32" i="5" a="1"/>
  <c r="S32" i="5" s="1"/>
  <c r="R32" i="5" a="1"/>
  <c r="R32" i="5" s="1"/>
  <c r="X32" i="5" a="1"/>
  <c r="X32" i="5" s="1"/>
  <c r="Z32" i="5" a="1"/>
  <c r="Z32" i="5" s="1"/>
  <c r="U32" i="5" a="1"/>
  <c r="U32" i="5" s="1"/>
  <c r="H32" i="5"/>
  <c r="V32" i="5" a="1"/>
  <c r="V32" i="5" s="1"/>
  <c r="Y32" i="5" a="1"/>
  <c r="Y32" i="5" s="1"/>
  <c r="AH32" i="5" s="1"/>
  <c r="T32" i="5" a="1"/>
  <c r="T32" i="5" s="1"/>
  <c r="W32" i="5" a="1"/>
  <c r="W32" i="5" s="1"/>
  <c r="J34" i="5"/>
  <c r="J14" i="5"/>
  <c r="J32" i="5"/>
  <c r="K5" i="5"/>
  <c r="L47" i="5"/>
  <c r="O35" i="5"/>
  <c r="P5" i="5"/>
  <c r="P9" i="5"/>
  <c r="P21" i="5"/>
  <c r="P34" i="5"/>
  <c r="J39" i="5"/>
  <c r="M27" i="5"/>
  <c r="M16" i="5"/>
  <c r="N49" i="5"/>
  <c r="V40" i="5" a="1"/>
  <c r="V40" i="5" s="1"/>
  <c r="R40" i="5" a="1"/>
  <c r="R40" i="5" s="1"/>
  <c r="X40" i="5" a="1"/>
  <c r="X40" i="5" s="1"/>
  <c r="Z40" i="5" a="1"/>
  <c r="Z40" i="5" s="1"/>
  <c r="T40" i="5" a="1"/>
  <c r="T40" i="5" s="1"/>
  <c r="S40" i="5" a="1"/>
  <c r="S40" i="5" s="1"/>
  <c r="Y40" i="5" a="1"/>
  <c r="Y40" i="5" s="1"/>
  <c r="W40" i="5" a="1"/>
  <c r="W40" i="5" s="1"/>
  <c r="U40" i="5" a="1"/>
  <c r="U40" i="5" s="1"/>
  <c r="H40" i="5"/>
  <c r="P48" i="5"/>
  <c r="M26" i="5"/>
  <c r="I40" i="5"/>
  <c r="I12" i="5"/>
  <c r="K34" i="5"/>
  <c r="P27" i="5"/>
  <c r="U13" i="5" a="1"/>
  <c r="U13" i="5" s="1"/>
  <c r="P18" i="5"/>
  <c r="P25" i="5"/>
  <c r="P30" i="5"/>
  <c r="I7" i="5"/>
  <c r="V31" i="5" a="1"/>
  <c r="V31" i="5" s="1"/>
  <c r="U31" i="5" a="1"/>
  <c r="U31" i="5" s="1"/>
  <c r="H31" i="5"/>
  <c r="T31" i="5" a="1"/>
  <c r="T31" i="5" s="1"/>
  <c r="Y31" i="5" a="1"/>
  <c r="Y31" i="5" s="1"/>
  <c r="S31" i="5" a="1"/>
  <c r="S31" i="5" s="1"/>
  <c r="W31" i="5" a="1"/>
  <c r="W31" i="5" s="1"/>
  <c r="Z31" i="5" a="1"/>
  <c r="Z31" i="5" s="1"/>
  <c r="R31" i="5" a="1"/>
  <c r="R31" i="5" s="1"/>
  <c r="X31" i="5" a="1"/>
  <c r="X31" i="5" s="1"/>
  <c r="W29" i="5" a="1"/>
  <c r="W29" i="5" s="1"/>
  <c r="Y29" i="5" a="1"/>
  <c r="Y29" i="5" s="1"/>
  <c r="S29" i="5" a="1"/>
  <c r="S29" i="5" s="1"/>
  <c r="R29" i="5" a="1"/>
  <c r="R29" i="5" s="1"/>
  <c r="V29" i="5" a="1"/>
  <c r="V29" i="5" s="1"/>
  <c r="Z29" i="5" a="1"/>
  <c r="Z29" i="5" s="1"/>
  <c r="T29" i="5" a="1"/>
  <c r="T29" i="5" s="1"/>
  <c r="H29" i="5"/>
  <c r="X29" i="5" a="1"/>
  <c r="X29" i="5" s="1"/>
  <c r="U29" i="5" a="1"/>
  <c r="U29" i="5" s="1"/>
  <c r="X24" i="5" a="1"/>
  <c r="X24" i="5" s="1"/>
  <c r="Z24" i="5" a="1"/>
  <c r="Z24" i="5" s="1"/>
  <c r="V24" i="5" a="1"/>
  <c r="V24" i="5" s="1"/>
  <c r="W24" i="5" a="1"/>
  <c r="W24" i="5" s="1"/>
  <c r="R24" i="5" a="1"/>
  <c r="R24" i="5" s="1"/>
  <c r="T24" i="5" a="1"/>
  <c r="T24" i="5" s="1"/>
  <c r="S24" i="5" a="1"/>
  <c r="S24" i="5" s="1"/>
  <c r="Y24" i="5" a="1"/>
  <c r="Y24" i="5" s="1"/>
  <c r="AH24" i="5" s="1"/>
  <c r="U24" i="5" a="1"/>
  <c r="U24" i="5" s="1"/>
  <c r="H24" i="5"/>
  <c r="S41" i="5" a="1"/>
  <c r="S41" i="5" s="1"/>
  <c r="R41" i="5" a="1"/>
  <c r="R41" i="5" s="1"/>
  <c r="T41" i="5" a="1"/>
  <c r="T41" i="5" s="1"/>
  <c r="X41" i="5" a="1"/>
  <c r="X41" i="5" s="1"/>
  <c r="V41" i="5" a="1"/>
  <c r="V41" i="5" s="1"/>
  <c r="Y41" i="5" a="1"/>
  <c r="Y41" i="5" s="1"/>
  <c r="U41" i="5" a="1"/>
  <c r="U41" i="5" s="1"/>
  <c r="H41" i="5"/>
  <c r="W41" i="5" a="1"/>
  <c r="W41" i="5" s="1"/>
  <c r="Z41" i="5" a="1"/>
  <c r="Z41" i="5" s="1"/>
  <c r="J5" i="5"/>
  <c r="J29" i="5"/>
  <c r="J17" i="5"/>
  <c r="J6" i="5"/>
  <c r="L16" i="5"/>
  <c r="O10" i="5"/>
  <c r="P39" i="5"/>
  <c r="P2" i="5"/>
  <c r="P22" i="5"/>
  <c r="M9" i="5"/>
  <c r="M39" i="5"/>
  <c r="M30" i="5"/>
  <c r="N6" i="5"/>
  <c r="N15" i="5"/>
  <c r="N9" i="5"/>
  <c r="T5" i="5" a="1"/>
  <c r="T5" i="5" s="1"/>
  <c r="R5" i="5" a="1"/>
  <c r="R5" i="5" s="1"/>
  <c r="S5" i="5" a="1"/>
  <c r="S5" i="5" s="1"/>
  <c r="U5" i="5" a="1"/>
  <c r="U5" i="5" s="1"/>
  <c r="Z5" i="5" a="1"/>
  <c r="Z5" i="5" s="1"/>
  <c r="X5" i="5" a="1"/>
  <c r="X5" i="5" s="1"/>
  <c r="W5" i="5" a="1"/>
  <c r="W5" i="5" s="1"/>
  <c r="V5" i="5" a="1"/>
  <c r="V5" i="5" s="1"/>
  <c r="Y5" i="5" a="1"/>
  <c r="Y5" i="5" s="1"/>
  <c r="H5" i="5"/>
  <c r="V16" i="5" a="1"/>
  <c r="V16" i="5" s="1"/>
  <c r="Z16" i="5" a="1"/>
  <c r="Z16" i="5" s="1"/>
  <c r="U16" i="5" a="1"/>
  <c r="U16" i="5" s="1"/>
  <c r="T16" i="5" a="1"/>
  <c r="T16" i="5" s="1"/>
  <c r="Y16" i="5" a="1"/>
  <c r="Y16" i="5" s="1"/>
  <c r="W16" i="5" a="1"/>
  <c r="W16" i="5" s="1"/>
  <c r="S16" i="5" a="1"/>
  <c r="S16" i="5" s="1"/>
  <c r="R16" i="5" a="1"/>
  <c r="R16" i="5" s="1"/>
  <c r="X16" i="5" a="1"/>
  <c r="X16" i="5" s="1"/>
  <c r="H16" i="5"/>
  <c r="W18" i="5" a="1"/>
  <c r="W18" i="5" s="1"/>
  <c r="R18" i="5" a="1"/>
  <c r="R18" i="5" s="1"/>
  <c r="Y18" i="5" a="1"/>
  <c r="Y18" i="5" s="1"/>
  <c r="T18" i="5" a="1"/>
  <c r="T18" i="5" s="1"/>
  <c r="S18" i="5" a="1"/>
  <c r="S18" i="5" s="1"/>
  <c r="V18" i="5" a="1"/>
  <c r="V18" i="5" s="1"/>
  <c r="U18" i="5" a="1"/>
  <c r="U18" i="5" s="1"/>
  <c r="X18" i="5" a="1"/>
  <c r="X18" i="5" s="1"/>
  <c r="Z18" i="5" a="1"/>
  <c r="Z18" i="5" s="1"/>
  <c r="H18" i="5"/>
  <c r="U45" i="5" a="1"/>
  <c r="U45" i="5" s="1"/>
  <c r="V45" i="5" a="1"/>
  <c r="V45" i="5" s="1"/>
  <c r="R45" i="5" a="1"/>
  <c r="R45" i="5" s="1"/>
  <c r="W45" i="5" a="1"/>
  <c r="W45" i="5" s="1"/>
  <c r="X45" i="5" a="1"/>
  <c r="X45" i="5" s="1"/>
  <c r="Y45" i="5" a="1"/>
  <c r="Y45" i="5" s="1"/>
  <c r="T45" i="5" a="1"/>
  <c r="T45" i="5" s="1"/>
  <c r="Z45" i="5" a="1"/>
  <c r="Z45" i="5" s="1"/>
  <c r="S45" i="5" a="1"/>
  <c r="S45" i="5" s="1"/>
  <c r="H45" i="5"/>
  <c r="W15" i="5" a="1"/>
  <c r="W15" i="5" s="1"/>
  <c r="R15" i="5" a="1"/>
  <c r="R15" i="5" s="1"/>
  <c r="Y15" i="5" a="1"/>
  <c r="Y15" i="5" s="1"/>
  <c r="X15" i="5" a="1"/>
  <c r="X15" i="5" s="1"/>
  <c r="S15" i="5" a="1"/>
  <c r="S15" i="5" s="1"/>
  <c r="V15" i="5" a="1"/>
  <c r="V15" i="5" s="1"/>
  <c r="T15" i="5" a="1"/>
  <c r="T15" i="5" s="1"/>
  <c r="U15" i="5" a="1"/>
  <c r="U15" i="5" s="1"/>
  <c r="Z15" i="5" a="1"/>
  <c r="Z15" i="5" s="1"/>
  <c r="H15" i="5"/>
  <c r="S36" i="5" a="1"/>
  <c r="S36" i="5" s="1"/>
  <c r="U36" i="5" a="1"/>
  <c r="U36" i="5" s="1"/>
  <c r="W36" i="5" a="1"/>
  <c r="W36" i="5" s="1"/>
  <c r="V36" i="5" a="1"/>
  <c r="V36" i="5" s="1"/>
  <c r="T36" i="5" a="1"/>
  <c r="T36" i="5" s="1"/>
  <c r="Z36" i="5" a="1"/>
  <c r="Z36" i="5" s="1"/>
  <c r="Y36" i="5" a="1"/>
  <c r="Y36" i="5" s="1"/>
  <c r="R36" i="5" a="1"/>
  <c r="R36" i="5" s="1"/>
  <c r="X36" i="5" a="1"/>
  <c r="X36" i="5" s="1"/>
  <c r="H36" i="5"/>
  <c r="X43" i="5" a="1"/>
  <c r="X43" i="5" s="1"/>
  <c r="AG43" i="5" s="1"/>
  <c r="U43" i="5" a="1"/>
  <c r="U43" i="5" s="1"/>
  <c r="Z43" i="5" a="1"/>
  <c r="Z43" i="5" s="1"/>
  <c r="V43" i="5" a="1"/>
  <c r="V43" i="5" s="1"/>
  <c r="AE43" i="5" s="1"/>
  <c r="R43" i="5" a="1"/>
  <c r="R43" i="5" s="1"/>
  <c r="Y43" i="5" a="1"/>
  <c r="Y43" i="5" s="1"/>
  <c r="W43" i="5" a="1"/>
  <c r="W43" i="5" s="1"/>
  <c r="T43" i="5" a="1"/>
  <c r="T43" i="5" s="1"/>
  <c r="AC43" i="5" s="1"/>
  <c r="S43" i="5" a="1"/>
  <c r="S43" i="5" s="1"/>
  <c r="H43" i="5"/>
  <c r="W21" i="5" a="1"/>
  <c r="W21" i="5" s="1"/>
  <c r="U21" i="5" a="1"/>
  <c r="U21" i="5" s="1"/>
  <c r="X21" i="5" a="1"/>
  <c r="X21" i="5" s="1"/>
  <c r="T21" i="5" a="1"/>
  <c r="T21" i="5" s="1"/>
  <c r="Z21" i="5" a="1"/>
  <c r="Z21" i="5" s="1"/>
  <c r="R21" i="5" a="1"/>
  <c r="R21" i="5" s="1"/>
  <c r="Y21" i="5" a="1"/>
  <c r="Y21" i="5" s="1"/>
  <c r="V21" i="5" a="1"/>
  <c r="V21" i="5" s="1"/>
  <c r="S21" i="5" a="1"/>
  <c r="S21" i="5" s="1"/>
  <c r="H21" i="5"/>
  <c r="Y34" i="5" a="1"/>
  <c r="Y34" i="5" s="1"/>
  <c r="AH34" i="5" s="1"/>
  <c r="R34" i="5" a="1"/>
  <c r="R34" i="5" s="1"/>
  <c r="S34" i="5" a="1"/>
  <c r="S34" i="5" s="1"/>
  <c r="V34" i="5" a="1"/>
  <c r="V34" i="5" s="1"/>
  <c r="U34" i="5" a="1"/>
  <c r="U34" i="5" s="1"/>
  <c r="Z34" i="5" a="1"/>
  <c r="Z34" i="5" s="1"/>
  <c r="X34" i="5" a="1"/>
  <c r="X34" i="5" s="1"/>
  <c r="W34" i="5" a="1"/>
  <c r="W34" i="5" s="1"/>
  <c r="T34" i="5" a="1"/>
  <c r="T34" i="5" s="1"/>
  <c r="H34" i="5"/>
  <c r="P45" i="5"/>
  <c r="P12" i="5"/>
  <c r="P7" i="5"/>
  <c r="K30" i="5"/>
  <c r="I38" i="5"/>
  <c r="I50" i="5"/>
  <c r="K23" i="5"/>
  <c r="K13" i="5"/>
  <c r="I15" i="5"/>
  <c r="P50" i="5"/>
  <c r="P36" i="5"/>
  <c r="X11" i="5" a="1"/>
  <c r="X11" i="5" s="1"/>
  <c r="Z11" i="5" a="1"/>
  <c r="Z11" i="5" s="1"/>
  <c r="H11" i="5"/>
  <c r="V11" i="5" a="1"/>
  <c r="V11" i="5" s="1"/>
  <c r="R11" i="5" a="1"/>
  <c r="R11" i="5" s="1"/>
  <c r="W11" i="5" a="1"/>
  <c r="W11" i="5" s="1"/>
  <c r="Y11" i="5" a="1"/>
  <c r="Y11" i="5" s="1"/>
  <c r="AH11" i="5" s="1"/>
  <c r="U11" i="5" a="1"/>
  <c r="U11" i="5" s="1"/>
  <c r="S11" i="5" a="1"/>
  <c r="S11" i="5" s="1"/>
  <c r="T11" i="5" a="1"/>
  <c r="T11" i="5" s="1"/>
  <c r="T10" i="5" a="1"/>
  <c r="T10" i="5" s="1"/>
  <c r="W10" i="5" a="1"/>
  <c r="W10" i="5" s="1"/>
  <c r="Y10" i="5" a="1"/>
  <c r="Y10" i="5" s="1"/>
  <c r="Z10" i="5" a="1"/>
  <c r="Z10" i="5" s="1"/>
  <c r="S10" i="5" a="1"/>
  <c r="S10" i="5" s="1"/>
  <c r="R10" i="5" a="1"/>
  <c r="R10" i="5" s="1"/>
  <c r="X10" i="5" a="1"/>
  <c r="X10" i="5" s="1"/>
  <c r="U10" i="5" a="1"/>
  <c r="U10" i="5" s="1"/>
  <c r="V10" i="5" a="1"/>
  <c r="V10" i="5" s="1"/>
  <c r="H10" i="5"/>
  <c r="J19" i="5"/>
  <c r="K24" i="5"/>
  <c r="L12" i="5"/>
  <c r="L29" i="5"/>
  <c r="L41" i="5"/>
  <c r="L3" i="5"/>
  <c r="L7" i="5"/>
  <c r="M45" i="5"/>
  <c r="M19" i="5"/>
  <c r="M42" i="5"/>
  <c r="P16" i="5"/>
  <c r="K14" i="5"/>
  <c r="W46" i="5" a="1"/>
  <c r="W46" i="5" s="1"/>
  <c r="X46" i="5" a="1"/>
  <c r="X46" i="5" s="1"/>
  <c r="AG46" i="5" s="1"/>
  <c r="R46" i="5" a="1"/>
  <c r="R46" i="5" s="1"/>
  <c r="T46" i="5" a="1"/>
  <c r="T46" i="5" s="1"/>
  <c r="V46" i="5" a="1"/>
  <c r="V46" i="5" s="1"/>
  <c r="U46" i="5" a="1"/>
  <c r="U46" i="5" s="1"/>
  <c r="S46" i="5" a="1"/>
  <c r="S46" i="5" s="1"/>
  <c r="H46" i="5"/>
  <c r="Z46" i="5" a="1"/>
  <c r="Z46" i="5" s="1"/>
  <c r="Y46" i="5" a="1"/>
  <c r="Y46" i="5" s="1"/>
  <c r="X27" i="5" a="1"/>
  <c r="X27" i="5" s="1"/>
  <c r="Y27" i="5" a="1"/>
  <c r="Y27" i="5" s="1"/>
  <c r="T27" i="5" a="1"/>
  <c r="T27" i="5" s="1"/>
  <c r="S27" i="5" a="1"/>
  <c r="S27" i="5" s="1"/>
  <c r="W27" i="5" a="1"/>
  <c r="W27" i="5" s="1"/>
  <c r="H27" i="5"/>
  <c r="R27" i="5" a="1"/>
  <c r="R27" i="5" s="1"/>
  <c r="U27" i="5" a="1"/>
  <c r="U27" i="5" s="1"/>
  <c r="Z27" i="5" a="1"/>
  <c r="Z27" i="5" s="1"/>
  <c r="V27" i="5" a="1"/>
  <c r="V27" i="5" s="1"/>
  <c r="S37" i="5" a="1"/>
  <c r="S37" i="5" s="1"/>
  <c r="U37" i="5" a="1"/>
  <c r="U37" i="5" s="1"/>
  <c r="AD37" i="5" s="1"/>
  <c r="V37" i="5" a="1"/>
  <c r="V37" i="5" s="1"/>
  <c r="Z37" i="5" a="1"/>
  <c r="Z37" i="5" s="1"/>
  <c r="Y37" i="5" a="1"/>
  <c r="Y37" i="5" s="1"/>
  <c r="AH37" i="5" s="1"/>
  <c r="R37" i="5" a="1"/>
  <c r="R37" i="5" s="1"/>
  <c r="T37" i="5" a="1"/>
  <c r="T37" i="5" s="1"/>
  <c r="H37" i="5"/>
  <c r="X37" i="5" a="1"/>
  <c r="X37" i="5" s="1"/>
  <c r="W37" i="5" a="1"/>
  <c r="W37" i="5" s="1"/>
  <c r="J40" i="5"/>
  <c r="J47" i="5"/>
  <c r="J12" i="5"/>
  <c r="J11" i="5"/>
  <c r="J8" i="5"/>
  <c r="K4" i="5"/>
  <c r="K12" i="5"/>
  <c r="O47" i="5"/>
  <c r="P28" i="5"/>
  <c r="P43" i="5"/>
  <c r="P14" i="5"/>
  <c r="L33" i="5"/>
  <c r="M25" i="5"/>
  <c r="N20" i="5"/>
  <c r="N18" i="5"/>
  <c r="N31" i="5"/>
  <c r="N40" i="5"/>
  <c r="N12" i="5"/>
  <c r="N3" i="5"/>
  <c r="N28" i="5"/>
  <c r="N24" i="5"/>
  <c r="O50" i="5"/>
  <c r="T28" i="5" a="1"/>
  <c r="T28" i="5" s="1"/>
  <c r="S28" i="5" a="1"/>
  <c r="S28" i="5" s="1"/>
  <c r="U28" i="5" a="1"/>
  <c r="U28" i="5" s="1"/>
  <c r="W28" i="5" a="1"/>
  <c r="W28" i="5" s="1"/>
  <c r="R28" i="5" a="1"/>
  <c r="R28" i="5" s="1"/>
  <c r="X28" i="5" a="1"/>
  <c r="X28" i="5" s="1"/>
  <c r="V28" i="5" a="1"/>
  <c r="V28" i="5" s="1"/>
  <c r="Z28" i="5" a="1"/>
  <c r="Z28" i="5" s="1"/>
  <c r="Y28" i="5" a="1"/>
  <c r="Y28" i="5" s="1"/>
  <c r="H28" i="5"/>
  <c r="I41" i="5"/>
  <c r="M13" i="5"/>
  <c r="M50" i="5"/>
  <c r="I46" i="5"/>
  <c r="I13" i="5"/>
  <c r="I21" i="5"/>
  <c r="I4" i="5"/>
  <c r="P33" i="5"/>
  <c r="I6" i="5"/>
  <c r="J10" i="5"/>
  <c r="M7" i="5"/>
  <c r="P4" i="5"/>
  <c r="K26" i="5"/>
  <c r="O20" i="5"/>
  <c r="O18" i="5"/>
  <c r="V7" i="5" a="1"/>
  <c r="V7" i="5" s="1"/>
  <c r="R7" i="5" a="1"/>
  <c r="R7" i="5" s="1"/>
  <c r="Y7" i="5" a="1"/>
  <c r="Y7" i="5" s="1"/>
  <c r="W7" i="5" a="1"/>
  <c r="W7" i="5" s="1"/>
  <c r="S7" i="5" a="1"/>
  <c r="S7" i="5" s="1"/>
  <c r="X7" i="5" a="1"/>
  <c r="X7" i="5" s="1"/>
  <c r="U7" i="5" a="1"/>
  <c r="U7" i="5" s="1"/>
  <c r="H7" i="5"/>
  <c r="T7" i="5" a="1"/>
  <c r="T7" i="5" s="1"/>
  <c r="Z7" i="5" a="1"/>
  <c r="Z7" i="5" s="1"/>
  <c r="V51" i="5" a="1"/>
  <c r="V51" i="5" s="1"/>
  <c r="U51" i="5" a="1"/>
  <c r="U51" i="5" s="1"/>
  <c r="AD51" i="5" s="1"/>
  <c r="W51" i="5" a="1"/>
  <c r="W51" i="5" s="1"/>
  <c r="Y51" i="5" a="1"/>
  <c r="Y51" i="5" s="1"/>
  <c r="AH51" i="5" s="1"/>
  <c r="R51" i="5" a="1"/>
  <c r="R51" i="5" s="1"/>
  <c r="T51" i="5" a="1"/>
  <c r="T51" i="5" s="1"/>
  <c r="S51" i="5" a="1"/>
  <c r="S51" i="5" s="1"/>
  <c r="X51" i="5" a="1"/>
  <c r="X51" i="5" s="1"/>
  <c r="Z51" i="5" a="1"/>
  <c r="Z51" i="5" s="1"/>
  <c r="H51" i="5"/>
  <c r="I45" i="5"/>
  <c r="J23" i="5"/>
  <c r="J37" i="5"/>
  <c r="J33" i="5"/>
  <c r="J18" i="5"/>
  <c r="J21" i="5"/>
  <c r="M3" i="5"/>
  <c r="M17" i="5"/>
  <c r="O38" i="5"/>
  <c r="O28" i="5"/>
  <c r="P6" i="5"/>
  <c r="P10" i="5"/>
  <c r="P37" i="5"/>
  <c r="P23" i="5"/>
  <c r="M46" i="5"/>
  <c r="M49" i="5"/>
  <c r="M33" i="5"/>
  <c r="N26" i="5"/>
  <c r="N38" i="5"/>
  <c r="N41" i="5"/>
  <c r="N45" i="5"/>
  <c r="N10" i="5"/>
  <c r="N2" i="5"/>
  <c r="V42" i="5" a="1"/>
  <c r="V42" i="5" s="1"/>
  <c r="S42" i="5" a="1"/>
  <c r="S42" i="5" s="1"/>
  <c r="AB42" i="5" s="1"/>
  <c r="U42" i="5" a="1"/>
  <c r="U42" i="5" s="1"/>
  <c r="Y42" i="5" a="1"/>
  <c r="Y42" i="5" s="1"/>
  <c r="T42" i="5" a="1"/>
  <c r="T42" i="5" s="1"/>
  <c r="W42" i="5" a="1"/>
  <c r="W42" i="5" s="1"/>
  <c r="Z42" i="5" a="1"/>
  <c r="Z42" i="5" s="1"/>
  <c r="R42" i="5" a="1"/>
  <c r="R42" i="5" s="1"/>
  <c r="X42" i="5" a="1"/>
  <c r="X42" i="5" s="1"/>
  <c r="H42" i="5"/>
  <c r="L42" i="5"/>
  <c r="R20" i="5" a="1"/>
  <c r="R20" i="5" s="1"/>
  <c r="W20" i="5" a="1"/>
  <c r="W20" i="5" s="1"/>
  <c r="T20" i="5" a="1"/>
  <c r="T20" i="5" s="1"/>
  <c r="V20" i="5" a="1"/>
  <c r="V20" i="5" s="1"/>
  <c r="S20" i="5" a="1"/>
  <c r="S20" i="5" s="1"/>
  <c r="Z20" i="5" a="1"/>
  <c r="Z20" i="5" s="1"/>
  <c r="X20" i="5" a="1"/>
  <c r="X20" i="5" s="1"/>
  <c r="Y20" i="5" a="1"/>
  <c r="Y20" i="5" s="1"/>
  <c r="U20" i="5" a="1"/>
  <c r="U20" i="5" s="1"/>
  <c r="H20" i="5"/>
  <c r="S49" i="5" a="1"/>
  <c r="S49" i="5" s="1"/>
  <c r="Y49" i="5" a="1"/>
  <c r="Y49" i="5" s="1"/>
  <c r="AH49" i="5" s="1"/>
  <c r="W49" i="5" a="1"/>
  <c r="W49" i="5" s="1"/>
  <c r="T49" i="5" a="1"/>
  <c r="T49" i="5" s="1"/>
  <c r="AC49" i="5" s="1"/>
  <c r="R49" i="5" a="1"/>
  <c r="R49" i="5" s="1"/>
  <c r="Z49" i="5" a="1"/>
  <c r="Z49" i="5" s="1"/>
  <c r="X49" i="5" a="1"/>
  <c r="X49" i="5" s="1"/>
  <c r="V49" i="5" a="1"/>
  <c r="V49" i="5" s="1"/>
  <c r="AE49" i="5" s="1"/>
  <c r="U49" i="5" a="1"/>
  <c r="U49" i="5" s="1"/>
  <c r="H49" i="5"/>
  <c r="Z12" i="5" a="1"/>
  <c r="Z12" i="5" s="1"/>
  <c r="Y12" i="5" a="1"/>
  <c r="Y12" i="5" s="1"/>
  <c r="S12" i="5" a="1"/>
  <c r="S12" i="5" s="1"/>
  <c r="R12" i="5" a="1"/>
  <c r="R12" i="5" s="1"/>
  <c r="V12" i="5" a="1"/>
  <c r="V12" i="5" s="1"/>
  <c r="U12" i="5" a="1"/>
  <c r="U12" i="5" s="1"/>
  <c r="T12" i="5" a="1"/>
  <c r="T12" i="5" s="1"/>
  <c r="X12" i="5" a="1"/>
  <c r="X12" i="5" s="1"/>
  <c r="W12" i="5" a="1"/>
  <c r="W12" i="5" s="1"/>
  <c r="H12" i="5"/>
  <c r="R19" i="5" a="1"/>
  <c r="R19" i="5" s="1"/>
  <c r="W19" i="5" a="1"/>
  <c r="W19" i="5" s="1"/>
  <c r="T19" i="5" a="1"/>
  <c r="T19" i="5" s="1"/>
  <c r="Y19" i="5" a="1"/>
  <c r="Y19" i="5" s="1"/>
  <c r="S19" i="5" a="1"/>
  <c r="S19" i="5" s="1"/>
  <c r="V19" i="5" a="1"/>
  <c r="V19" i="5" s="1"/>
  <c r="Z19" i="5" a="1"/>
  <c r="Z19" i="5" s="1"/>
  <c r="U19" i="5" a="1"/>
  <c r="U19" i="5" s="1"/>
  <c r="X19" i="5" a="1"/>
  <c r="X19" i="5" s="1"/>
  <c r="H19" i="5"/>
  <c r="V9" i="5" a="1"/>
  <c r="V9" i="5" s="1"/>
  <c r="Y9" i="5" a="1"/>
  <c r="Y9" i="5" s="1"/>
  <c r="W9" i="5" a="1"/>
  <c r="W9" i="5" s="1"/>
  <c r="U9" i="5" a="1"/>
  <c r="U9" i="5" s="1"/>
  <c r="T9" i="5" a="1"/>
  <c r="T9" i="5" s="1"/>
  <c r="X9" i="5" a="1"/>
  <c r="X9" i="5" s="1"/>
  <c r="S9" i="5" a="1"/>
  <c r="S9" i="5" s="1"/>
  <c r="Z9" i="5" a="1"/>
  <c r="Z9" i="5" s="1"/>
  <c r="R9" i="5" a="1"/>
  <c r="R9" i="5" s="1"/>
  <c r="H9" i="5"/>
  <c r="T47" i="5" a="1"/>
  <c r="T47" i="5" s="1"/>
  <c r="S47" i="5" a="1"/>
  <c r="S47" i="5" s="1"/>
  <c r="R47" i="5" a="1"/>
  <c r="R47" i="5" s="1"/>
  <c r="X47" i="5" a="1"/>
  <c r="X47" i="5" s="1"/>
  <c r="W47" i="5" a="1"/>
  <c r="W47" i="5" s="1"/>
  <c r="V47" i="5" a="1"/>
  <c r="V47" i="5" s="1"/>
  <c r="U47" i="5" a="1"/>
  <c r="U47" i="5" s="1"/>
  <c r="Z47" i="5" a="1"/>
  <c r="Z47" i="5" s="1"/>
  <c r="Y47" i="5" a="1"/>
  <c r="Y47" i="5" s="1"/>
  <c r="H47" i="5"/>
  <c r="I49" i="5"/>
  <c r="I35" i="5"/>
  <c r="I28" i="5"/>
  <c r="I43" i="5"/>
  <c r="I11" i="5"/>
  <c r="I33" i="5"/>
  <c r="K47" i="5"/>
  <c r="K8" i="5"/>
  <c r="K44" i="5"/>
  <c r="P40" i="5"/>
  <c r="R23" i="5" a="1"/>
  <c r="R23" i="5" s="1"/>
  <c r="T23" i="5" a="1"/>
  <c r="T23" i="5" s="1"/>
  <c r="Y23" i="5" a="1"/>
  <c r="Y23" i="5" s="1"/>
  <c r="U23" i="5" a="1"/>
  <c r="U23" i="5" s="1"/>
  <c r="S23" i="5" a="1"/>
  <c r="S23" i="5" s="1"/>
  <c r="W23" i="5" a="1"/>
  <c r="W23" i="5" s="1"/>
  <c r="Z23" i="5" a="1"/>
  <c r="Z23" i="5" s="1"/>
  <c r="V23" i="5" a="1"/>
  <c r="V23" i="5" s="1"/>
  <c r="X23" i="5" a="1"/>
  <c r="X23" i="5" s="1"/>
  <c r="H23" i="5"/>
  <c r="S33" i="5" a="1"/>
  <c r="S33" i="5" s="1"/>
  <c r="R33" i="5" a="1"/>
  <c r="R33" i="5" s="1"/>
  <c r="T33" i="5" a="1"/>
  <c r="T33" i="5" s="1"/>
  <c r="U33" i="5" a="1"/>
  <c r="U33" i="5" s="1"/>
  <c r="AD33" i="5" s="1"/>
  <c r="Z33" i="5" a="1"/>
  <c r="Z33" i="5" s="1"/>
  <c r="V33" i="5" a="1"/>
  <c r="V33" i="5" s="1"/>
  <c r="Y33" i="5" a="1"/>
  <c r="Y33" i="5" s="1"/>
  <c r="X33" i="5" a="1"/>
  <c r="X33" i="5" s="1"/>
  <c r="W33" i="5" a="1"/>
  <c r="W33" i="5" s="1"/>
  <c r="H33" i="5"/>
  <c r="P3" i="5"/>
  <c r="K41" i="5"/>
  <c r="I26" i="5"/>
  <c r="M43" i="5"/>
  <c r="M20" i="5"/>
  <c r="P46" i="5"/>
  <c r="I10" i="5"/>
  <c r="I17" i="5"/>
  <c r="I23" i="5"/>
  <c r="I44" i="5"/>
  <c r="I25" i="5"/>
  <c r="I39" i="5"/>
  <c r="H13" i="5"/>
  <c r="Y13" i="5" a="1"/>
  <c r="Y13" i="5" s="1"/>
  <c r="V13" i="5" a="1"/>
  <c r="V13" i="5" s="1"/>
  <c r="Z26" i="5" a="1"/>
  <c r="Z26" i="5" s="1"/>
  <c r="X26" i="5" a="1"/>
  <c r="X26" i="5" s="1"/>
  <c r="R26" i="5" a="1"/>
  <c r="R26" i="5" s="1"/>
  <c r="W26" i="5" a="1"/>
  <c r="W26" i="5" s="1"/>
  <c r="Y26" i="5" a="1"/>
  <c r="Y26" i="5" s="1"/>
  <c r="AH26" i="5" s="1"/>
  <c r="T26" i="5" a="1"/>
  <c r="T26" i="5" s="1"/>
  <c r="U26" i="5" a="1"/>
  <c r="U26" i="5" s="1"/>
  <c r="AD26" i="5" s="1"/>
  <c r="S26" i="5" a="1"/>
  <c r="S26" i="5" s="1"/>
  <c r="V26" i="5" a="1"/>
  <c r="V26" i="5" s="1"/>
  <c r="H26" i="5"/>
  <c r="V35" i="5" a="1"/>
  <c r="V35" i="5" s="1"/>
  <c r="T35" i="5" a="1"/>
  <c r="T35" i="5" s="1"/>
  <c r="W35" i="5" a="1"/>
  <c r="W35" i="5" s="1"/>
  <c r="S35" i="5" a="1"/>
  <c r="S35" i="5" s="1"/>
  <c r="X35" i="5" a="1"/>
  <c r="X35" i="5" s="1"/>
  <c r="U35" i="5" a="1"/>
  <c r="U35" i="5" s="1"/>
  <c r="Y35" i="5" a="1"/>
  <c r="Y35" i="5" s="1"/>
  <c r="Z35" i="5" a="1"/>
  <c r="Z35" i="5" s="1"/>
  <c r="R35" i="5" a="1"/>
  <c r="R35" i="5" s="1"/>
  <c r="H35" i="5"/>
  <c r="W39" i="5" a="1"/>
  <c r="W39" i="5" s="1"/>
  <c r="R39" i="5" a="1"/>
  <c r="R39" i="5" s="1"/>
  <c r="X39" i="5" a="1"/>
  <c r="X39" i="5" s="1"/>
  <c r="U39" i="5" a="1"/>
  <c r="U39" i="5" s="1"/>
  <c r="S39" i="5" a="1"/>
  <c r="S39" i="5" s="1"/>
  <c r="Y39" i="5" a="1"/>
  <c r="Y39" i="5" s="1"/>
  <c r="V39" i="5" a="1"/>
  <c r="V39" i="5" s="1"/>
  <c r="T39" i="5" a="1"/>
  <c r="T39" i="5" s="1"/>
  <c r="Z39" i="5" a="1"/>
  <c r="Z39" i="5" s="1"/>
  <c r="H39" i="5"/>
  <c r="X4" i="5" a="1"/>
  <c r="X4" i="5" s="1"/>
  <c r="W4" i="5" a="1"/>
  <c r="W4" i="5" s="1"/>
  <c r="U4" i="5" a="1"/>
  <c r="U4" i="5" s="1"/>
  <c r="S4" i="5" a="1"/>
  <c r="S4" i="5" s="1"/>
  <c r="Y4" i="5" a="1"/>
  <c r="Y4" i="5" s="1"/>
  <c r="V4" i="5" a="1"/>
  <c r="V4" i="5" s="1"/>
  <c r="T4" i="5" a="1"/>
  <c r="T4" i="5" s="1"/>
  <c r="Z4" i="5" a="1"/>
  <c r="Z4" i="5" s="1"/>
  <c r="R4" i="5" a="1"/>
  <c r="R4" i="5" s="1"/>
  <c r="H4" i="5"/>
  <c r="S2" i="5" a="1"/>
  <c r="S2" i="5" s="1"/>
  <c r="R2" i="5" a="1"/>
  <c r="R2" i="5" s="1"/>
  <c r="X2" i="5" a="1"/>
  <c r="X2" i="5" s="1"/>
  <c r="Z2" i="5" a="1"/>
  <c r="Z2" i="5" s="1"/>
  <c r="Y2" i="5" a="1"/>
  <c r="Y2" i="5" s="1"/>
  <c r="T2" i="5" a="1"/>
  <c r="T2" i="5" s="1"/>
  <c r="W2" i="5" a="1"/>
  <c r="W2" i="5" s="1"/>
  <c r="V2" i="5" a="1"/>
  <c r="V2" i="5" s="1"/>
  <c r="U2" i="5" a="1"/>
  <c r="U2" i="5" s="1"/>
  <c r="H2" i="5"/>
  <c r="U8" i="5" a="1"/>
  <c r="U8" i="5" s="1"/>
  <c r="S8" i="5" a="1"/>
  <c r="S8" i="5" s="1"/>
  <c r="V8" i="5" a="1"/>
  <c r="V8" i="5" s="1"/>
  <c r="Z8" i="5" a="1"/>
  <c r="Z8" i="5" s="1"/>
  <c r="X8" i="5" a="1"/>
  <c r="X8" i="5" s="1"/>
  <c r="T8" i="5" a="1"/>
  <c r="T8" i="5" s="1"/>
  <c r="R8" i="5" a="1"/>
  <c r="R8" i="5" s="1"/>
  <c r="Y8" i="5" a="1"/>
  <c r="Y8" i="5" s="1"/>
  <c r="AH8" i="5" s="1"/>
  <c r="W8" i="5" a="1"/>
  <c r="W8" i="5" s="1"/>
  <c r="H8" i="5"/>
  <c r="Y48" i="5" a="1"/>
  <c r="Y48" i="5" s="1"/>
  <c r="R48" i="5" a="1"/>
  <c r="R48" i="5" s="1"/>
  <c r="X48" i="5" a="1"/>
  <c r="X48" i="5" s="1"/>
  <c r="W48" i="5" a="1"/>
  <c r="W48" i="5" s="1"/>
  <c r="V48" i="5" a="1"/>
  <c r="V48" i="5" s="1"/>
  <c r="AE48" i="5" s="1"/>
  <c r="U48" i="5" a="1"/>
  <c r="U48" i="5" s="1"/>
  <c r="Z48" i="5" a="1"/>
  <c r="Z48" i="5" s="1"/>
  <c r="T48" i="5" a="1"/>
  <c r="T48" i="5" s="1"/>
  <c r="S48" i="5" a="1"/>
  <c r="S48" i="5" s="1"/>
  <c r="H48" i="5"/>
  <c r="P29" i="5"/>
  <c r="K39" i="5"/>
  <c r="I36" i="5"/>
  <c r="I32" i="5"/>
  <c r="M44" i="5"/>
  <c r="M15" i="5"/>
  <c r="P38" i="5"/>
  <c r="I9" i="5"/>
  <c r="I47" i="5"/>
  <c r="I48" i="5"/>
  <c r="I20" i="5"/>
  <c r="I31" i="5"/>
  <c r="Z13" i="5" a="1"/>
  <c r="Z13" i="5" s="1"/>
  <c r="R13" i="5" a="1"/>
  <c r="R13" i="5" s="1"/>
  <c r="W13" i="5" a="1"/>
  <c r="W13" i="5" s="1"/>
  <c r="K40" i="5"/>
  <c r="I37" i="5"/>
  <c r="M51" i="5"/>
  <c r="M8" i="5"/>
  <c r="N21" i="5"/>
  <c r="P41" i="5"/>
  <c r="I19" i="5"/>
  <c r="I24" i="5"/>
  <c r="I8" i="5"/>
  <c r="I34" i="5"/>
  <c r="I30" i="5"/>
  <c r="I29" i="5"/>
  <c r="S13" i="5" a="1"/>
  <c r="S13" i="5" s="1"/>
  <c r="X13" i="5" a="1"/>
  <c r="X13" i="5" s="1"/>
  <c r="AG13" i="5" s="1"/>
  <c r="Z44" i="5" a="1"/>
  <c r="Z44" i="5" s="1"/>
  <c r="Y44" i="5" a="1"/>
  <c r="Y44" i="5" s="1"/>
  <c r="W44" i="5" a="1"/>
  <c r="W44" i="5" s="1"/>
  <c r="U44" i="5" a="1"/>
  <c r="U44" i="5" s="1"/>
  <c r="T44" i="5" a="1"/>
  <c r="T44" i="5" s="1"/>
  <c r="S44" i="5" a="1"/>
  <c r="S44" i="5" s="1"/>
  <c r="V44" i="5" a="1"/>
  <c r="V44" i="5" s="1"/>
  <c r="R44" i="5" a="1"/>
  <c r="R44" i="5" s="1"/>
  <c r="X44" i="5" a="1"/>
  <c r="X44" i="5" s="1"/>
  <c r="H44" i="5"/>
  <c r="S38" i="5" a="1"/>
  <c r="S38" i="5" s="1"/>
  <c r="X38" i="5" a="1"/>
  <c r="X38" i="5" s="1"/>
  <c r="V38" i="5" a="1"/>
  <c r="V38" i="5" s="1"/>
  <c r="W38" i="5" a="1"/>
  <c r="W38" i="5" s="1"/>
  <c r="Y38" i="5" a="1"/>
  <c r="Y38" i="5" s="1"/>
  <c r="Z38" i="5" a="1"/>
  <c r="Z38" i="5" s="1"/>
  <c r="T38" i="5" a="1"/>
  <c r="T38" i="5" s="1"/>
  <c r="U38" i="5" a="1"/>
  <c r="U38" i="5" s="1"/>
  <c r="AD38" i="5" s="1"/>
  <c r="R38" i="5" a="1"/>
  <c r="R38" i="5" s="1"/>
  <c r="H38" i="5"/>
  <c r="S6" i="5" a="1"/>
  <c r="S6" i="5" s="1"/>
  <c r="Z6" i="5" a="1"/>
  <c r="Z6" i="5" s="1"/>
  <c r="X6" i="5" a="1"/>
  <c r="X6" i="5" s="1"/>
  <c r="R6" i="5" a="1"/>
  <c r="R6" i="5" s="1"/>
  <c r="W6" i="5" a="1"/>
  <c r="W6" i="5" s="1"/>
  <c r="T6" i="5" a="1"/>
  <c r="T6" i="5" s="1"/>
  <c r="Y6" i="5" a="1"/>
  <c r="Y6" i="5" s="1"/>
  <c r="AH6" i="5" s="1"/>
  <c r="U6" i="5" a="1"/>
  <c r="U6" i="5" s="1"/>
  <c r="V6" i="5" a="1"/>
  <c r="V6" i="5" s="1"/>
  <c r="H6" i="5"/>
  <c r="S3" i="5" a="1"/>
  <c r="S3" i="5" s="1"/>
  <c r="R3" i="5" a="1"/>
  <c r="R3" i="5" s="1"/>
  <c r="Y3" i="5" a="1"/>
  <c r="Y3" i="5" s="1"/>
  <c r="X3" i="5" a="1"/>
  <c r="X3" i="5" s="1"/>
  <c r="Z3" i="5" a="1"/>
  <c r="Z3" i="5" s="1"/>
  <c r="W3" i="5" a="1"/>
  <c r="W3" i="5" s="1"/>
  <c r="V3" i="5" a="1"/>
  <c r="V3" i="5" s="1"/>
  <c r="U3" i="5" a="1"/>
  <c r="U3" i="5" s="1"/>
  <c r="T3" i="5" a="1"/>
  <c r="T3" i="5" s="1"/>
  <c r="H3" i="5"/>
  <c r="W50" i="5" a="1"/>
  <c r="W50" i="5" s="1"/>
  <c r="U50" i="5" a="1"/>
  <c r="U50" i="5" s="1"/>
  <c r="AD50" i="5" s="1"/>
  <c r="T50" i="5" a="1"/>
  <c r="T50" i="5" s="1"/>
  <c r="S50" i="5" a="1"/>
  <c r="S50" i="5" s="1"/>
  <c r="V50" i="5" a="1"/>
  <c r="V50" i="5" s="1"/>
  <c r="AE50" i="5" s="1"/>
  <c r="X50" i="5" a="1"/>
  <c r="X50" i="5" s="1"/>
  <c r="AG50" i="5" s="1"/>
  <c r="R50" i="5" a="1"/>
  <c r="R50" i="5" s="1"/>
  <c r="Z50" i="5" a="1"/>
  <c r="Z50" i="5" s="1"/>
  <c r="Y50" i="5" a="1"/>
  <c r="Y50" i="5" s="1"/>
  <c r="H50" i="5"/>
  <c r="W17" i="5" a="1"/>
  <c r="W17" i="5" s="1"/>
  <c r="V17" i="5" a="1"/>
  <c r="V17" i="5" s="1"/>
  <c r="X17" i="5" a="1"/>
  <c r="X17" i="5" s="1"/>
  <c r="T17" i="5" a="1"/>
  <c r="T17" i="5" s="1"/>
  <c r="S17" i="5" a="1"/>
  <c r="S17" i="5" s="1"/>
  <c r="Y17" i="5" a="1"/>
  <c r="Y17" i="5" s="1"/>
  <c r="R17" i="5" a="1"/>
  <c r="R17" i="5" s="1"/>
  <c r="U17" i="5" a="1"/>
  <c r="U17" i="5" s="1"/>
  <c r="Z17" i="5" a="1"/>
  <c r="Z17" i="5" s="1"/>
  <c r="H17" i="5"/>
  <c r="V14" i="5" a="1"/>
  <c r="V14" i="5" s="1"/>
  <c r="S14" i="5" a="1"/>
  <c r="S14" i="5" s="1"/>
  <c r="W14" i="5" a="1"/>
  <c r="W14" i="5" s="1"/>
  <c r="AF14" i="5" s="1"/>
  <c r="U14" i="5" a="1"/>
  <c r="U14" i="5" s="1"/>
  <c r="Y14" i="5" a="1"/>
  <c r="Y14" i="5" s="1"/>
  <c r="T14" i="5" a="1"/>
  <c r="T14" i="5" s="1"/>
  <c r="R14" i="5" a="1"/>
  <c r="R14" i="5" s="1"/>
  <c r="Z14" i="5" a="1"/>
  <c r="Z14" i="5" s="1"/>
  <c r="X14" i="5" a="1"/>
  <c r="X14" i="5" s="1"/>
  <c r="H14" i="5"/>
  <c r="W22" i="5" a="1"/>
  <c r="W22" i="5" s="1"/>
  <c r="U22" i="5" a="1"/>
  <c r="U22" i="5" s="1"/>
  <c r="S22" i="5" a="1"/>
  <c r="S22" i="5" s="1"/>
  <c r="Y22" i="5" a="1"/>
  <c r="Y22" i="5" s="1"/>
  <c r="T22" i="5" a="1"/>
  <c r="T22" i="5" s="1"/>
  <c r="V22" i="5" a="1"/>
  <c r="V22" i="5" s="1"/>
  <c r="X22" i="5" a="1"/>
  <c r="X22" i="5" s="1"/>
  <c r="Z22" i="5" a="1"/>
  <c r="Z22" i="5" s="1"/>
  <c r="R22" i="5" a="1"/>
  <c r="R22" i="5" s="1"/>
  <c r="H22" i="5"/>
  <c r="P19" i="5"/>
  <c r="I16" i="5"/>
  <c r="M18" i="5"/>
  <c r="M2" i="5"/>
  <c r="N32" i="5"/>
  <c r="P13" i="5"/>
  <c r="I27" i="5"/>
  <c r="I2" i="5"/>
  <c r="I14" i="5"/>
  <c r="I22" i="5"/>
  <c r="I18" i="5"/>
  <c r="I5" i="5"/>
  <c r="T13" i="5" a="1"/>
  <c r="T13" i="5" s="1"/>
  <c r="BF81" i="4"/>
  <c r="Y81" i="4"/>
  <c r="BK82" i="4"/>
  <c r="AE81" i="4"/>
  <c r="BD81" i="4"/>
  <c r="BI82" i="4"/>
  <c r="AU81" i="4"/>
  <c r="BK81" i="4"/>
  <c r="X81" i="4"/>
  <c r="U82" i="4"/>
  <c r="AN81" i="4"/>
  <c r="BP82" i="4"/>
  <c r="AH81" i="4"/>
  <c r="BL81" i="4"/>
  <c r="BN81" i="4"/>
  <c r="AM81" i="4"/>
  <c r="AW81" i="4"/>
  <c r="AP81" i="4"/>
  <c r="W81" i="4"/>
  <c r="BO81" i="4"/>
  <c r="AF81" i="4"/>
  <c r="BE82" i="4"/>
  <c r="T82" i="4"/>
  <c r="AC81" i="4"/>
  <c r="AC82" i="4"/>
  <c r="AW82" i="4"/>
  <c r="BI81" i="4"/>
  <c r="V82" i="4"/>
  <c r="BG81" i="4"/>
  <c r="BA82" i="4"/>
  <c r="AI81" i="4"/>
  <c r="BM82" i="4"/>
  <c r="AX81" i="4"/>
  <c r="BD82" i="4"/>
  <c r="BA81" i="4"/>
  <c r="BB81" i="4"/>
  <c r="BJ81" i="4"/>
  <c r="U81" i="4"/>
  <c r="AO81" i="4"/>
  <c r="AT81" i="4"/>
  <c r="AO82" i="4"/>
  <c r="BP81" i="4"/>
  <c r="Z81" i="4"/>
  <c r="AJ82" i="4"/>
  <c r="AB81" i="4"/>
  <c r="AA81" i="4"/>
  <c r="AR81" i="4"/>
  <c r="AY81" i="4"/>
  <c r="BE81" i="4"/>
  <c r="BQ81" i="4"/>
  <c r="AJ81" i="4"/>
  <c r="AK81" i="4"/>
  <c r="AS81" i="4"/>
  <c r="BO82" i="4"/>
  <c r="Y82" i="4"/>
  <c r="AK82" i="4"/>
  <c r="AS82" i="4"/>
  <c r="BL82" i="4"/>
  <c r="AB82" i="4"/>
  <c r="AR82" i="4"/>
  <c r="AN82" i="4"/>
  <c r="X82" i="4"/>
  <c r="AV82" i="4"/>
  <c r="AF82" i="4"/>
  <c r="BN82" i="4"/>
  <c r="AY82" i="4"/>
  <c r="BF82" i="4"/>
  <c r="AP82" i="4"/>
  <c r="AI82" i="4"/>
  <c r="AA82" i="4"/>
  <c r="W82" i="4"/>
  <c r="AX82" i="4"/>
  <c r="AM82" i="4"/>
  <c r="AE82" i="4"/>
  <c r="AD82" i="4"/>
  <c r="AT82" i="4"/>
  <c r="BB82" i="4"/>
  <c r="BJ82" i="4"/>
  <c r="AU82" i="4"/>
  <c r="BC82" i="4"/>
  <c r="Z82" i="4"/>
  <c r="AH82" i="4"/>
  <c r="AV81" i="4"/>
  <c r="AZ82" i="4"/>
  <c r="BQ82" i="4"/>
  <c r="AZ81" i="4"/>
  <c r="BH81" i="4"/>
  <c r="AQ81" i="4"/>
  <c r="T81" i="4"/>
  <c r="BM81" i="4"/>
  <c r="AG81" i="4"/>
  <c r="BC81" i="4"/>
  <c r="V81" i="4"/>
  <c r="AD81" i="4"/>
  <c r="AL81" i="4"/>
  <c r="BG82" i="4"/>
  <c r="AG82" i="4"/>
  <c r="BH82" i="4"/>
  <c r="AL82" i="4"/>
  <c r="AQ82" i="4"/>
  <c r="AG7" i="5" l="1"/>
  <c r="AI15" i="5"/>
  <c r="AH4" i="5"/>
  <c r="AH19" i="5"/>
  <c r="AG4" i="5"/>
  <c r="AD21" i="5"/>
  <c r="AG36" i="5"/>
  <c r="AD25" i="5"/>
  <c r="AC45" i="5"/>
  <c r="AH22" i="5"/>
  <c r="AD11" i="5"/>
  <c r="AH33" i="5"/>
  <c r="AH16" i="5"/>
  <c r="AI22" i="5"/>
  <c r="AH39" i="5"/>
  <c r="AG19" i="5"/>
  <c r="AI20" i="5"/>
  <c r="AI49" i="5"/>
  <c r="AH3" i="5"/>
  <c r="AD45" i="5"/>
  <c r="AF11" i="5"/>
  <c r="AI31" i="5"/>
  <c r="AH17" i="5"/>
  <c r="AE24" i="5"/>
  <c r="AC3" i="5"/>
  <c r="AD3" i="5"/>
  <c r="AF38" i="5"/>
  <c r="AH44" i="5"/>
  <c r="AH48" i="5"/>
  <c r="AI26" i="5"/>
  <c r="AD6" i="5"/>
  <c r="AH43" i="5"/>
  <c r="AH23" i="5"/>
  <c r="AC13" i="5"/>
  <c r="AB50" i="5"/>
  <c r="AG11" i="5"/>
  <c r="AC38" i="5"/>
  <c r="AF41" i="5"/>
  <c r="AC24" i="5"/>
  <c r="AG5" i="5"/>
  <c r="AI50" i="5"/>
  <c r="AC31" i="5"/>
  <c r="AD8" i="5"/>
  <c r="AD49" i="5"/>
  <c r="AH42" i="5"/>
  <c r="AF42" i="5"/>
  <c r="AH47" i="5"/>
  <c r="AG3" i="5"/>
  <c r="AH29" i="5"/>
  <c r="AH31" i="5"/>
  <c r="AD12" i="5"/>
  <c r="AC46" i="5"/>
  <c r="AC41" i="5"/>
  <c r="AG28" i="5"/>
  <c r="AC23" i="5"/>
  <c r="AG48" i="5"/>
  <c r="AH40" i="5"/>
  <c r="AH15" i="5"/>
  <c r="AB38" i="5"/>
  <c r="AD28" i="5"/>
  <c r="AH12" i="5"/>
  <c r="AH14" i="5"/>
  <c r="AE40" i="5"/>
  <c r="AD19" i="5"/>
  <c r="AG23" i="5"/>
  <c r="AH5" i="5"/>
  <c r="AH30" i="5"/>
  <c r="AF31" i="5"/>
  <c r="AC44" i="5"/>
  <c r="AH46" i="5"/>
  <c r="AD10" i="5"/>
  <c r="AD43" i="5"/>
  <c r="AD9" i="5"/>
  <c r="AG51" i="5"/>
  <c r="AF40" i="5"/>
  <c r="AG33" i="5"/>
  <c r="AD22" i="5"/>
  <c r="AH13" i="5"/>
  <c r="AI32" i="5"/>
  <c r="AE51" i="5"/>
  <c r="AH45" i="5"/>
  <c r="AF10" i="5"/>
  <c r="AG27" i="5"/>
  <c r="AF35" i="5"/>
  <c r="AE23" i="5"/>
  <c r="AH21" i="5"/>
  <c r="AH41" i="5"/>
  <c r="AC22" i="5"/>
  <c r="AD36" i="5"/>
  <c r="AH25" i="5"/>
  <c r="AD48" i="5"/>
  <c r="AC7" i="5"/>
  <c r="AF6" i="5"/>
  <c r="AC28" i="5"/>
  <c r="AG37" i="5"/>
  <c r="AG14" i="5"/>
  <c r="AH36" i="5"/>
  <c r="AD32" i="5"/>
  <c r="AD31" i="5"/>
  <c r="AE31" i="5"/>
  <c r="AH27" i="5"/>
  <c r="AI5" i="5"/>
  <c r="AF7" i="5"/>
  <c r="AI4" i="5"/>
  <c r="AF9" i="5"/>
  <c r="AD42" i="5"/>
  <c r="AE9" i="5"/>
  <c r="AG29" i="5"/>
  <c r="AC2" i="5"/>
  <c r="AG25" i="5"/>
  <c r="AG47" i="5"/>
  <c r="AF22" i="5"/>
  <c r="AG16" i="5"/>
  <c r="AE26" i="5"/>
  <c r="AC27" i="5"/>
  <c r="AE19" i="5"/>
  <c r="AF37" i="5"/>
  <c r="AE36" i="5"/>
  <c r="AE6" i="5"/>
  <c r="AC36" i="5"/>
  <c r="AC48" i="5"/>
  <c r="AI23" i="5"/>
  <c r="AI12" i="5"/>
  <c r="AC30" i="5"/>
  <c r="AE30" i="5"/>
  <c r="AE35" i="5"/>
  <c r="AC51" i="5"/>
  <c r="AG30" i="5"/>
  <c r="AG39" i="5"/>
  <c r="AG35" i="5"/>
  <c r="AG42" i="5"/>
  <c r="AH50" i="5"/>
  <c r="AI2" i="5"/>
  <c r="AC39" i="5"/>
  <c r="AC35" i="5"/>
  <c r="AI51" i="5"/>
  <c r="AD16" i="5"/>
  <c r="AB3" i="5"/>
  <c r="AB17" i="5"/>
  <c r="AE44" i="5"/>
  <c r="AB4" i="5"/>
  <c r="AI35" i="5"/>
  <c r="AC33" i="5"/>
  <c r="AB51" i="5"/>
  <c r="AE25" i="5"/>
  <c r="AF17" i="5"/>
  <c r="AC50" i="5"/>
  <c r="AF44" i="5"/>
  <c r="AI8" i="5"/>
  <c r="AB35" i="5"/>
  <c r="AI11" i="5"/>
  <c r="AC14" i="5"/>
  <c r="AI39" i="5"/>
  <c r="AI34" i="5"/>
  <c r="AC16" i="5"/>
  <c r="AF26" i="5"/>
  <c r="AE39" i="5"/>
  <c r="AE37" i="5"/>
  <c r="AB13" i="5"/>
  <c r="AG26" i="5"/>
  <c r="AE7" i="5"/>
  <c r="AI17" i="5"/>
  <c r="AG9" i="5"/>
  <c r="AC9" i="5"/>
  <c r="AF28" i="5"/>
  <c r="AF36" i="5"/>
  <c r="AE38" i="5"/>
  <c r="AC8" i="5"/>
  <c r="AD7" i="5"/>
  <c r="AE11" i="5"/>
  <c r="AE4" i="5"/>
  <c r="G35" i="5"/>
  <c r="AF49" i="5"/>
  <c r="AI18" i="5"/>
  <c r="AD29" i="5"/>
  <c r="AI38" i="5"/>
  <c r="AF23" i="5"/>
  <c r="AF29" i="5"/>
  <c r="AI44" i="5"/>
  <c r="AH7" i="5"/>
  <c r="AC12" i="5"/>
  <c r="AB39" i="5"/>
  <c r="AE18" i="5"/>
  <c r="AF12" i="5"/>
  <c r="AE32" i="5"/>
  <c r="AF4" i="5"/>
  <c r="AD20" i="5"/>
  <c r="AF24" i="5"/>
  <c r="AF50" i="5"/>
  <c r="AG44" i="5"/>
  <c r="AG6" i="5"/>
  <c r="AI21" i="5"/>
  <c r="AE16" i="5"/>
  <c r="AI14" i="5"/>
  <c r="AI9" i="5"/>
  <c r="AD15" i="5"/>
  <c r="AD18" i="5"/>
  <c r="AC17" i="5"/>
  <c r="AB44" i="5"/>
  <c r="AE14" i="5"/>
  <c r="AE3" i="5"/>
  <c r="AB6" i="5"/>
  <c r="AD35" i="5"/>
  <c r="AF33" i="5"/>
  <c r="AE12" i="5"/>
  <c r="AG49" i="5"/>
  <c r="AI28" i="5"/>
  <c r="AC34" i="5"/>
  <c r="AH35" i="5"/>
  <c r="AI27" i="5"/>
  <c r="AE10" i="5"/>
  <c r="AF34" i="5"/>
  <c r="AF21" i="5"/>
  <c r="AF5" i="5"/>
  <c r="AI24" i="5"/>
  <c r="AF39" i="5"/>
  <c r="AF32" i="5"/>
  <c r="AH38" i="5"/>
  <c r="AC47" i="5"/>
  <c r="AC20" i="5"/>
  <c r="AD46" i="5"/>
  <c r="AI47" i="5"/>
  <c r="AE46" i="5"/>
  <c r="AE2" i="5"/>
  <c r="G4" i="5"/>
  <c r="AE27" i="5"/>
  <c r="AI3" i="5"/>
  <c r="AC26" i="5"/>
  <c r="AF47" i="5"/>
  <c r="AB12" i="5"/>
  <c r="AB7" i="5"/>
  <c r="AD27" i="5"/>
  <c r="AG34" i="5"/>
  <c r="AC15" i="5"/>
  <c r="AF48" i="5"/>
  <c r="AB26" i="5"/>
  <c r="AD47" i="5"/>
  <c r="AC19" i="5"/>
  <c r="AC5" i="5"/>
  <c r="AH2" i="5"/>
  <c r="AC4" i="5"/>
  <c r="AE15" i="5"/>
  <c r="AI33" i="5"/>
  <c r="AD34" i="5"/>
  <c r="AF27" i="5"/>
  <c r="AD5" i="5"/>
  <c r="AG22" i="5"/>
  <c r="AG17" i="5"/>
  <c r="AE13" i="5"/>
  <c r="AB33" i="5"/>
  <c r="AE17" i="5"/>
  <c r="AF19" i="5"/>
  <c r="AE5" i="5"/>
  <c r="G6" i="5"/>
  <c r="AI6" i="5"/>
  <c r="AD2" i="5"/>
  <c r="AD4" i="5"/>
  <c r="G33" i="5"/>
  <c r="AD23" i="5"/>
  <c r="AH9" i="5"/>
  <c r="AC42" i="5"/>
  <c r="G7" i="5"/>
  <c r="AH10" i="5"/>
  <c r="AE22" i="5"/>
  <c r="G17" i="5"/>
  <c r="AF3" i="5"/>
  <c r="G38" i="5"/>
  <c r="AG38" i="5"/>
  <c r="AD44" i="5"/>
  <c r="AG8" i="5"/>
  <c r="G23" i="5"/>
  <c r="AE47" i="5"/>
  <c r="AE28" i="5"/>
  <c r="AE45" i="5"/>
  <c r="AF16" i="5"/>
  <c r="AD17" i="5"/>
  <c r="G50" i="5"/>
  <c r="AC6" i="5"/>
  <c r="G44" i="5"/>
  <c r="AF13" i="5"/>
  <c r="AE8" i="5"/>
  <c r="AE33" i="5"/>
  <c r="G12" i="5"/>
  <c r="AE42" i="5"/>
  <c r="AE21" i="5"/>
  <c r="G8" i="5"/>
  <c r="AB8" i="5"/>
  <c r="AI37" i="5"/>
  <c r="AD14" i="5"/>
  <c r="G3" i="5"/>
  <c r="AI48" i="5"/>
  <c r="AG2" i="5"/>
  <c r="AG12" i="5"/>
  <c r="AE20" i="5"/>
  <c r="AI42" i="5"/>
  <c r="AI7" i="5"/>
  <c r="AE34" i="5"/>
  <c r="AG15" i="5"/>
  <c r="AE83" i="4"/>
  <c r="D49" i="5" s="1"/>
  <c r="BP83" i="4"/>
  <c r="D17" i="5" s="1"/>
  <c r="AA22" i="5"/>
  <c r="Q22" i="5"/>
  <c r="AA14" i="5"/>
  <c r="Q14" i="5"/>
  <c r="AA50" i="5"/>
  <c r="Q50" i="5"/>
  <c r="AA38" i="5"/>
  <c r="Q38" i="5"/>
  <c r="G48" i="5"/>
  <c r="AA48" i="5"/>
  <c r="Q48" i="5"/>
  <c r="G2" i="5"/>
  <c r="AA2" i="5"/>
  <c r="Q2" i="5"/>
  <c r="G39" i="5"/>
  <c r="AA39" i="5"/>
  <c r="Q39" i="5"/>
  <c r="G26" i="5"/>
  <c r="G13" i="5"/>
  <c r="AB23" i="5"/>
  <c r="AA23" i="5"/>
  <c r="Q23" i="5"/>
  <c r="AB9" i="5"/>
  <c r="AB19" i="5"/>
  <c r="AA19" i="5"/>
  <c r="Q19" i="5"/>
  <c r="AA49" i="5"/>
  <c r="Q49" i="5"/>
  <c r="AB49" i="5"/>
  <c r="AG20" i="5"/>
  <c r="G42" i="5"/>
  <c r="AF51" i="5"/>
  <c r="G28" i="5"/>
  <c r="AB28" i="5"/>
  <c r="AA37" i="5"/>
  <c r="Q37" i="5"/>
  <c r="AB27" i="5"/>
  <c r="AI10" i="5"/>
  <c r="AC11" i="5"/>
  <c r="AB34" i="5"/>
  <c r="AB21" i="5"/>
  <c r="AF43" i="5"/>
  <c r="AI43" i="5"/>
  <c r="AB36" i="5"/>
  <c r="AB45" i="5"/>
  <c r="AG45" i="5"/>
  <c r="AH18" i="5"/>
  <c r="AB5" i="5"/>
  <c r="G41" i="5"/>
  <c r="AG41" i="5"/>
  <c r="G24" i="5"/>
  <c r="G29" i="5"/>
  <c r="AA29" i="5"/>
  <c r="Q29" i="5"/>
  <c r="AG31" i="5"/>
  <c r="AB31" i="5"/>
  <c r="AG40" i="5"/>
  <c r="AG32" i="5"/>
  <c r="AB25" i="5"/>
  <c r="AA25" i="5"/>
  <c r="Q25" i="5"/>
  <c r="AA30" i="5"/>
  <c r="Q30" i="5"/>
  <c r="G30" i="5"/>
  <c r="G14" i="5"/>
  <c r="AB14" i="5"/>
  <c r="AB48" i="5"/>
  <c r="AA8" i="5"/>
  <c r="Q8" i="5"/>
  <c r="AB2" i="5"/>
  <c r="AA33" i="5"/>
  <c r="Q33" i="5"/>
  <c r="G9" i="5"/>
  <c r="G20" i="5"/>
  <c r="AF20" i="5"/>
  <c r="G51" i="5"/>
  <c r="AH28" i="5"/>
  <c r="AA28" i="5"/>
  <c r="Q28" i="5"/>
  <c r="AB37" i="5"/>
  <c r="AA27" i="5"/>
  <c r="Q27" i="5"/>
  <c r="AI46" i="5"/>
  <c r="AF46" i="5"/>
  <c r="AG10" i="5"/>
  <c r="AB11" i="5"/>
  <c r="AA11" i="5"/>
  <c r="Q11" i="5"/>
  <c r="G34" i="5"/>
  <c r="AA34" i="5"/>
  <c r="Q34" i="5"/>
  <c r="AC21" i="5"/>
  <c r="G43" i="5"/>
  <c r="AA36" i="5"/>
  <c r="Q36" i="5"/>
  <c r="G15" i="5"/>
  <c r="AA15" i="5"/>
  <c r="Q15" i="5"/>
  <c r="AI45" i="5"/>
  <c r="AF45" i="5"/>
  <c r="G18" i="5"/>
  <c r="AA18" i="5"/>
  <c r="Q18" i="5"/>
  <c r="AA16" i="5"/>
  <c r="Q16" i="5"/>
  <c r="G5" i="5"/>
  <c r="AA5" i="5"/>
  <c r="Q5" i="5"/>
  <c r="AD41" i="5"/>
  <c r="AD24" i="5"/>
  <c r="AA24" i="5"/>
  <c r="Q24" i="5"/>
  <c r="AG24" i="5"/>
  <c r="AC29" i="5"/>
  <c r="AB29" i="5"/>
  <c r="AA31" i="5"/>
  <c r="Q31" i="5"/>
  <c r="G40" i="5"/>
  <c r="AB40" i="5"/>
  <c r="AA40" i="5"/>
  <c r="Q40" i="5"/>
  <c r="G32" i="5"/>
  <c r="AA32" i="5"/>
  <c r="Q32" i="5"/>
  <c r="AI25" i="5"/>
  <c r="AB30" i="5"/>
  <c r="AA17" i="5"/>
  <c r="Q17" i="5"/>
  <c r="AA13" i="5"/>
  <c r="Q13" i="5"/>
  <c r="AD39" i="5"/>
  <c r="AA47" i="5"/>
  <c r="Q47" i="5"/>
  <c r="AA9" i="5"/>
  <c r="Q9" i="5"/>
  <c r="AI19" i="5"/>
  <c r="AB20" i="5"/>
  <c r="AA20" i="5"/>
  <c r="Q20" i="5"/>
  <c r="AA42" i="5"/>
  <c r="Q42" i="5"/>
  <c r="AA51" i="5"/>
  <c r="Q51" i="5"/>
  <c r="G37" i="5"/>
  <c r="G27" i="5"/>
  <c r="G46" i="5"/>
  <c r="G10" i="5"/>
  <c r="AA10" i="5"/>
  <c r="Q10" i="5"/>
  <c r="AG21" i="5"/>
  <c r="AB43" i="5"/>
  <c r="AA43" i="5"/>
  <c r="Q43" i="5"/>
  <c r="AB15" i="5"/>
  <c r="AF15" i="5"/>
  <c r="AA45" i="5"/>
  <c r="Q45" i="5"/>
  <c r="AB18" i="5"/>
  <c r="AF18" i="5"/>
  <c r="AB16" i="5"/>
  <c r="AI41" i="5"/>
  <c r="AA41" i="5"/>
  <c r="Q41" i="5"/>
  <c r="AI29" i="5"/>
  <c r="AD13" i="5"/>
  <c r="AD40" i="5"/>
  <c r="AC40" i="5"/>
  <c r="AC32" i="5"/>
  <c r="AB32" i="5"/>
  <c r="AF25" i="5"/>
  <c r="AI30" i="5"/>
  <c r="AB22" i="5"/>
  <c r="BF83" i="4"/>
  <c r="D35" i="5" s="1"/>
  <c r="G22" i="5"/>
  <c r="AA3" i="5"/>
  <c r="Q3" i="5"/>
  <c r="AA6" i="5"/>
  <c r="Q6" i="5"/>
  <c r="AA44" i="5"/>
  <c r="Q44" i="5"/>
  <c r="AI13" i="5"/>
  <c r="AF8" i="5"/>
  <c r="AF2" i="5"/>
  <c r="AA4" i="5"/>
  <c r="Q4" i="5"/>
  <c r="AA35" i="5"/>
  <c r="Q35" i="5"/>
  <c r="AA26" i="5"/>
  <c r="Q26" i="5"/>
  <c r="G47" i="5"/>
  <c r="AB47" i="5"/>
  <c r="G19" i="5"/>
  <c r="AA12" i="5"/>
  <c r="Q12" i="5"/>
  <c r="G49" i="5"/>
  <c r="AH20" i="5"/>
  <c r="AA7" i="5"/>
  <c r="Q7" i="5"/>
  <c r="AC37" i="5"/>
  <c r="AB46" i="5"/>
  <c r="AA46" i="5"/>
  <c r="Q46" i="5"/>
  <c r="AB10" i="5"/>
  <c r="AC10" i="5"/>
  <c r="G11" i="5"/>
  <c r="G21" i="5"/>
  <c r="AA21" i="5"/>
  <c r="Q21" i="5"/>
  <c r="G36" i="5"/>
  <c r="AI36" i="5"/>
  <c r="G45" i="5"/>
  <c r="AG18" i="5"/>
  <c r="AC18" i="5"/>
  <c r="G16" i="5"/>
  <c r="AI16" i="5"/>
  <c r="AE41" i="5"/>
  <c r="AB41" i="5"/>
  <c r="AB24" i="5"/>
  <c r="AE29" i="5"/>
  <c r="G31" i="5"/>
  <c r="AI40" i="5"/>
  <c r="G25" i="5"/>
  <c r="AF30" i="5"/>
  <c r="AD30" i="5"/>
  <c r="BI83" i="4"/>
  <c r="D19" i="5" s="1"/>
  <c r="BL83" i="4"/>
  <c r="D47" i="5" s="1"/>
  <c r="BO83" i="4"/>
  <c r="D16" i="5" s="1"/>
  <c r="AY83" i="4"/>
  <c r="D51" i="5" s="1"/>
  <c r="AR83" i="4"/>
  <c r="D14" i="5" s="1"/>
  <c r="AU83" i="4"/>
  <c r="D30" i="5" s="1"/>
  <c r="AN83" i="4"/>
  <c r="D23" i="5" s="1"/>
  <c r="BD83" i="4"/>
  <c r="D37" i="5" s="1"/>
  <c r="BK83" i="4"/>
  <c r="D44" i="5" s="1"/>
  <c r="AM83" i="4"/>
  <c r="D38" i="5" s="1"/>
  <c r="W83" i="4"/>
  <c r="D31" i="5" s="1"/>
  <c r="AW83" i="4"/>
  <c r="D27" i="5" s="1"/>
  <c r="BJ83" i="4"/>
  <c r="D41" i="5" s="1"/>
  <c r="X83" i="4"/>
  <c r="D33" i="5" s="1"/>
  <c r="U83" i="4"/>
  <c r="D43" i="5" s="1"/>
  <c r="AI83" i="4"/>
  <c r="D46" i="5" s="1"/>
  <c r="BN83" i="4"/>
  <c r="D13" i="5" s="1"/>
  <c r="T83" i="4"/>
  <c r="D7" i="5" s="1"/>
  <c r="AP83" i="4"/>
  <c r="D32" i="5" s="1"/>
  <c r="BG83" i="4"/>
  <c r="D20" i="5" s="1"/>
  <c r="BQ83" i="4"/>
  <c r="D15" i="5" s="1"/>
  <c r="AH83" i="4"/>
  <c r="D6" i="5" s="1"/>
  <c r="AA83" i="4"/>
  <c r="D25" i="5" s="1"/>
  <c r="AF83" i="4"/>
  <c r="D34" i="5" s="1"/>
  <c r="BE83" i="4"/>
  <c r="D4" i="5" s="1"/>
  <c r="Y83" i="4"/>
  <c r="D2" i="5" s="1"/>
  <c r="BA83" i="4"/>
  <c r="D36" i="5" s="1"/>
  <c r="BM83" i="4"/>
  <c r="D3" i="5" s="1"/>
  <c r="AC83" i="4"/>
  <c r="D24" i="5" s="1"/>
  <c r="AX83" i="4"/>
  <c r="D40" i="5" s="1"/>
  <c r="AV83" i="4"/>
  <c r="D11" i="5" s="1"/>
  <c r="AJ83" i="4"/>
  <c r="D48" i="5" s="1"/>
  <c r="BC83" i="4"/>
  <c r="D26" i="5" s="1"/>
  <c r="AB83" i="4"/>
  <c r="D22" i="5" s="1"/>
  <c r="BB83" i="4"/>
  <c r="D42" i="5" s="1"/>
  <c r="V83" i="4"/>
  <c r="D39" i="5" s="1"/>
  <c r="Z83" i="4"/>
  <c r="D5" i="5" s="1"/>
  <c r="AT83" i="4"/>
  <c r="D45" i="5" s="1"/>
  <c r="AO83" i="4"/>
  <c r="D10" i="5" s="1"/>
  <c r="AK83" i="4"/>
  <c r="D50" i="5" s="1"/>
  <c r="AS83" i="4"/>
  <c r="D28" i="5" s="1"/>
  <c r="AD83" i="4"/>
  <c r="D12" i="5" s="1"/>
  <c r="AZ83" i="4"/>
  <c r="D21" i="5" s="1"/>
  <c r="AL83" i="4"/>
  <c r="D29" i="5" s="1"/>
  <c r="AQ83" i="4"/>
  <c r="D18" i="5" s="1"/>
  <c r="AG83" i="4"/>
  <c r="BH83" i="4"/>
  <c r="D8" i="5" s="1"/>
  <c r="E6" i="5" l="1"/>
  <c r="E46" i="5"/>
  <c r="E7" i="5"/>
  <c r="E35" i="5"/>
  <c r="E20" i="5"/>
  <c r="E26" i="5"/>
  <c r="E8" i="5"/>
  <c r="E42" i="5"/>
  <c r="E32" i="5"/>
  <c r="E5" i="5"/>
  <c r="AN29" i="5"/>
  <c r="E21" i="5"/>
  <c r="E3" i="5"/>
  <c r="E33" i="5"/>
  <c r="E4" i="5"/>
  <c r="E43" i="5"/>
  <c r="E17" i="5"/>
  <c r="E24" i="5"/>
  <c r="E38" i="5"/>
  <c r="E9" i="5"/>
  <c r="E18" i="5"/>
  <c r="E28" i="5"/>
  <c r="E23" i="5"/>
  <c r="E50" i="5"/>
  <c r="AQ40" i="5"/>
  <c r="E44" i="5"/>
  <c r="E14" i="5"/>
  <c r="E41" i="5"/>
  <c r="E34" i="5"/>
  <c r="E48" i="5"/>
  <c r="E12" i="5"/>
  <c r="E13" i="5"/>
  <c r="AR36" i="5"/>
  <c r="AN34" i="5"/>
  <c r="AL26" i="5"/>
  <c r="AM44" i="5"/>
  <c r="AN32" i="5"/>
  <c r="AN13" i="5"/>
  <c r="AK26" i="5"/>
  <c r="AN9" i="5"/>
  <c r="AJ18" i="5"/>
  <c r="AN8" i="5"/>
  <c r="AJ41" i="5"/>
  <c r="AM8" i="5"/>
  <c r="AN27" i="5"/>
  <c r="AM11" i="5"/>
  <c r="AK34" i="5"/>
  <c r="AJ51" i="5"/>
  <c r="AJ9" i="5"/>
  <c r="AN12" i="5"/>
  <c r="AL12" i="5"/>
  <c r="AO8" i="5"/>
  <c r="AN35" i="5"/>
  <c r="AN36" i="5"/>
  <c r="AN42" i="5"/>
  <c r="AN44" i="5"/>
  <c r="AN5" i="5"/>
  <c r="AL10" i="5"/>
  <c r="AK3" i="5"/>
  <c r="AN45" i="5"/>
  <c r="AN17" i="5"/>
  <c r="AN37" i="5"/>
  <c r="AK11" i="5"/>
  <c r="AR10" i="5"/>
  <c r="AL6" i="5"/>
  <c r="AJ32" i="5"/>
  <c r="AR13" i="5"/>
  <c r="AM32" i="5"/>
  <c r="AR7" i="5"/>
  <c r="AQ51" i="5"/>
  <c r="AK27" i="5"/>
  <c r="AK49" i="5"/>
  <c r="AJ23" i="5"/>
  <c r="AK30" i="5"/>
  <c r="AJ36" i="5"/>
  <c r="AJ28" i="5"/>
  <c r="AJ30" i="5"/>
  <c r="AN50" i="5"/>
  <c r="AN47" i="5"/>
  <c r="AN41" i="5"/>
  <c r="AQ22" i="5"/>
  <c r="AO4" i="5"/>
  <c r="AO23" i="5"/>
  <c r="AK28" i="5"/>
  <c r="AN20" i="5"/>
  <c r="AN21" i="5"/>
  <c r="AN48" i="5"/>
  <c r="AR31" i="5"/>
  <c r="AN6" i="5"/>
  <c r="AJ46" i="5"/>
  <c r="AJ12" i="5"/>
  <c r="AJ27" i="5"/>
  <c r="AJ25" i="5"/>
  <c r="AR30" i="5"/>
  <c r="AN40" i="5"/>
  <c r="AN26" i="5"/>
  <c r="AN23" i="5"/>
  <c r="AR22" i="5"/>
  <c r="AK4" i="5"/>
  <c r="AR37" i="5"/>
  <c r="AR11" i="5"/>
  <c r="AK43" i="5"/>
  <c r="AK42" i="5"/>
  <c r="AK18" i="5"/>
  <c r="AJ10" i="5"/>
  <c r="AK17" i="5"/>
  <c r="AJ38" i="5"/>
  <c r="AM26" i="5"/>
  <c r="AM45" i="5"/>
  <c r="AM42" i="5"/>
  <c r="AM27" i="5"/>
  <c r="AL19" i="5"/>
  <c r="AQ42" i="5"/>
  <c r="AL30" i="5"/>
  <c r="AQ16" i="5"/>
  <c r="AJ26" i="5"/>
  <c r="AK22" i="5"/>
  <c r="AR45" i="5"/>
  <c r="AJ45" i="5"/>
  <c r="AJ42" i="5"/>
  <c r="AL21" i="5"/>
  <c r="AJ8" i="5"/>
  <c r="AK36" i="5"/>
  <c r="AK13" i="5"/>
  <c r="AK48" i="5"/>
  <c r="AK9" i="5"/>
  <c r="AK46" i="5"/>
  <c r="AJ14" i="5"/>
  <c r="AM47" i="5"/>
  <c r="AR24" i="5"/>
  <c r="AR21" i="5"/>
  <c r="AR48" i="5"/>
  <c r="AM7" i="5"/>
  <c r="AQ14" i="5"/>
  <c r="AM24" i="5"/>
  <c r="AK7" i="5"/>
  <c r="AJ47" i="5"/>
  <c r="AM40" i="5"/>
  <c r="AO38" i="5"/>
  <c r="AK15" i="5"/>
  <c r="AR4" i="5"/>
  <c r="AK24" i="5"/>
  <c r="AJ20" i="5"/>
  <c r="AK14" i="5"/>
  <c r="AJ48" i="5"/>
  <c r="AK51" i="5"/>
  <c r="AJ31" i="5"/>
  <c r="AK35" i="5"/>
  <c r="AJ44" i="5"/>
  <c r="AR8" i="5"/>
  <c r="AQ10" i="5"/>
  <c r="AM50" i="5"/>
  <c r="AO16" i="5"/>
  <c r="AO13" i="5"/>
  <c r="AR15" i="5"/>
  <c r="AO15" i="5"/>
  <c r="AQ17" i="5"/>
  <c r="AM21" i="5"/>
  <c r="AJ4" i="5"/>
  <c r="AK16" i="5"/>
  <c r="AJ43" i="5"/>
  <c r="AJ40" i="5"/>
  <c r="AK37" i="5"/>
  <c r="AK20" i="5"/>
  <c r="AK19" i="5"/>
  <c r="AJ19" i="5"/>
  <c r="AK2" i="5"/>
  <c r="AJ22" i="5"/>
  <c r="AM37" i="5"/>
  <c r="AK5" i="5"/>
  <c r="AJ5" i="5"/>
  <c r="AJ13" i="5"/>
  <c r="AM3" i="5"/>
  <c r="AM5" i="5"/>
  <c r="AM12" i="5"/>
  <c r="AQ7" i="5"/>
  <c r="AJ35" i="5"/>
  <c r="AL40" i="5"/>
  <c r="AJ34" i="5"/>
  <c r="AO20" i="5"/>
  <c r="AK23" i="5"/>
  <c r="AJ16" i="5"/>
  <c r="AM18" i="5"/>
  <c r="AO24" i="5"/>
  <c r="AR5" i="5"/>
  <c r="AL44" i="5"/>
  <c r="AK29" i="5"/>
  <c r="AJ3" i="5"/>
  <c r="AJ39" i="5"/>
  <c r="AJ33" i="5"/>
  <c r="AM16" i="5"/>
  <c r="AR47" i="5"/>
  <c r="AR29" i="5"/>
  <c r="AR16" i="5"/>
  <c r="AL17" i="5"/>
  <c r="AL50" i="5"/>
  <c r="AQ12" i="5"/>
  <c r="AQ46" i="5"/>
  <c r="AK6" i="5"/>
  <c r="AK12" i="5"/>
  <c r="AK25" i="5"/>
  <c r="AK21" i="5"/>
  <c r="AJ21" i="5"/>
  <c r="AJ6" i="5"/>
  <c r="AK8" i="5"/>
  <c r="AJ17" i="5"/>
  <c r="AJ37" i="5"/>
  <c r="AN14" i="5"/>
  <c r="AN49" i="5"/>
  <c r="AN10" i="5"/>
  <c r="AN22" i="5"/>
  <c r="AN4" i="5"/>
  <c r="AN46" i="5"/>
  <c r="AM34" i="5"/>
  <c r="AM15" i="5"/>
  <c r="AM46" i="5"/>
  <c r="AO14" i="5"/>
  <c r="AO26" i="5"/>
  <c r="AO48" i="5"/>
  <c r="AO37" i="5"/>
  <c r="AR44" i="5"/>
  <c r="AM14" i="5"/>
  <c r="AO39" i="5"/>
  <c r="AO3" i="5"/>
  <c r="AO10" i="5"/>
  <c r="AQ31" i="5"/>
  <c r="AQ20" i="5"/>
  <c r="AK45" i="5"/>
  <c r="AK32" i="5"/>
  <c r="AJ7" i="5"/>
  <c r="AJ11" i="5"/>
  <c r="AJ50" i="5"/>
  <c r="AK47" i="5"/>
  <c r="AJ15" i="5"/>
  <c r="AN3" i="5"/>
  <c r="AN11" i="5"/>
  <c r="AN31" i="5"/>
  <c r="AN30" i="5"/>
  <c r="AN38" i="5"/>
  <c r="AN2" i="5"/>
  <c r="AM22" i="5"/>
  <c r="AM9" i="5"/>
  <c r="AM49" i="5"/>
  <c r="AR26" i="5"/>
  <c r="AO47" i="5"/>
  <c r="AM36" i="5"/>
  <c r="AO43" i="5"/>
  <c r="AR28" i="5"/>
  <c r="AM30" i="5"/>
  <c r="AM51" i="5"/>
  <c r="AR12" i="5"/>
  <c r="AL45" i="5"/>
  <c r="AL2" i="5"/>
  <c r="AL36" i="5"/>
  <c r="AQ30" i="5"/>
  <c r="AQ43" i="5"/>
  <c r="AQ33" i="5"/>
  <c r="AK40" i="5"/>
  <c r="AK31" i="5"/>
  <c r="AK38" i="5"/>
  <c r="AJ29" i="5"/>
  <c r="AJ2" i="5"/>
  <c r="AK44" i="5"/>
  <c r="AJ49" i="5"/>
  <c r="AJ24" i="5"/>
  <c r="AN18" i="5"/>
  <c r="AN15" i="5"/>
  <c r="AN33" i="5"/>
  <c r="AN43" i="5"/>
  <c r="AN19" i="5"/>
  <c r="AN24" i="5"/>
  <c r="AM28" i="5"/>
  <c r="AM29" i="5"/>
  <c r="AM33" i="5"/>
  <c r="AN7" i="5"/>
  <c r="AO2" i="5"/>
  <c r="AM39" i="5"/>
  <c r="AO29" i="5"/>
  <c r="AO32" i="5"/>
  <c r="AR25" i="5"/>
  <c r="AR14" i="5"/>
  <c r="AR20" i="5"/>
  <c r="AL3" i="5"/>
  <c r="AL29" i="5"/>
  <c r="AR23" i="5"/>
  <c r="AQ19" i="5"/>
  <c r="AQ47" i="5"/>
  <c r="AK50" i="5"/>
  <c r="AK33" i="5"/>
  <c r="AK10" i="5"/>
  <c r="AK41" i="5"/>
  <c r="AK39" i="5"/>
  <c r="AN25" i="5"/>
  <c r="AN39" i="5"/>
  <c r="AN51" i="5"/>
  <c r="AN28" i="5"/>
  <c r="AN16" i="5"/>
  <c r="AM31" i="5"/>
  <c r="AM48" i="5"/>
  <c r="AM10" i="5"/>
  <c r="AM13" i="5"/>
  <c r="AM20" i="5"/>
  <c r="AO44" i="5"/>
  <c r="AL22" i="5"/>
  <c r="AQ9" i="5"/>
  <c r="AQ21" i="5"/>
  <c r="AR50" i="5"/>
  <c r="AL51" i="5"/>
  <c r="AO35" i="5"/>
  <c r="AL32" i="5"/>
  <c r="AL18" i="5"/>
  <c r="AL38" i="5"/>
  <c r="AL43" i="5"/>
  <c r="AL5" i="5"/>
  <c r="AL48" i="5"/>
  <c r="AL27" i="5"/>
  <c r="AQ29" i="5"/>
  <c r="AQ48" i="5"/>
  <c r="AQ24" i="5"/>
  <c r="AQ32" i="5"/>
  <c r="AQ23" i="5"/>
  <c r="AQ3" i="5"/>
  <c r="AQ41" i="5"/>
  <c r="AQ26" i="5"/>
  <c r="AQ8" i="5"/>
  <c r="AQ36" i="5"/>
  <c r="AQ18" i="5"/>
  <c r="AQ2" i="5"/>
  <c r="AQ49" i="5"/>
  <c r="AQ28" i="5"/>
  <c r="AQ15" i="5"/>
  <c r="AQ45" i="5"/>
  <c r="AQ13" i="5"/>
  <c r="AQ4" i="5"/>
  <c r="AQ35" i="5"/>
  <c r="AQ37" i="5"/>
  <c r="AQ6" i="5"/>
  <c r="AQ27" i="5"/>
  <c r="AQ38" i="5"/>
  <c r="AQ50" i="5"/>
  <c r="AQ25" i="5"/>
  <c r="AQ34" i="5"/>
  <c r="AQ44" i="5"/>
  <c r="AQ5" i="5"/>
  <c r="AQ11" i="5"/>
  <c r="AO30" i="5"/>
  <c r="AR40" i="5"/>
  <c r="AL35" i="5"/>
  <c r="AL34" i="5"/>
  <c r="AL39" i="5"/>
  <c r="AL14" i="5"/>
  <c r="AL33" i="5"/>
  <c r="AL28" i="5"/>
  <c r="AL25" i="5"/>
  <c r="AL46" i="5"/>
  <c r="AL47" i="5"/>
  <c r="AL42" i="5"/>
  <c r="AL20" i="5"/>
  <c r="AL41" i="5"/>
  <c r="AL23" i="5"/>
  <c r="AL4" i="5"/>
  <c r="AL11" i="5"/>
  <c r="AL49" i="5"/>
  <c r="AL15" i="5"/>
  <c r="AL8" i="5"/>
  <c r="AL13" i="5"/>
  <c r="AL9" i="5"/>
  <c r="AL31" i="5"/>
  <c r="AL7" i="5"/>
  <c r="AL24" i="5"/>
  <c r="AL16" i="5"/>
  <c r="AL37" i="5"/>
  <c r="AR41" i="5"/>
  <c r="AO22" i="5"/>
  <c r="AO41" i="5"/>
  <c r="AO50" i="5"/>
  <c r="AO11" i="5"/>
  <c r="AO25" i="5"/>
  <c r="AO40" i="5"/>
  <c r="AO51" i="5"/>
  <c r="AO5" i="5"/>
  <c r="AO42" i="5"/>
  <c r="AO9" i="5"/>
  <c r="AO21" i="5"/>
  <c r="AO28" i="5"/>
  <c r="AO12" i="5"/>
  <c r="AO46" i="5"/>
  <c r="AO36" i="5"/>
  <c r="AO33" i="5"/>
  <c r="AO49" i="5"/>
  <c r="AO27" i="5"/>
  <c r="AO17" i="5"/>
  <c r="AO7" i="5"/>
  <c r="AO18" i="5"/>
  <c r="AO6" i="5"/>
  <c r="AO19" i="5"/>
  <c r="AO34" i="5"/>
  <c r="AO31" i="5"/>
  <c r="AO45" i="5"/>
  <c r="AM6" i="5"/>
  <c r="AM43" i="5"/>
  <c r="AM17" i="5"/>
  <c r="AM25" i="5"/>
  <c r="AM4" i="5"/>
  <c r="AM23" i="5"/>
  <c r="AM38" i="5"/>
  <c r="AM19" i="5"/>
  <c r="AM2" i="5"/>
  <c r="AM35" i="5"/>
  <c r="AR49" i="5"/>
  <c r="AR51" i="5"/>
  <c r="AR35" i="5"/>
  <c r="AR17" i="5"/>
  <c r="AR38" i="5"/>
  <c r="AR3" i="5"/>
  <c r="AR42" i="5"/>
  <c r="AR9" i="5"/>
  <c r="AR33" i="5"/>
  <c r="AR39" i="5"/>
  <c r="AR2" i="5"/>
  <c r="AR46" i="5"/>
  <c r="AR32" i="5"/>
  <c r="AR43" i="5"/>
  <c r="AR34" i="5"/>
  <c r="AR27" i="5"/>
  <c r="AR18" i="5"/>
  <c r="AR6" i="5"/>
  <c r="AR19" i="5"/>
  <c r="AM41" i="5"/>
  <c r="AP18" i="5"/>
  <c r="AP21" i="5"/>
  <c r="E15" i="5"/>
  <c r="E27" i="5"/>
  <c r="AP32" i="5"/>
  <c r="E29" i="5"/>
  <c r="AP41" i="5"/>
  <c r="AP45" i="5"/>
  <c r="AP20" i="5"/>
  <c r="E19" i="5"/>
  <c r="E2" i="5"/>
  <c r="E22" i="5"/>
  <c r="E45" i="5"/>
  <c r="E10" i="5"/>
  <c r="E47" i="5"/>
  <c r="E40" i="5"/>
  <c r="E31" i="5"/>
  <c r="AP24" i="5"/>
  <c r="E16" i="5"/>
  <c r="AP10" i="5"/>
  <c r="E25" i="5"/>
  <c r="AP40" i="5"/>
  <c r="E39" i="5"/>
  <c r="E11" i="5"/>
  <c r="E37" i="5"/>
  <c r="E49" i="5"/>
  <c r="AQ39" i="5"/>
  <c r="E51" i="5"/>
  <c r="E36" i="5"/>
  <c r="E30" i="5"/>
  <c r="AP27" i="5"/>
  <c r="AP35" i="5"/>
  <c r="AP34" i="5"/>
  <c r="AP50" i="5"/>
  <c r="AP44" i="5"/>
  <c r="AP29" i="5"/>
  <c r="AP16" i="5"/>
  <c r="AP3" i="5"/>
  <c r="AP31" i="5"/>
  <c r="AP11" i="5"/>
  <c r="AP36" i="5"/>
  <c r="AP48" i="5"/>
  <c r="AP4" i="5"/>
  <c r="AP33" i="5"/>
  <c r="AP28" i="5"/>
  <c r="AP22" i="5"/>
  <c r="AP14" i="5"/>
  <c r="AP2" i="5"/>
  <c r="AP5" i="5"/>
  <c r="AP38" i="5"/>
  <c r="AP47" i="5"/>
  <c r="AP15" i="5"/>
  <c r="AP25" i="5"/>
  <c r="AP7" i="5"/>
  <c r="AP49" i="5"/>
  <c r="AP23" i="5"/>
  <c r="AP46" i="5"/>
  <c r="AP9" i="5"/>
  <c r="AP26" i="5"/>
  <c r="AP43" i="5"/>
  <c r="AP12" i="5"/>
  <c r="AP17" i="5"/>
  <c r="AP6" i="5"/>
  <c r="AP30" i="5"/>
  <c r="AP37" i="5"/>
  <c r="AP39" i="5"/>
  <c r="AP51" i="5"/>
  <c r="AP8" i="5"/>
  <c r="AP13" i="5"/>
  <c r="AP42" i="5"/>
  <c r="AP19" i="5"/>
  <c r="BW82" i="7"/>
  <c r="BU82" i="7"/>
  <c r="BQ82" i="7"/>
  <c r="BX82" i="7"/>
  <c r="BR82" i="7"/>
  <c r="CA82" i="7"/>
  <c r="BY82" i="7"/>
  <c r="AH84" i="4"/>
  <c r="F6" i="5" s="1"/>
  <c r="AY84" i="4"/>
  <c r="F51" i="5" s="1"/>
  <c r="BD84" i="4"/>
  <c r="F37" i="5" s="1"/>
  <c r="AU84" i="4"/>
  <c r="F30" i="5" s="1"/>
  <c r="BS82" i="7"/>
  <c r="BZ82" i="7"/>
  <c r="BJ84" i="4"/>
  <c r="F41" i="5" s="1"/>
  <c r="X84" i="4"/>
  <c r="F33" i="5" s="1"/>
  <c r="AK84" i="4"/>
  <c r="F50" i="5" s="1"/>
  <c r="AN84" i="4"/>
  <c r="F23" i="5" s="1"/>
  <c r="W84" i="4"/>
  <c r="F31" i="5" s="1"/>
  <c r="BG84" i="4"/>
  <c r="F20" i="5" s="1"/>
  <c r="BV82" i="7"/>
  <c r="CB82" i="7"/>
  <c r="AT84" i="4"/>
  <c r="F45" i="5" s="1"/>
  <c r="AA84" i="4"/>
  <c r="F25" i="5" s="1"/>
  <c r="BC84" i="4"/>
  <c r="F26" i="5" s="1"/>
  <c r="BQ84" i="4"/>
  <c r="F15" i="5" s="1"/>
  <c r="BM84" i="4"/>
  <c r="F3" i="5" s="1"/>
  <c r="AQ84" i="4"/>
  <c r="F18" i="5" s="1"/>
  <c r="V84" i="4"/>
  <c r="F39" i="5" s="1"/>
  <c r="AR84" i="4"/>
  <c r="F14" i="5" s="1"/>
  <c r="BN84" i="4"/>
  <c r="F13" i="5" s="1"/>
  <c r="AF84" i="4"/>
  <c r="F34" i="5" s="1"/>
  <c r="AC84" i="4"/>
  <c r="F24" i="5" s="1"/>
  <c r="AE84" i="4"/>
  <c r="F49" i="5" s="1"/>
  <c r="BP84" i="4"/>
  <c r="F17" i="5" s="1"/>
  <c r="AW84" i="4"/>
  <c r="F27" i="5" s="1"/>
  <c r="CC82" i="7"/>
  <c r="BO84" i="4"/>
  <c r="F16" i="5" s="1"/>
  <c r="AX84" i="4"/>
  <c r="F40" i="5" s="1"/>
  <c r="BE84" i="4"/>
  <c r="F4" i="5" s="1"/>
  <c r="Y84" i="4"/>
  <c r="F2" i="5" s="1"/>
  <c r="AL84" i="4"/>
  <c r="F29" i="5" s="1"/>
  <c r="AM84" i="4"/>
  <c r="F38" i="5" s="1"/>
  <c r="AJ84" i="4"/>
  <c r="F48" i="5" s="1"/>
  <c r="AZ84" i="4"/>
  <c r="F21" i="5" s="1"/>
  <c r="AG84" i="4"/>
  <c r="F9" i="5" s="1"/>
  <c r="BH84" i="4"/>
  <c r="F8" i="5" s="1"/>
  <c r="BB84" i="4"/>
  <c r="F42" i="5" s="1"/>
  <c r="AO84" i="4"/>
  <c r="F10" i="5" s="1"/>
  <c r="BL84" i="4"/>
  <c r="F47" i="5" s="1"/>
  <c r="BF84" i="4"/>
  <c r="F35" i="5" s="1"/>
  <c r="AS84" i="4"/>
  <c r="F28" i="5" s="1"/>
  <c r="BA84" i="4"/>
  <c r="F36" i="5" s="1"/>
  <c r="U84" i="4"/>
  <c r="F43" i="5" s="1"/>
  <c r="AI84" i="4"/>
  <c r="F46" i="5" s="1"/>
  <c r="BK84" i="4"/>
  <c r="F44" i="5" s="1"/>
  <c r="BI84" i="4"/>
  <c r="F19" i="5" s="1"/>
  <c r="T84" i="4"/>
  <c r="F7" i="5" s="1"/>
  <c r="AV84" i="4"/>
  <c r="F11" i="5" s="1"/>
  <c r="AD84" i="4"/>
  <c r="F12" i="5" s="1"/>
  <c r="AB84" i="4"/>
  <c r="F22" i="5" s="1"/>
  <c r="AP84" i="4"/>
  <c r="F32" i="5" s="1"/>
  <c r="D9" i="5"/>
  <c r="BP82" i="7" s="1"/>
  <c r="BT82" i="7"/>
  <c r="Z84" i="4"/>
  <c r="F5" i="5" s="1"/>
</calcChain>
</file>

<file path=xl/comments1.xml><?xml version="1.0" encoding="utf-8"?>
<comments xmlns="http://schemas.openxmlformats.org/spreadsheetml/2006/main">
  <authors>
    <author>Michal</author>
  </authors>
  <commentList>
    <comment ref="R90" authorId="0" shapeId="0">
      <text>
        <r>
          <rPr>
            <b/>
            <sz val="9"/>
            <color indexed="81"/>
            <rFont val="Segoe UI"/>
            <family val="2"/>
            <charset val="238"/>
          </rPr>
          <t>Michal:</t>
        </r>
        <r>
          <rPr>
            <sz val="9"/>
            <color indexed="81"/>
            <rFont val="Segoe UI"/>
            <family val="2"/>
            <charset val="238"/>
          </rPr>
          <t xml:space="preserve">
virtual data
</t>
        </r>
      </text>
    </comment>
    <comment ref="R91" authorId="0" shapeId="0">
      <text>
        <r>
          <rPr>
            <b/>
            <sz val="9"/>
            <color indexed="81"/>
            <rFont val="Segoe UI"/>
            <family val="2"/>
            <charset val="238"/>
          </rPr>
          <t>Michal:</t>
        </r>
        <r>
          <rPr>
            <sz val="9"/>
            <color indexed="81"/>
            <rFont val="Segoe UI"/>
            <family val="2"/>
            <charset val="238"/>
          </rPr>
          <t xml:space="preserve">
virtual data</t>
        </r>
      </text>
    </comment>
  </commentList>
</comments>
</file>

<file path=xl/comments2.xml><?xml version="1.0" encoding="utf-8"?>
<comments xmlns="http://schemas.openxmlformats.org/spreadsheetml/2006/main">
  <authors>
    <author>Michal</author>
  </authors>
  <commentList>
    <comment ref="BQ2" authorId="0" shapeId="0">
      <text>
        <r>
          <rPr>
            <b/>
            <sz val="9"/>
            <color indexed="81"/>
            <rFont val="Segoe UI"/>
            <family val="2"/>
            <charset val="238"/>
          </rPr>
          <t>Michal:</t>
        </r>
        <r>
          <rPr>
            <sz val="9"/>
            <color indexed="81"/>
            <rFont val="Segoe UI"/>
            <family val="2"/>
            <charset val="238"/>
          </rPr>
          <t xml:space="preserve">
This number means, that X% of "central cities" answered "yes" in this question. </t>
        </r>
      </text>
    </comment>
    <comment ref="BQ82" authorId="0" shapeId="0">
      <text>
        <r>
          <rPr>
            <b/>
            <sz val="9"/>
            <color indexed="81"/>
            <rFont val="Segoe UI"/>
            <family val="2"/>
            <charset val="238"/>
          </rPr>
          <t>Michal:</t>
        </r>
        <r>
          <rPr>
            <sz val="9"/>
            <color indexed="81"/>
            <rFont val="Segoe UI"/>
            <family val="2"/>
            <charset val="238"/>
          </rPr>
          <t xml:space="preserve">
This number means average total score for the "central cities".</t>
        </r>
      </text>
    </comment>
  </commentList>
</comments>
</file>

<file path=xl/sharedStrings.xml><?xml version="1.0" encoding="utf-8"?>
<sst xmlns="http://schemas.openxmlformats.org/spreadsheetml/2006/main" count="16979" uniqueCount="4349">
  <si>
    <t>UKR</t>
  </si>
  <si>
    <t>Recommendations_en</t>
  </si>
  <si>
    <t>1. Access to Information Policy</t>
  </si>
  <si>
    <t>Create on the City Council website an online platform for communication between citizens and the City Council, filing complaints, suggestions and appeals, as well as requests for information.</t>
  </si>
  <si>
    <t>Respond to citizens' appeals, suggestions, and complaints on the respective online platform within ten working days.</t>
  </si>
  <si>
    <t>Provide the possibility to track the progress of appeals, complaints, and suggestions on the respective online platform, indicate information on acceptance for consideration, employee responsible for processing, as well as the term of consideration.</t>
  </si>
  <si>
    <t>Respond to requests for information within the statutory deadlines (within five days from the date of receipt of request) and provide the requested information in full.</t>
  </si>
  <si>
    <t>Periodically (at least annually) publish on the City Council website the reports on the processing of requests for public information.</t>
  </si>
  <si>
    <t>Publish on the City Council website the City Council meetings materials (including transcripts, audio/video recording of the meetings, minutes of the sessions, and the results of roll-call votes).</t>
  </si>
  <si>
    <t>Publish on the City Council website the City Council standing committees’ meetings materials (including transcripts, audio/video recording of the meetings, minutes of the meetings, and the results of roll-call votes).</t>
  </si>
  <si>
    <t>Publish on the City Council website the regular reports of the mayor on his work (at least annually).</t>
  </si>
  <si>
    <t>Publish on the City Council website the information about the city mayor, City Council deputies, including resume or biographical information, contact information, time and place of reception of citizens.</t>
  </si>
  <si>
    <t>Publish on the City Council website the information on the list and contact details of the City Council standing committees, as well as names of Council standing committees’ members.</t>
  </si>
  <si>
    <t>Publish on the City Council website the information on the contact details of the City Council executive committee and names of its members.</t>
  </si>
  <si>
    <t>Publish on the City Council website the information on the approved socio-economic and cultural development programs, target programs, as well as reports on their implementation.</t>
  </si>
  <si>
    <t>Publish on the City Council website the information on the City Council executive committee meetings and the approved decisions.</t>
  </si>
  <si>
    <t>9. Public Participation</t>
  </si>
  <si>
    <t>Publish on the City Council website the procedure for the general meetings of citizens by place of residence (shall be approved by the charter of the territorial community).</t>
  </si>
  <si>
    <t>Approve and publish on the City Council website the procedure for submitting local initiative for consideration of the Council.</t>
  </si>
  <si>
    <t>Create on the City Council website a separate section for publishing information on the ongoing and completed local initiatives.</t>
  </si>
  <si>
    <t>Approve and publish on the City Council website the procedure for the public access to the City Council meetings.</t>
  </si>
  <si>
    <t>Publish on the City Council website information on convening the session no later than 10 days prior to the session (indicating time, venue and issues expected to be considered by the Council).</t>
  </si>
  <si>
    <t>Publish on the City Council website the preparatory materials to all meetings (including agenda, draft documents for approval), at least two days before the meeting.</t>
  </si>
  <si>
    <t>Launch on the City Council website an instrument allowing the public to submit, track and sign electronic petitions to the City Council.</t>
  </si>
  <si>
    <t>Approve and publish on the City Council website the conditions for providing grants and funding of business projects from the city budget to the city residents.</t>
  </si>
  <si>
    <t>Publish on the City Council website the information on the given grants and business projects financed from the city budget.</t>
  </si>
  <si>
    <t>Create on the City Council website a separate section for publishing information on partnership, cooperation, twinning between towns. Publish in the respective section of the City Council website the information on common activities and programs.</t>
  </si>
  <si>
    <t>Publish on the City Council website the information on the completed and ongoing projects with foreign funding, implemented in the territory of the community (grant projects, international technical assistance projects), including reports on their implementation.</t>
  </si>
  <si>
    <t>Publish on the City Council website the information on the open educational and cultural competitions for participation of youth and citizens.</t>
  </si>
  <si>
    <t>Approve and publish on the City Council website the fields and areas that require the involvement of the relevant international assistance.</t>
  </si>
  <si>
    <t>Create on the City Council website a separate section for the submission of proposals for attracting the available tools of international cooperation.</t>
  </si>
  <si>
    <t xml:space="preserve">Create on the City Council website a separate section in English, where the foreigners may find postal contact details, phone numbers of the City Council management in specific fields and the mayor. </t>
  </si>
  <si>
    <t>4. Public Procurement</t>
  </si>
  <si>
    <t>Publish on the City Council website the City Council procurement plan.</t>
  </si>
  <si>
    <t>Create on the City Council website a separate section containing publication of information on the City Council procurements, including notifications on the planned City Council procurements.</t>
  </si>
  <si>
    <t>Publish in the respective section the information on the completed City Council procurements. The section shall contain all the information on procurements - type of procurement, date, price, candidates, their proposals, minutes of meetings of the Commission.</t>
  </si>
  <si>
    <t>Publish on the City Council website all the contracts, including amendments thereto, on a regular basis. Make hyperlinks between contracts, invoices and amendments to contracts for the easy access to all the documents relating to the respective contract.</t>
  </si>
  <si>
    <t>Reflect on the City Council website in a real-time mode the information on procurements carried out through the Prozorro system providing the respective hyperlinks to the current offers.</t>
  </si>
  <si>
    <t>2. Territorial community’s property management</t>
  </si>
  <si>
    <t>Approve and publish on the City Council website the procedure and conditions of communal property objects’ privatization.</t>
  </si>
  <si>
    <t>Approve and publish on the City Council website the procedure and conditions for the deprivation of the right to use communal property objects.</t>
  </si>
  <si>
    <t>Approve and publish on the City Council website the procedure and conditions of the territorial community’s property rental.</t>
  </si>
  <si>
    <t>Approve and publish on the City Council website the procedure of competition for the right to purchase/rent the territorial community’s property.</t>
  </si>
  <si>
    <t>Publish on the City Council website the information on the planned competitive procedures for the sale/rental of the territorial community’s property.</t>
  </si>
  <si>
    <t>Publish on the City Council website the information on results of the competitive procedures of the sale/rental of the communal property objects.</t>
  </si>
  <si>
    <t>Before every sale/rental, publish on the City Council website the analysis of expediency of the sale/rental of property, including available financial maintenance expenses and the projected amount of revenues to the city budget.</t>
  </si>
  <si>
    <t>Publish on the City Council website the results of competitions for the sale/rental of property on a regular basis. Send results and minutes of the competition to all the participants of the competition.</t>
  </si>
  <si>
    <t xml:space="preserve">Publish on the City Council website the information regarding every sold/rented object with indication of the amount of revenues to the city budget and a person who has won the competition. </t>
  </si>
  <si>
    <t>5. Budgeting</t>
  </si>
  <si>
    <t>Publish on the City Council website the current budget with all the amendments; regularly publish the previous budgets (at least for the last 3 years).</t>
  </si>
  <si>
    <t>Publish on the City Council website the reports on the implementation of the budget for informing the population no less than 2 times a year.</t>
  </si>
  <si>
    <t>Publish on the City Council website a draft budget for the following year no later than 20 working days prior to consideration for the approval.</t>
  </si>
  <si>
    <t>Approve and publish on the City Council website the procedure and the schedule of consultations with citizens and businesses on content of the draft budget for the following year.</t>
  </si>
  <si>
    <t>Publish on the City Council website the report on the results of public consultations on the budget for the following year.</t>
  </si>
  <si>
    <t>6. Administrative, Utilities and Social Services</t>
  </si>
  <si>
    <t>Publish on the City Council website the list of categories of persons eligible for social aid from the local government, which shall include an indication of social services guaranteed by the City Council and departments (services) responsible for the provision of the respective services.</t>
  </si>
  <si>
    <t>Publish on the City Council website the information on the existing social protection programs.</t>
  </si>
  <si>
    <t>Create on the City Council website a separate section containing the contact details and working hours of the emergency services, communal institutions, institutions providing free primary legal assistance and other social services.</t>
  </si>
  <si>
    <t>Publish on the City Council website the information about the centers of administrative services within the respective city, including addresses, contact details, working hours.</t>
  </si>
  <si>
    <t>Publish on the City Council website the list of existing communal companies and companies providing services in the field of water/gas/energy supply, indicating contact details and conditions of servicing.</t>
  </si>
  <si>
    <t>Approve and publish on the City Council website schedules for installing heat metering devices in buildings/performing energy-saving repairs of buildings, etc.</t>
  </si>
  <si>
    <t>8. Human Resources</t>
  </si>
  <si>
    <t>Create on the City Council website a separate section for publishing information on the employment with the City Council.</t>
  </si>
  <si>
    <t>Approve and publish in the respective section of the City Council website the procedure for the competition aimed at filling the vacant posts in the City Council.</t>
  </si>
  <si>
    <t>Make the employees’ selection process transparent and accountable to the public.</t>
  </si>
  <si>
    <t>Publish in the respective section of the City Council website the announcements of competition aimed at filling the vacant post 1 month prior to the selection.</t>
  </si>
  <si>
    <t>Publish in the respective section of the City Council website the results of the selection process, including the final evaluation and the final ranking of candidates. The results shall also include: the vacancy description; the date of publication of the vacancy notification; the number and names of applicants; names of the Selection Committee members and their positions.</t>
  </si>
  <si>
    <t>7. Professional Ethics and Conflict of Interests</t>
  </si>
  <si>
    <t>Approve and publish on the City Council website rules of conduct for the elected officials and employees of the City Council (Code of Ethics).</t>
  </si>
  <si>
    <t>Publish on the City Council website the declarations of property, income, expenses and financial obligations of the mayor and city council members, for the period of occupation of positions and for a year after they resign.</t>
  </si>
  <si>
    <t>Approve and publish on the City Council website the procedure for monitoring and resolving conflicts of interest.</t>
  </si>
  <si>
    <t>Publish on the City Council website the hotline telephone number of the relevant law enforcement bodies for the reporting about the facts of corruption committed by the City Council employees, City Council members and the mayor.</t>
  </si>
  <si>
    <t>Establish a special regime of reporting on acts of misconduct (create special channels of information for the whistleblowers; introduce protection measures for the whistleblowers). Such a regime may be approved and published on the City Council website in the form of the internal anti-corruption plan.</t>
  </si>
  <si>
    <t>Create on the City Council website a separate section for the public, where one may leave messages (complaints) about violations of the code of ethics, illegal practices of the City Council employees, conflicts of interests. The section should contain a hotline number for the respective notifications.</t>
  </si>
  <si>
    <t>3. Land Planning and Construction Policy</t>
  </si>
  <si>
    <t>Create on the City Council website a separate section containing the publication of the local city building programs, development master plans, territory zoning plans and other city planning documentation.</t>
  </si>
  <si>
    <t>Publish on the City Council website the information on the unoccupied land plots.</t>
  </si>
  <si>
    <t>Approve and publish on the City Council website the procedure for public discussion of city planning activity.</t>
  </si>
  <si>
    <t>Publish on the City Council website the draft decisions on land issues to be considered at the session 20 working days prior to the session.</t>
  </si>
  <si>
    <t xml:space="preserve">Publish on the City Council website all the approved decisions on land issues, which have come into force. </t>
  </si>
  <si>
    <t>Approve at the session and publish on the City Council website the procedure and conditions for the sale of communal property land plots or rights thereto (lease, superficies, emphyteusis) on a competitive basis (land auction).</t>
  </si>
  <si>
    <t>Approve at the session and publish on the City Council website the procedure for determining the amount of rent for the communal property land.</t>
  </si>
  <si>
    <t>Categories_en</t>
  </si>
  <si>
    <t>Questions_en</t>
  </si>
  <si>
    <t>Questions_ukr</t>
  </si>
  <si>
    <t>Is  there an online platform for communication between citizens and the City Council available on the City Council website for filing complaints, suggestions and appeals, as well as requests for information?</t>
  </si>
  <si>
    <t>Do the responds to citizens' appeals, suggestions, and complaints are available on the respective online platform for public observation?</t>
  </si>
  <si>
    <t>Are the responds to citizens' appeals, suggestions, and complaints sent/published on the respective online platform within ten working days?</t>
  </si>
  <si>
    <t>Is there a possibility to track the progress of appeals, complaints, and suggestions on the respective online platform through the indication of information on acceptance for consideration, employee responsible for processing, as well as the term of consideration?</t>
  </si>
  <si>
    <t>Are materials of the City Council sessions published on the City Council website (including transcripts, audio/video recording of the sessions, minutes of the sessions and the results of roll-call votes)?</t>
  </si>
  <si>
    <t>Are materials of the City Council standing committees published on the City Council website (including transcripts, audio/video recording of the meetings, minutes of the meetings and the results of roll-call votes)?</t>
  </si>
  <si>
    <t>Are the regular reports of the mayor on his work published on the City Council website  (at least annually)?</t>
  </si>
  <si>
    <t>Is the information about the city mayor, City Council deputies (including CVs or biographical information, contact information, time and place of reception of citizens) published on the City Council website?</t>
  </si>
  <si>
    <t>Is the information on the list and contact details of the City Council standing committees, as well as names of Council standing committees’ members published on the City Council website?</t>
  </si>
  <si>
    <t>Is the information on the contact details of the City Council executive committee and names of its members  published on the City Council website?</t>
  </si>
  <si>
    <t>Is the information on the approved socio-economic and cultural development programs, target programs, as well as reports on their implementation published on the City Council website.</t>
  </si>
  <si>
    <t>Is the information on the City Council executive committee meetings and the approved decisions published on the City Council website?</t>
  </si>
  <si>
    <t>Are the reports on the processing of requests for public information published periodically (at least annually)  on the City Council website?</t>
  </si>
  <si>
    <t>Чи створено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</si>
  <si>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Чи публікується у вільному доступі відповідь на звернення громадян, пропозиції, скарги на відповідній онлайн платформі?</t>
  </si>
  <si>
    <t>Чи публікується/надсилається відповідь на звернення громадян, пропозиції, скарги на відповідній онлайн платформі протягом десяти робочих днів?</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</si>
  <si>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</si>
  <si>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Чи опубліковуються періодично (не рідше 1 разу на рік) на веб-сайті міської ради звіти про виконання запитів на публічну інформацію?</t>
  </si>
  <si>
    <t>Чи публікуються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</si>
  <si>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Чи публікуються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</si>
  <si>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 xml:space="preserve">Чи публікуються на веб-сайті міської ради регулярно (не рідше 1 разу на рік) звіти міського голови про його роботу? </t>
  </si>
  <si>
    <t>Чи опубліковано на веб-сайті міської ради інформація про міського голову, депутатів міської ради (резюме чи біографічні дані та контактні дані, час та місце проведення прийому громадян)?</t>
  </si>
  <si>
    <t>Чи опубліковано на веб-сайті міської ради інформацію про перелік, поіменний склад та контактні дані постійних комісій ради?</t>
  </si>
  <si>
    <t>Чи опубліковано на веб-сайті міської ради інформацію про поіменний склад та контактні дані виконавчого комітету міської ради?</t>
  </si>
  <si>
    <t>Чи опубліковано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</si>
  <si>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Чи опубліковано на сайті міської ради інформацію про засідання виконавчого комітету міської ради та прийняті ним рішення?</t>
  </si>
  <si>
    <t>Is the procedure for the general meetings of citizens by place of residence (shall be approved by the charter of the territorial community) published on the City Council website?</t>
  </si>
  <si>
    <t>Is there a separate section on the City Council website for publishing information on the ongoing and completed local initiatives?</t>
  </si>
  <si>
    <t>Is there the information on convening the session published on the City Council website no later than 10 days prior to the session (indicating time, venue and issues expected to be considered by the Council)?</t>
  </si>
  <si>
    <t>Are the preparatory materials to all sessions (including agenda, draft documents for approval) published on the City Council website at least two days before the meeting?</t>
  </si>
  <si>
    <t>Is there an instrument allowing the public to submit, track and sign electronic petitions to the City Council on the City Council website?</t>
  </si>
  <si>
    <t>Are the conditions for providing grants and funding of business projects from the city budget to the city residents published on the City Council website?</t>
  </si>
  <si>
    <t>Is the information on the given grants and business projects financed from the city budget published on the City Council website?</t>
  </si>
  <si>
    <t>Is there a separate section for publishing information on partnership, cooperation, twinning between towns on the City Council website with links to the common activities and programs?</t>
  </si>
  <si>
    <t>Is the information on the completed and ongoing projects with foreign funding, implemented in the territory of the community (grant projects, international technical assistance projects), including reports on their implementation published on the City Council website?</t>
  </si>
  <si>
    <t>Is the information on the open educational and cultural competitions for participation of youth and citizens published on the City Council website?</t>
  </si>
  <si>
    <t>Is the list of fields and areas that require the involvement of the relevant international assistance published on the City Council website?</t>
  </si>
  <si>
    <t>Is there a separate section on the City Council website for the submission of proposals for attracting the available tools of international cooperation?</t>
  </si>
  <si>
    <t>Is there a separate section in English on the City Council website, where the foreigners may find postal contact details, phone numbers of the City Council management in specific fields and the mayor?</t>
  </si>
  <si>
    <t>Чи створено на веб-сайті міської ради розділ, де публікується інформація про поточні та завершені місцеві ініціативи?</t>
  </si>
  <si>
    <t>Чи опубліковується на веб-сайті міської ради інформація про скликання сесії не пізніше, як за 10 днів до сесії (із зазначенням часу, місця проведення та питань, які передбачається винести на розгляд ради)?</t>
  </si>
  <si>
    <t>Чи публікуються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</si>
  <si>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Чи створено на веб-сайті міської ради інструмент, який дозволяє громадськості подавати, підписувати і відстежувати електронні петиції до міської ради?</t>
  </si>
  <si>
    <t>Чи опубліковано на веб-сайті умови отримання грантів та фінансування бізнес проектів з міського бюджету жителями міста?</t>
  </si>
  <si>
    <t xml:space="preserve">Чи опубліковано на веб-сайті інформацію про надані гранти та профінансовані бізнес проекти з міського бюджету? </t>
  </si>
  <si>
    <t>Чи створено на  веб-сайті міської ради розділ, який би містив інформацію про партнерство, співробітництво, побратимство між містами із посиланням на спільні заходи та програми?</t>
  </si>
  <si>
    <t>Чи опубліковано на веб-сайті міської ради інформацію про завершені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</si>
  <si>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Чи опубліковано на веб-сайті міської ради інформацію про відкриті освітні та культурні конкурси для участі молоді та громадян?</t>
  </si>
  <si>
    <t>Чи опубліковано на веб-сайті перелік сфер та напрямів, які потребують залучення відповідної міжнародної допомоги?</t>
  </si>
  <si>
    <t>Чи створено окремий розділ на веб-сайті для подання пропозицій щодо залучення доступних інструментів міжнародної співпраці?</t>
  </si>
  <si>
    <t>Чи створено на веб-сайті окремий розділ англійською мовою для отримання іноземцями поштових контактних даних (електронної пошти), телефонів керівників підрозділів та міського голови?</t>
  </si>
  <si>
    <t>Is the City Council procurement plan for the current period published on the City Council website?</t>
  </si>
  <si>
    <t>Is there a separate section on the City Council website containing publication of information on the City Council procurements, including notifications on the planned City Council procurements?</t>
  </si>
  <si>
    <t>Is the information on the completed City Council procurements published in the respective section (type of procurement, date, price, candidates, their proposals, minutes of meetings of the Commission)?</t>
  </si>
  <si>
    <t>Are all the contracts and the amendments thereto published on the City Council website on a regular basis (providing hyperlinks between contracts, invoices and amendments to contracts for easy access to all the documents relating to the respective contract)?</t>
  </si>
  <si>
    <t>Is there a possibility to track on the City Council website  in a real-time mode the information on procurements carried out through the Prozorro system with the respective hyperlinks  to the current offers?</t>
  </si>
  <si>
    <t>Чи опубліковано на веб-сайті плани закупівель на поточний період?</t>
  </si>
  <si>
    <t>Чи опубліковано у відповідному розділі інформацію про завершені закупівлі міської ради (із зазначенням типу закупівлі, дати, ціни, кандидатів, їх пропозиції, протоколів засідань Комісії)?</t>
  </si>
  <si>
    <t>Чи опубліковуються на веб-сайті на постійній основі всі договори закупівель, в тому числі всі зміни до них (із зазначенням гіперпосилань між договорами, рахунками і змінами до договорів для легкого доступу до всіх документів, що відносяться до відповідного договору)?</t>
  </si>
  <si>
    <t>Чи відображено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</si>
  <si>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Is the information on the planned competitive procedures for the sale/rental of the territorial community’s property published on the City Council website?</t>
  </si>
  <si>
    <t>Is the information on results of the competitive procedures of the sale/rental of the communal property objects published on the City Council website?</t>
  </si>
  <si>
    <t>Is the analysis of expediency of the sale/rental of property, including available financial maintenance expenses and the projected amount of revenues to the city budget published before every sale/rental on the City Council website?</t>
  </si>
  <si>
    <t>Are the results of competitions for the sale/rental of property published on the City Council website on a regular basis?</t>
  </si>
  <si>
    <t>Is the information regarding every sold/rented object with indication of the amount of revenues to the city budget and a person who has won the competition published on the City Council website?</t>
  </si>
  <si>
    <t>Чи опубліковано на сайті інформацію щодо запланованих конкурсних процедур продажу/здачі в оренду об’єктів комунальної власності?</t>
  </si>
  <si>
    <t>Чи опубліковано на сайті інформацію про результати конкурсних процедур продажу об’єктів комунальної власності або їх оренди?</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</si>
  <si>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</si>
  <si>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публікуються на постійній основі результати конкурсів щодо продажу/здачі в оренду майна на офіційному сайті міської ради?</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</si>
  <si>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</si>
  <si>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Is the current budget with all the amendments published on the City Council website?</t>
  </si>
  <si>
    <t>Are the budgets for 2013, 2014, 2015 published on the City Council website?</t>
  </si>
  <si>
    <t>Does the City Council publish on its website the reports on the implementation of the budget for informing the population no less than 2 times a year?</t>
  </si>
  <si>
    <t>Does the City Council publish on its website draft budgets for the following year no later than 20 working days prior to consideration for the approval?</t>
  </si>
  <si>
    <t>Does the City Council publish on its website the report on the results of public consultations on the budget for the following year?</t>
  </si>
  <si>
    <t>Does the City Council website contain the information on the local borrowings and loans to the local budget, including decisions, justification of involvement, and repayment schedules?</t>
  </si>
  <si>
    <t>Does the City Council website contain a separate section containing the contact details and working hours of the emergency services, communal institutions, institutions providing free primary legal assistance and other social services?</t>
  </si>
  <si>
    <t>Does the City Council website contain a separate section for publishing information on the employment with the City Council?</t>
  </si>
  <si>
    <t>Does the City Council publish on its website all announcements of competition aimed at filling the vacant post 1 month prior to the selection?</t>
  </si>
  <si>
    <t>Does the City Council publish on its website the results of the selection process, including the final evaluation and the final ranking of candidates?</t>
  </si>
  <si>
    <t>Do the results of the selection process published on the City Council website include the vacancy description; the date of publication of the vacancy notification; the number and names of applicants; names of the Selection Committee members and their positions?</t>
  </si>
  <si>
    <t>Does the City Council website contain the declarations of property, income, expenses and financial obligations of the mayor and city council members in 2015?</t>
  </si>
  <si>
    <t>Does the City Council website contain the hotline telephone number of the relevant law enforcement bodies for the reporting about the facts of corruption committed by the City Council employees, City Council members and the mayor?</t>
  </si>
  <si>
    <t>Did the City Council establish a special regime of reporting on acts of misconduct (create special channels of information for the whistleblowers; introduce protection measures for the whistleblowers)?</t>
  </si>
  <si>
    <t>Does the City Council website contain a separate section for the public, where one may leave messages (complaints) about violations of the code of ethics, illegal practices of the City Council employees, conflicts of interests?</t>
  </si>
  <si>
    <t>Does the City Council website contain a separate section containing the publication of the local city building programs, development master plans, territory zoning plans and other city planning documentation?</t>
  </si>
  <si>
    <t>Does the City Council publish on its website the information on the unoccupied land plots?</t>
  </si>
  <si>
    <t>Does the City Council publish on its website the draft decisions on land issues to be considered at the session 20 working days prior to the session?</t>
  </si>
  <si>
    <t>Does the City Council publish on its website all the approved decisions on land issues, which have come into force?</t>
  </si>
  <si>
    <t>Did the City Council publish on its website the list of categories of persons eligible for social aid from the local government that include social services guaranteed by the City Council and departments (services) responsible for the provision of the respective services?</t>
  </si>
  <si>
    <t>Did the City Council publish on its website  the information on the existing social protection programs?</t>
  </si>
  <si>
    <t>Did the City Council publish on its website the information about the centers of administrative services within the respective city, including addresses, contact details, working hours?</t>
  </si>
  <si>
    <t>Did the City Council publish on its website the list of existing communal companies and companies providing services in the field of water/gas/energy supply, indicating contact details and conditions of servicing?</t>
  </si>
  <si>
    <t>Чи опублікований на веб-сайті міської ради поточний бюджет зі всіма змінами?</t>
  </si>
  <si>
    <t>Чи опубліковані на веб-сайті міської ради  бюджети за 2013, 2014, 2015 роки?</t>
  </si>
  <si>
    <t>Чи публікує міська рада на своєму веб-сайті звіт про виконання бюджету для інформування населення не менш, як 2 рази на рік?</t>
  </si>
  <si>
    <t>Чи публікує міська рада на своєму веб-сайті проект бюджету на наступний рік не пізніш як за 20 робочих днів до дати його розгляду з метою прийняття?</t>
  </si>
  <si>
    <t>Затвердити та опублікувати на веб-сайті міської ради порядок та графік проведення консультацій із громадянами та бізнесом щодо змісту проекту бюджету на наступний рік.</t>
  </si>
  <si>
    <t>Чи публікує міська рада на своєму веб-сайті про результати консультацій із громадськістю щодо бюджету на наступний рік?</t>
  </si>
  <si>
    <t>Чи містить сайт міської ради інформацію про місцеві запозичення та позики місцевому бюджету, включаючи рішення, обґрунтування необхідності залучення та графіки погашення?</t>
  </si>
  <si>
    <t>Чи опубліковано на веб-сайті міської ради перелік категорій осіб, які можуть отримати соціальну допомогу від міської влади, що містить зазначення соціальних послуг, що гарантуються міською радою та підрозділи (служби), що відповідають за надання відповідних послуг?</t>
  </si>
  <si>
    <t>Чи опубліковано на веб-сайті міської ради інформацію про діючі програми соціального захисту?</t>
  </si>
  <si>
    <t>Чи створено на веб-сайті окремий розділ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</si>
  <si>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Чи опубліковано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</si>
  <si>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Чи опубліковано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t>
  </si>
  <si>
    <t>Чи створено розділ на веб-сайті міської ради для розміщення інформації про закупівлі міської ради, в тому числі повідомлень про заплановані закупівлі міської ради?</t>
  </si>
  <si>
    <t>Чи створено окремий розділ на веб-сайті міської ради з публікацією інформації про працевлаштування в ній?</t>
  </si>
  <si>
    <t>Чи міська рада публікує на своєму веб-сайті оголошення про проведення конкурсу на заміщення вакантної посади на веб-сайті міської ради за 1 місяць до початку відбору?</t>
  </si>
  <si>
    <t>Чи міська рада публікує на своєму веб-сайті результати процесу відбору, в тому числі підсумкової оцінки і остаточного рейтингу претендентів?</t>
  </si>
  <si>
    <t>Чи результати процесу відбору, опубліковані на веб-сайті міської ради, містять опис вакансії, дату публікації повідомлення про вакансію, кількість і імена претендентів, імена членів Конкурсної комісії і їх позиції?</t>
  </si>
  <si>
    <t>Чи опубліковано на веб-сайті міської ради декларації про майно, доходи, витрати і зобов’язання фінансового характеру міського голови, депутатів міської ради за 2015 рік?</t>
  </si>
  <si>
    <t>Чи опубліковано на веб-сайті міської ради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t>
  </si>
  <si>
    <t>Чи на веб-сайті міської ради створено окремий розділ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t>
  </si>
  <si>
    <t>Чи на веб-сайті міської ради створено окремий розділ з публікацією місцевих містобудівних програм, генеральних планів забудови, планів зонування території та іншої містобудівної документації?</t>
  </si>
  <si>
    <t>Чи міська рада публікує на своєму веб-сайті дані про вільні земельні ділянки?</t>
  </si>
  <si>
    <t>Чи міська рада публікує на своєму веб-сайті проекти рішень з земельних питань, які будуть розглядатись на сесії,за 20 робочих днів до розгляду сесії?</t>
  </si>
  <si>
    <t>Чи міська рада публікує на своєму веб-сайті прийняті рішення з земельних питань, які набули чинності?</t>
  </si>
  <si>
    <t>Recommendations_ukr</t>
  </si>
  <si>
    <t>Публікувати на сайті міської ради інформацію про засідання виконавчого комітету міської ради та прийняті ним рішення.</t>
  </si>
  <si>
    <t>Публікувати на сайті міської ради інформацію про затвердженні програми соціально-економічного та культурного розвитку, цільові програми, включаючи звіти про їх виконання.</t>
  </si>
  <si>
    <t>Публікувати на веб-сайті міської ради інформацію про поіменний склад та контактні дані виконавчого комітету міської ради.</t>
  </si>
  <si>
    <t>Публікувати на веб-сайті міської ради інформацію про перелік, поіменний склад та контактні дані постійних комісій ради.</t>
  </si>
  <si>
    <t>Публікувати на веб-сайті міської ради інформацію про міського голову, депутатів міської ради, зокрема: резюме чи біографічні дані та контактні дані, час та місце проведення прийому громадян.</t>
  </si>
  <si>
    <t>Публікувати на веб-сайті міської ради регулярні звіти міського голови про його роботу (не рідше 1 разу на рік).</t>
  </si>
  <si>
    <t>Публікувати на веб-сайті міської ради матеріали засідань постійних комісій міської ради (в тому числі стенограму, аудіо/відеозапис засідання, протоколи засідань, результати поіменного голосування).</t>
  </si>
  <si>
    <t>Публікувати на веб-сайті міської ради матеріали засідань міської ради (в тому числі стенограму, аудіо/відеозапис засідання, протоколи сесій, результати поіменного голосування).</t>
  </si>
  <si>
    <t>Періодично (не рідше 1 разу на рік) публікувати на веб-сайті міської ради звіти про виконання запитів на публічну інформацію.</t>
  </si>
  <si>
    <t>Надавати відповідь на запити на інформацію у встановлені законом терміни (не пізніше п'яти робочих днів з дня отримання запиту) і надавати повну інформацію за запитом.</t>
  </si>
  <si>
    <t xml:space="preserve">Надавати можливість відстежувати стан розгляду звернень, скарг, пропозицій на відповідній онлайн платформі, зазначаючи інформацію щодо прийняття до розгляду, відповідальної за опрацювання особи, терміну розгляду.   </t>
  </si>
  <si>
    <t>Надавати відповідь на звернення громадян, пропозиції, скарги на відповідній онлайн платформі протягом десяти робочих днів.</t>
  </si>
  <si>
    <t>Створити на веб-сайті міської ради онлайн платформу для комунікації між громадянином та міською радою, подання скарг, пропозицій та звернень, запитів на інформацію.</t>
  </si>
  <si>
    <t xml:space="preserve">Опублікувати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 </t>
  </si>
  <si>
    <t xml:space="preserve">Затвердити та опублікувати на веб-сайті міської ради порядок внесення місцевої ініціативи на розгляд ради. </t>
  </si>
  <si>
    <t xml:space="preserve">Опубліковувати на веб-сайті міської ради інформацію про скликання сесії не пізніше, як за 10 днів до сесії (із зазначенням часу, місця проведення та питань, які передбачається винести на розгляд ради). </t>
  </si>
  <si>
    <t>Створити на веб-сайті міської ради розділ, де публікуватиметься інформація про поточні та завершені місцеві ініціативи.</t>
  </si>
  <si>
    <t>Затвердити та опублікувати на веб-сайті міської ради порядок доступу громадян до засідань міської ради.</t>
  </si>
  <si>
    <t>Ввести на веб-сайті міської ради інструмент, який дозволить громадськості подавати, підписувати і відстежувати електронні петиції до міської ради.</t>
  </si>
  <si>
    <t>Опубліковувати на веб-сайті міської ради підготовчі матеріали до всіх відкритих засідань (включаючи порядок денний, проекти документів до затвердження), принаймні за два дні до засідання.</t>
  </si>
  <si>
    <t>Затвердити та опублікувати на веб-сайті умови отримання грантів та фінансування бізнес проектів з міського бюджету жителями міста.</t>
  </si>
  <si>
    <t xml:space="preserve">Опубліковувати на веб-сайті інформацію про надані гранти та профінансовані бізнес проекти з міського бюджету.  </t>
  </si>
  <si>
    <t>Створити на  веб-сайті міської ради розділ, який би містив інформацію про партнерство, співробітництво, побратимство між містами. Розміщувати у відповідному розділі на веб-сайті міської ради інформацію про спільні заходи та програми.</t>
  </si>
  <si>
    <t>Публікувати на веб-сайті міської ради інформацію про минулі та триваючі проекти з іноземним фінансуванням, що реалізуються на території громади (грантових проектів, проектів міжнародної технічної допомоги), включаючи звіти про їх реалізацію.</t>
  </si>
  <si>
    <t>Публікувати на веб-сайті міської ради інформацію про відкриті освітні та культурні конкурси для участі молоді та громадян.</t>
  </si>
  <si>
    <t>Затвердити та опублікувати на веб-сайті сфери та напрямки, які потребують залучення відповідної міжнародної допомоги.</t>
  </si>
  <si>
    <t>Створити окремий розділ на веб-сайті для подання пропозицій щодо залучення доступних інструментів міжнародної співпраці.</t>
  </si>
  <si>
    <t>Створити на веб-сайті окремий розділ англійською мовою для отримання іноземцями поштових контактних телефонів керівників напрямів та міського голови.</t>
  </si>
  <si>
    <t>Відображати в режимі реального часу на веб-сайті міської ради інформацію про закупівлі, які здійснюються через систему Prozorro з наданням відповідних гіперпосилань на актуальні пропозиції.</t>
  </si>
  <si>
    <t>Публікувати на веб-сайті всі договори, в тому числі всі зміни до них, на постійній основі. Зробити гіперпосилання між договорами, рахунками і змінами до договорів для легкого доступу до всіх документів, що відносяться до відповідного договору.</t>
  </si>
  <si>
    <t>Публікувати у відповідному розділі інформацію про завершені закупівлі міської ради. Розділ повинен містити всю інформацію про закупівлі - тип закупівлі, дату, ціну, кандидатів, їх пропозиції, протоколи засідань Комісії.</t>
  </si>
  <si>
    <t>Створити розділ на веб-сайті з публікацією інформації про закупівлі міської ради, в тому числі повідомлень про заплановані закупівлі міської ради.</t>
  </si>
  <si>
    <t>Публікувати на веб-сайті плани закупівель.</t>
  </si>
  <si>
    <t>Публікувати на сайті інформацію щодо кожного проданого/зданого в оренду об’єкту  із зазначенням розміру надходжень до міського бюджету та особи, яка виграла конкурс.</t>
  </si>
  <si>
    <t>Затвердити та опублікувати на веб-сайті міської ради порядок та умови приватизації об’єктів права комунальної власності.</t>
  </si>
  <si>
    <t>Публікувати результати конкурсів щодо продажу/здачі в оренду майна на офіційному сайті міської ради на постійній основі. Надсилати результати, а також протоколи конкурсу всім учасникам конкурсу.</t>
  </si>
  <si>
    <t>Публікувати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</si>
  <si>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Публікувати на сайті інформацію про результати конкурсних процедур продажу об’єктів комунальної власності або їх оренди.</t>
  </si>
  <si>
    <t>Публікувати на сайті інформацію щодо запланованих конкурсних процедур продажу/здачі в оренду об’єктів комунальної власності.</t>
  </si>
  <si>
    <t>Затвердити та опублікувати на веб-сайті міської ради порядок проведення конкурсу на право купівлі/оренди майна територіальної громади.</t>
  </si>
  <si>
    <t>Затвердити та опублікувати на веб-сайті міської ради порядок та умови здачі в оренду майна територіальної громади.</t>
  </si>
  <si>
    <t>Затвердити та опублікувати на веб-сайті міської ради порядок та умови позбавлення права користування об’єктами права комунальної власності.</t>
  </si>
  <si>
    <t>Публікувати на веб-сайті міської ради поточний бюджет зі всіма змінами; постійно публікувати минулі бюджети (принаймні за 3 останні роки).</t>
  </si>
  <si>
    <t xml:space="preserve">Публікувати на веб-сайті міської ради звіт про виконання бюджету для інформування населення не менш, як 2 рази на рік. </t>
  </si>
  <si>
    <t xml:space="preserve">Публікувати на веб-сайті міської ради проект бюджету на наступний рік не пізніш як за 20 робочих днів до дати його розгляду з метою прийняття. </t>
  </si>
  <si>
    <t>Публікувати звіт про результати консультацій із громадськістю щодо бюджету на наступний рік на веб-сайті міськради.</t>
  </si>
  <si>
    <t>Опублікувати на веб-сайті міської ради перелік категорій осіб, які можуть отримати соціальну допомогу від міської влади, що повинен містити зазначення соціальних послуг, що гарантуються міською радою та підрозділи (служби), що відповідають за надання відповідних послуг.</t>
  </si>
  <si>
    <t>Опублікувати на веб-сайті міської ради інформацію про діючі програми соціального захисту.</t>
  </si>
  <si>
    <t>Створити розділ на веб-сайті з публікацією контактної інформації та режиму роботи аварійно-рятувальних служб, комунальних установ, установ з надання безоплатної первинної правової допомоги та інших соціальних служб.</t>
  </si>
  <si>
    <t>Публікувати на веб-сайті міської ради інформацію про центри надання адміністративних послуг в межах відповідного міста, зокрема, адреси, контактні дані, режим роботи.</t>
  </si>
  <si>
    <t xml:space="preserve">Опублікувати на веб-сайті міської ради перелік наявних комунальних підприємств та підприємств надання послуг у сфері водо/газо/енергопостачання з вказанням контактних даних та умов надання послуг. </t>
  </si>
  <si>
    <t>Затвердити та опублікувати графік забезпечення будинків теплолічильниками/проведення енергозберігаючих реконструкцій тощо.</t>
  </si>
  <si>
    <t>Публікувати у відповідному розділі на веб-сайті міської ради результати процесу відбору, в тому числі підсумкової оцінки і остаточного рейтингу претендентів. Результати повинні також включати: опис вакансії, дату публікації повідомлення про вакансію, кількість і імена претендентів, імена членів Конкурсної комісії і їх позиції.</t>
  </si>
  <si>
    <t>Публікувати у відповідному розділі на веб-сайті міської ради оголошення про проведення конкурсу на заміщення вакантної посади на веб-сайті міської ради за 1 місяць до початку відбору.</t>
  </si>
  <si>
    <t>Створити розділ на веб-сайті міської ради з публікацією інформації про працевлаштування в міській раді.</t>
  </si>
  <si>
    <t>Встановити та опублікувати у відповідному розділі на веб-сайті міської ради порядок проведення конкурсу на заміщення вакантних посад міської ради.</t>
  </si>
  <si>
    <t>Зробити процес відбору працівників прозорим і підзвітним громадськості.</t>
  </si>
  <si>
    <t>Затвердити та опублікувати на веб-сайті міської ради порядок здійснення моніторингу та вирішення конфлікту інтересів.</t>
  </si>
  <si>
    <t>Затвердити та опублікувати на веб-сайті міської ради правила поведінки для виборних посадових осіб, а також найманих працівників міської ради (кодекс етики).</t>
  </si>
  <si>
    <t>Опублікувати на веб-сайті міської ради декларації про майно, доходи, витрати і зобов’язання фінансового характеру міського голови, депутатів міської ради, за період перебування ними на посадах та рік потому.</t>
  </si>
  <si>
    <t xml:space="preserve">Опублікувати на сайті телефон гарячої лінії відповідних правоохоронних органів для повідомлення про наявні факти вчинення корупційних діянь працівниками міської ради, депутатів міської ради та міського голови. </t>
  </si>
  <si>
    <t>Встановити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 Такий режим може бути затверджений та опублікований на веб-сайті міської ради у формі внутрішнього антикорупційного плану.</t>
  </si>
  <si>
    <t>Створити окремий розділ веб-сайту міської влади для громадськості, в якому можна залишити повідомлення (скарги) про порушення кодексу етики, незаконні практики працівників міської ради, конфлікту інтересів.  Розділ повинен містити номер гарячої лінії для відповідних повідомлень.</t>
  </si>
  <si>
    <t>Затвердити на сесії та опублікувати на сайті міської ради порядок визначення розміру орендної плати за землі комунальної власності.</t>
  </si>
  <si>
    <t>Створити розділ на веб-сайті з публікацією місцевих містобудівних програм, генеральних планів забудови, планів зонування території та іншої містобудівної документації.</t>
  </si>
  <si>
    <t>Опублікувати на веб-сайті міської ради дані про вільні земельні ділянки.</t>
  </si>
  <si>
    <t>Затвердити та опублікувати на веб-сайті порядок громадського обговорення містобудівної діяльності.</t>
  </si>
  <si>
    <t>За 20 робочих днів до розгляду сесії публікувати на сайті міської ради проекти рішень з земельних питань, які будуть розглядатись на сесії.</t>
  </si>
  <si>
    <t>Публікувати на сайті міської ради прийняті рішення з земельних питань, які набули чинності.</t>
  </si>
  <si>
    <t>Затвердити на сесії та опублікувати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</si>
  <si>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 xml:space="preserve">Чи опубліковано на веб-сайті міської ради порядок внесення місцевої ініціативи на розгляд ради? </t>
  </si>
  <si>
    <t>Is the procedure for submitting local initiative for consideration of the Council published on the City Council website?</t>
  </si>
  <si>
    <t>Чи опубліковано на веб-сайті міської ради порядок доступу громадян до засідань міської ради?</t>
  </si>
  <si>
    <t>Is the procedure for the public access to the City Council sessions published on the City Council website?</t>
  </si>
  <si>
    <t>Чи опубліковано на веб-сайті міської ради порядок та умови приватизації об’єктів права комунальної власності?</t>
  </si>
  <si>
    <t>Are the procedure and conditions of communal property objects’ privatization published on the City Council website?</t>
  </si>
  <si>
    <t>Чи опубліковано на веб-сайті міської ради порядок та умови позбавлення права користування об’єктами права комунальної власності?</t>
  </si>
  <si>
    <t>Are the procedure and conditions for the deprivation of the right to use communal property objects published on the City Council website?</t>
  </si>
  <si>
    <t>Чи опубліковано на веб-сайті міської ради порядок та умови здачі в оренду майна територіальної громади?</t>
  </si>
  <si>
    <t>Are the procedure and conditions of the territorial community’s property rental  published on the City Council website?</t>
  </si>
  <si>
    <t>Чи опубліковано на веб-сайті міської ради порядок здійснення моніторингу та вирішення конфлікту інтересів?</t>
  </si>
  <si>
    <t>Did the City Council publish on its website the procedure for monitoring and resolving conflicts of interest?</t>
  </si>
  <si>
    <t>Чи  опубліковано на веб-сайті міської ради порядок громадського обговорення містобудівної діяльності?</t>
  </si>
  <si>
    <t>Did the City Council publish on its website the procedure for public discussion of city planning activity?</t>
  </si>
  <si>
    <t>Чи опубліковано на веб-сайті міської ради порядок та умови продажу земельних ділянок комунальної власності або прав на них (оренда, суперфіцій, емфітевзис) на конкурсних засадах (земельних торгах)?</t>
  </si>
  <si>
    <t>Did the City Council publish on its website the procedure and conditions for the sale of communal property land plots or rights thereto (lease, superficies, emphyteusis) on a competitive basis (land auction)?</t>
  </si>
  <si>
    <t>Чи опубліковано на веб-сайті міської ради порядок визначення розміру орендної плати за землі комунальної власності?</t>
  </si>
  <si>
    <t>Did the City Council publish on its website the procedure for determining the amount of rent for the communal property land?</t>
  </si>
  <si>
    <t xml:space="preserve">Чи міська рада опублікувала на своєму веб-сайті </t>
  </si>
  <si>
    <t>Did the City Council publish the procedure for the competition aimed at filling the vacant posts in the City Council?</t>
  </si>
  <si>
    <t>Чи опубліковано на веб-сайті міської ради графік забезпечення будинків теплолічильниками/проведення енергозберігаючих реконструкцій?</t>
  </si>
  <si>
    <t>Did the City Council publish on its website  schedules for installing heat metering devices in buildings/performing energy-saving repairs of buildings?</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</si>
  <si>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</si>
  <si>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Did the City Council publish on its website the procedure and the schedule of consultations with citizens and businesses on content of the draft budget for the following year?</t>
  </si>
  <si>
    <t>Чи опубліковано на веб-сайті міської ради порядок проведення конкурсу на право купівлі/оренди майна територіальної громади?</t>
  </si>
  <si>
    <t>Is the procedure of competition for the right to purchase/rent the territorial community’s property published on the City Council website?</t>
  </si>
  <si>
    <t>Чи опубліковано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</si>
  <si>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Чи  опубліковано на веб-сайті міської ради правила поведінки для виборних посадових осіб, а також найманих працівників міської ради (кодекс етики)?</t>
  </si>
  <si>
    <t>Did the City Council publish on its website rules of conduct for the elected officials and employees of the City Council (Code of Ethics)?</t>
  </si>
  <si>
    <t>questionID</t>
  </si>
  <si>
    <t>Q1</t>
  </si>
  <si>
    <t>Q2</t>
  </si>
  <si>
    <t>Q3</t>
  </si>
  <si>
    <t>Q4</t>
  </si>
  <si>
    <t>Q5</t>
  </si>
  <si>
    <t>Q6</t>
  </si>
  <si>
    <t>Q7</t>
  </si>
  <si>
    <t>Q8</t>
  </si>
  <si>
    <t>Q9</t>
  </si>
  <si>
    <t>Q10</t>
  </si>
  <si>
    <t>Q11</t>
  </si>
  <si>
    <t>Q12</t>
  </si>
  <si>
    <t>Q13</t>
  </si>
  <si>
    <t>Q14</t>
  </si>
  <si>
    <t>Q15</t>
  </si>
  <si>
    <t>Q16</t>
  </si>
  <si>
    <t>Q17</t>
  </si>
  <si>
    <t>Q18</t>
  </si>
  <si>
    <t>Q19</t>
  </si>
  <si>
    <t>Q20</t>
  </si>
  <si>
    <t>Q21</t>
  </si>
  <si>
    <t>Q22</t>
  </si>
  <si>
    <t>Q23</t>
  </si>
  <si>
    <t>Q24</t>
  </si>
  <si>
    <t>Q25</t>
  </si>
  <si>
    <t>Q26</t>
  </si>
  <si>
    <t>Q27</t>
  </si>
  <si>
    <t>Q28</t>
  </si>
  <si>
    <t>Q29</t>
  </si>
  <si>
    <t>Q30</t>
  </si>
  <si>
    <t>Q31</t>
  </si>
  <si>
    <t>Q32</t>
  </si>
  <si>
    <t>Q33</t>
  </si>
  <si>
    <t>Q34</t>
  </si>
  <si>
    <t>Q35</t>
  </si>
  <si>
    <t>Q36</t>
  </si>
  <si>
    <t>Q37</t>
  </si>
  <si>
    <t>Q38</t>
  </si>
  <si>
    <t>Q39</t>
  </si>
  <si>
    <t>Q40</t>
  </si>
  <si>
    <t>Q41</t>
  </si>
  <si>
    <t>Q42</t>
  </si>
  <si>
    <t>Q43</t>
  </si>
  <si>
    <t>Q44</t>
  </si>
  <si>
    <t>Q45</t>
  </si>
  <si>
    <t>Q46</t>
  </si>
  <si>
    <t>Q47</t>
  </si>
  <si>
    <t>Q48</t>
  </si>
  <si>
    <t>Q49</t>
  </si>
  <si>
    <t>Q50</t>
  </si>
  <si>
    <t>Q51</t>
  </si>
  <si>
    <t>Q52</t>
  </si>
  <si>
    <t>Q53</t>
  </si>
  <si>
    <t>Q54</t>
  </si>
  <si>
    <t>Q55</t>
  </si>
  <si>
    <t>Q56</t>
  </si>
  <si>
    <t>Q57</t>
  </si>
  <si>
    <t>Q58</t>
  </si>
  <si>
    <t>Q59</t>
  </si>
  <si>
    <t>Q60</t>
  </si>
  <si>
    <t>Q61</t>
  </si>
  <si>
    <t>Q62</t>
  </si>
  <si>
    <t>Q63</t>
  </si>
  <si>
    <t>Q64</t>
  </si>
  <si>
    <t>Q65</t>
  </si>
  <si>
    <t>Q66</t>
  </si>
  <si>
    <t>Q67</t>
  </si>
  <si>
    <t>Q68</t>
  </si>
  <si>
    <t>Q69</t>
  </si>
  <si>
    <t>Q70</t>
  </si>
  <si>
    <t>Q71</t>
  </si>
  <si>
    <t>Q72</t>
  </si>
  <si>
    <t>Q73</t>
  </si>
  <si>
    <t>Q74</t>
  </si>
  <si>
    <t>Q75</t>
  </si>
  <si>
    <t>Q76</t>
  </si>
  <si>
    <t>Q77</t>
  </si>
  <si>
    <t>question</t>
  </si>
  <si>
    <t>Бахмут</t>
  </si>
  <si>
    <t>Бахмут_comment</t>
  </si>
  <si>
    <t>Бердичів</t>
  </si>
  <si>
    <t>Бердичів_comment</t>
  </si>
  <si>
    <t>Бердянськ</t>
  </si>
  <si>
    <t>Бердянськ_comment</t>
  </si>
  <si>
    <t>Біла Церква</t>
  </si>
  <si>
    <t>Біла Церква_comment</t>
  </si>
  <si>
    <t>Бровари</t>
  </si>
  <si>
    <t>Бровари_comment</t>
  </si>
  <si>
    <t>Вінниця</t>
  </si>
  <si>
    <t>Вінниця_comment</t>
  </si>
  <si>
    <t>Дніпро</t>
  </si>
  <si>
    <t>Дніпро_comment</t>
  </si>
  <si>
    <t>Дрогобич</t>
  </si>
  <si>
    <t>Дрогобич_comment</t>
  </si>
  <si>
    <t>Житомир</t>
  </si>
  <si>
    <t>Житомир_comment</t>
  </si>
  <si>
    <t>Запоріжжя</t>
  </si>
  <si>
    <t>Запоріжжя_comment</t>
  </si>
  <si>
    <t>Івано-Франківськ</t>
  </si>
  <si>
    <t>Івано-Франківськ_comment</t>
  </si>
  <si>
    <t>Ізмаїл</t>
  </si>
  <si>
    <t>Ізмаїл_comment</t>
  </si>
  <si>
    <t>Кам'янець-Подільський</t>
  </si>
  <si>
    <t>Кам'янець-Подільський_comment</t>
  </si>
  <si>
    <t>Кам'янське</t>
  </si>
  <si>
    <t>Кам'янське_comment</t>
  </si>
  <si>
    <t>Київ</t>
  </si>
  <si>
    <t>Київ_comment</t>
  </si>
  <si>
    <t>Ковель</t>
  </si>
  <si>
    <t>Ковель_comment</t>
  </si>
  <si>
    <t>Конотоп</t>
  </si>
  <si>
    <t>Конотоп_comment</t>
  </si>
  <si>
    <t>Костянтинівка</t>
  </si>
  <si>
    <t>Костянтинівка_comment</t>
  </si>
  <si>
    <t>Краматорськ</t>
  </si>
  <si>
    <t>Краматорськ_comment</t>
  </si>
  <si>
    <t>Кременчук</t>
  </si>
  <si>
    <t>Кременчук_comment</t>
  </si>
  <si>
    <t>Кривий Ріг</t>
  </si>
  <si>
    <t>Кривий Ріг_comment</t>
  </si>
  <si>
    <t>Кропивницький</t>
  </si>
  <si>
    <t>Кропивницький_comment</t>
  </si>
  <si>
    <t>Лисичанськ</t>
  </si>
  <si>
    <t>Лисичанськ_comment</t>
  </si>
  <si>
    <t>Луцьк</t>
  </si>
  <si>
    <t>Луцьк_comment</t>
  </si>
  <si>
    <t>Львів</t>
  </si>
  <si>
    <t>Львів_comment</t>
  </si>
  <si>
    <t>Маріуполь</t>
  </si>
  <si>
    <t>Маріуполь_comment</t>
  </si>
  <si>
    <t>Мелітополь</t>
  </si>
  <si>
    <t>Мелітополь_comment</t>
  </si>
  <si>
    <t>Миколаїв</t>
  </si>
  <si>
    <t>Миколаїв_comment</t>
  </si>
  <si>
    <t>Мукачеве</t>
  </si>
  <si>
    <t>Мукачеве_comment</t>
  </si>
  <si>
    <t>Ніжин</t>
  </si>
  <si>
    <t>Ніжин_comment</t>
  </si>
  <si>
    <t>Нікополь</t>
  </si>
  <si>
    <t>Нікополь_comment</t>
  </si>
  <si>
    <t>Новомосковськ</t>
  </si>
  <si>
    <t>Новомосковськ_comment</t>
  </si>
  <si>
    <t>Одеса</t>
  </si>
  <si>
    <t>Одеса_comment</t>
  </si>
  <si>
    <t>Олександрія</t>
  </si>
  <si>
    <t>Олександрія_comment</t>
  </si>
  <si>
    <t>Павлоград</t>
  </si>
  <si>
    <t>Павлоград_comment</t>
  </si>
  <si>
    <t>Полтава</t>
  </si>
  <si>
    <t>Полтава_comment</t>
  </si>
  <si>
    <t>Рівне</t>
  </si>
  <si>
    <t>Рівне_comment</t>
  </si>
  <si>
    <t>Сєвєродонецьк</t>
  </si>
  <si>
    <t>Сєвєродонецьк_comment</t>
  </si>
  <si>
    <t>Слов'янськ</t>
  </si>
  <si>
    <t>Слов'янськ_comment</t>
  </si>
  <si>
    <t xml:space="preserve"> Суми</t>
  </si>
  <si>
    <t xml:space="preserve"> Суми_comment</t>
  </si>
  <si>
    <t>Тернопіль</t>
  </si>
  <si>
    <t>Тернопіль_comment</t>
  </si>
  <si>
    <t>Ужгород</t>
  </si>
  <si>
    <t>Ужгород_comment</t>
  </si>
  <si>
    <t>Умань</t>
  </si>
  <si>
    <t>Умань_comment</t>
  </si>
  <si>
    <t>Харків</t>
  </si>
  <si>
    <t>Харків_comment</t>
  </si>
  <si>
    <t>Херсон</t>
  </si>
  <si>
    <t>Херсон_comment</t>
  </si>
  <si>
    <t>Хмельницький</t>
  </si>
  <si>
    <t>Хмельницький_comment</t>
  </si>
  <si>
    <t>Черкаси</t>
  </si>
  <si>
    <t>Черкаси_comment</t>
  </si>
  <si>
    <t>Чернівці</t>
  </si>
  <si>
    <t>Чернівці_comment</t>
  </si>
  <si>
    <t>Чернігів</t>
  </si>
  <si>
    <t>Чернігів_comment</t>
  </si>
  <si>
    <t>Шостка</t>
  </si>
  <si>
    <t>Шостка_comment</t>
  </si>
  <si>
    <t>так</t>
  </si>
  <si>
    <t>ні</t>
  </si>
  <si>
    <t>частково</t>
  </si>
  <si>
    <t>Чи міська рада опублікувала на своєму веб-сайті процедуру конкурсного відбору на заміщення вакантної посади?</t>
  </si>
  <si>
    <t>http://bmr.gov.ua/index.php?id=800000514</t>
  </si>
  <si>
    <t>http://bmr.gov.ua/index.php?id=800000883</t>
  </si>
  <si>
    <t>http://bc-rada.gov.ua/node/1838</t>
  </si>
  <si>
    <t>http://bc-rada.gov.ua/node/1835</t>
  </si>
  <si>
    <t>http://bc-rada.gov.ua/node/1841</t>
  </si>
  <si>
    <t>http://bc-rada.gov.ua/node/4924</t>
  </si>
  <si>
    <t>http://bc-rada.gov.ua/node/2096</t>
  </si>
  <si>
    <t>http://bc-rada.gov.ua/node/5905</t>
  </si>
  <si>
    <t>отримано повну відповідь</t>
  </si>
  <si>
    <t>http://www.zvit.pro/</t>
  </si>
  <si>
    <t>Відповідно до ч. 4 ст. 53 Закону України «Про запобігання корупції» Білоцерківською міською радою та її виконавчим комітетом забезпечені умови для повідомлень їх працівниками про порушення вимог цього Закону іншою особою, зокрема через офіційний веб-сайт (http://bc-rada.gov.ua ), засоби електронного зв’язку (bc_mvk@ukr.net) та веб-сайти структурних підрозділів виконавчого комітету та їх електронні адреси</t>
  </si>
  <si>
    <t xml:space="preserve">http://bc-rada.gov.ua/node/2096 
</t>
  </si>
  <si>
    <t>http://www.bc-rada.gov.ua/sites/default/files/rada/1175-57-vi.zip</t>
  </si>
  <si>
    <t>http://bc-rada.gov.ua/node/1920</t>
  </si>
  <si>
    <t>Чи опубліковано на веб-сайті міської ради порядок проведення загальних зборів громадян за місцем проживання (повинен бути затверджений статутом територіальної громади)?</t>
  </si>
  <si>
    <t>http://brovary-rada.gov.ua/content/dostup-do-publichnoi-informacii1.html</t>
  </si>
  <si>
    <t>http://brovary-rada.gov.ua/content/postiyni-komisii.html</t>
  </si>
  <si>
    <t>Чи публікує міська рада на своєму веб-сайті результати консультацій із громадськістю щодо бюджету на наступний рік?</t>
  </si>
  <si>
    <t>http://drohobych-rada.gov.ua/gromada/elektronni-petytsiyi-gromadyan/</t>
  </si>
  <si>
    <t>http://drohobych-rada.gov.ua/zemelni-dilyanky/</t>
  </si>
  <si>
    <t>Чи встановлено міською радою спеціальний режим звітності про порушення правил поведінки (створити особливі канали надання інформації доброчесними викривачами фактів корупції, запровадити  заходи захисту таких викривачів)?</t>
  </si>
  <si>
    <t>http://mkrada.gov.ua/content/zviti.html</t>
  </si>
  <si>
    <t>http://petition.mkrada.gov.ua/</t>
  </si>
  <si>
    <t>http://zvit.nadal.te.ua/</t>
  </si>
  <si>
    <t>http://kam-pod.gov.ua/gromadianam/zapitannia-do-vladi</t>
  </si>
  <si>
    <t>http://kam-pod.gov.ua/documents/dostup-do-publ-informatsii/zviti-ta-poshireni-vidpovidi</t>
  </si>
  <si>
    <t>http://kam-pod.gov.ua/vikonkom/sklad-vikonavchogo-komitetu</t>
  </si>
  <si>
    <t>https://onedrive.live.com/?authkey=%21AJkowX0xBaYgE80&amp;cid=ECE43D51F9A9D478&amp;id=ECE43D51F9A9D478%216625&amp;parId=ECE43D51F9A9D478%212523&amp;o=OneUp</t>
  </si>
  <si>
    <t>http://kam-pod.gov.ua/documents/proekti-normativno-pravovikh-aktiv-miskoji-radi</t>
  </si>
  <si>
    <t>http://petition.kam-pod.gov.ua/</t>
  </si>
  <si>
    <t>http://kam-pod.gov.ua/gromadianam/materiali-z-pitan-sotsialnogo-zakhistu</t>
  </si>
  <si>
    <t>http://cnap.kam-pod.gov.ua/</t>
  </si>
  <si>
    <t>http://kam-pod.gov.ua/economika/komunalni-pidpriemstva/perelik-komunalnikh-pidpriemstv</t>
  </si>
  <si>
    <t>http://kam-pod.gov.ua/nashe-misto/genplan</t>
  </si>
  <si>
    <t>http://kam-pod.gov.ua/documents/of-docs-miskradi/rishennia-miskradi</t>
  </si>
  <si>
    <t>http://rada.ck.ua/petitions/web/</t>
  </si>
  <si>
    <t>http://kmr.gov.ua/uk/content/zvity</t>
  </si>
  <si>
    <t>http://www.izmail-rada.gov.ua/2010-05-05-12-39-15</t>
  </si>
  <si>
    <t>http://www.izmail-rada.gov.ua/2012-04-02-13-48-01/2012-04-02-13-49-56</t>
  </si>
  <si>
    <t>http://www.izmail-rada.gov.ua/2012-04-02-13-48-01/2012-04-02-13-50-26</t>
  </si>
  <si>
    <t>http://www.izmail-rada.gov.ua/2012-02-07-10-14-54/184-2012-02-07-10-13-29/1812-2012-02-07-10-39-03</t>
  </si>
  <si>
    <t>http://www.izmail-rada.gov.ua/2010-03-18-10-53-55</t>
  </si>
  <si>
    <t>http://www.izmail-rada.gov.ua/2011-09-16-11-36-23/2012-04-17-05-44-59</t>
  </si>
  <si>
    <t>http://www.mvk.if.ua/pinfzv</t>
  </si>
  <si>
    <t>http://www.mvk.if.ua/sclad</t>
  </si>
  <si>
    <t>http://www.mvk.if.ua/socprog</t>
  </si>
  <si>
    <t>http://petition.mvk.if.ua/</t>
  </si>
  <si>
    <t>http://www.mvk.if.ua/energmod</t>
  </si>
  <si>
    <t>http://chernigiv-rada.gov.ua/project/info-access</t>
  </si>
  <si>
    <t>http://www.city.kherson.ua/c/publichna-informaciya</t>
  </si>
  <si>
    <t>http://www.city.kherson.ua/articles/elektronni-peticiyi-2</t>
  </si>
  <si>
    <t>http://www.city.kherson.ua/articles/vidkriti-vakansiyi</t>
  </si>
  <si>
    <t>http://rada-uzhgorod.gov.ua/rada_docs_taxonomy/zvity-pro-zapyty-na-informatsiyu/</t>
  </si>
  <si>
    <t>http://www.slavrada.gov.ua/?view=public_info</t>
  </si>
  <si>
    <t>http://slavrada.gov.ua/?view=sostav_ispolkom</t>
  </si>
  <si>
    <t>http://slavrada.gov.ua/?view=prozorro</t>
  </si>
  <si>
    <t>http://sed-rada.org.ua/prozorro</t>
  </si>
  <si>
    <t>http://www.slavrada.gov.ua/?view=budget</t>
  </si>
  <si>
    <t>http://olexrada.gov.ua/zapmg</t>
  </si>
  <si>
    <t>http://www.rada-poltava.gov.ua/petition/</t>
  </si>
  <si>
    <t>http://pavlogradmrada.dp.gov.ua/category/vikonkom-2/zapiti-na-publichnu-informaciyu</t>
  </si>
  <si>
    <t>http://pavlogradmrada.dp.gov.ua/category/vikonkom-2/rishennya-vikonkomu</t>
  </si>
  <si>
    <t>https://www.google.com/url?q=http://www.rada-poltava.gov.ua/files/Statut%2520ter%2520gromadu.doc&amp;sa=U&amp;ved=0ahUKEwiMu5qTkcLQAhXDVywKHXojBaIQFggEMAA&amp;client=internal-uds-cse&amp;usg=AFQjCNFp-2zYIG8490WWUWDppooqeyaFdw</t>
  </si>
  <si>
    <t>http://www.rada-poltava.gov.ua/documents/rozporyadzhennya_miskogo_golovi/</t>
  </si>
  <si>
    <t>http://olexrada.gov.ua/category/mf_pp/support_smb</t>
  </si>
  <si>
    <t>http://olexrada.gov.ua/category/gov_supply</t>
  </si>
  <si>
    <t>http://olexrada.gov.ua/category/budget/bg_in_out</t>
  </si>
  <si>
    <t>http://www.rada-poltava.gov.ua/city/municipaleconomy/</t>
  </si>
  <si>
    <t>http://olexrada.gov.ua/category/vacanci</t>
  </si>
  <si>
    <t>http://pavlogradmrada.dp.gov.ua/category/ogoloshennya/rabota</t>
  </si>
  <si>
    <t>http://www.rada-poltava.gov.ua/people/vacancy/</t>
  </si>
  <si>
    <t>http://pavlogradmrada.dp.gov.ua/regulyatorka/proekti-ra/pro-zatverdzhennya-metodiki-rozrakhunku-orendno%D1%97-plati-za-komunalne-majjno-yake-eh-vlasnistyu-teritorialno%D1%97-gromadi-m-pavlograda-ta-proporci%D1%97-%D1%97%D1%97-rozpodilu.html</t>
  </si>
  <si>
    <t>http://www.kovelrada.gov.ua/tenderni_zakupivli.html</t>
  </si>
  <si>
    <t>http://www.kovelrada.gov.ua/budget.html</t>
  </si>
  <si>
    <t>http://kr.gov.ua/anonsi_podiy</t>
  </si>
  <si>
    <t>http://pet.kr.gov.ua/</t>
  </si>
  <si>
    <t>http://kr.gov.ua/karta_saytu_pidrozdili_vikonkomu/upravlinnya_komunalnoi_vlasnosti_mista/ofitsiyni_povidomlennya</t>
  </si>
  <si>
    <t>http://kr.gov.ua/sesii_miskradi/proekti/proekti_rishen_krivorizkoi_miskoi_radi</t>
  </si>
  <si>
    <t>http://mlt.gov.ua/index.php?option=com_content&amp;task=view&amp;id=4370&amp;Itemid=296</t>
  </si>
  <si>
    <t>Про мера без контактів
http://mlt.gov.ua/index.php?option=com_content&amp;task=view&amp;id=6100
Про депутатів без біографії
http://mlt.gov.ua/index.php?option=com_content&amp;task=view&amp;id=4276&amp;Itemid=283</t>
  </si>
  <si>
    <t xml:space="preserve">Лише контакти знизу зліва
http://mlt.gov.ua/index.php?option=com_frontpage&amp;Itemid=1
</t>
  </si>
  <si>
    <t>http://mlt.gov.ua/index.php?option=com_content&amp;task=view&amp;id=2662&amp;Itemid=240</t>
  </si>
  <si>
    <t>https://melitopol-online.gov.ua/</t>
  </si>
  <si>
    <t>http://mlt.gov.ua/index.php?option=com_content&amp;task=blogcategory&amp;id=88&amp;Itemid=327</t>
  </si>
  <si>
    <t>http://mlt.gov.ua/index.php?option=com_content&amp;task=blogcategory&amp;id=88&amp;Itemid=327
http://mlt.gov.ua/index.php?option=com_content&amp;task=blogcategory&amp;id=97&amp;Itemid=339
http://mlt.gov.ua/index.php?option=com_content&amp;task=blogcategory&amp;id=98&amp;Itemid=340</t>
  </si>
  <si>
    <t>http://mlt.gov.ua/index.php?option=com_content&amp;task=view&amp;id=10414&amp;Itemid=1</t>
  </si>
  <si>
    <t>http://mlt.gov.ua/index.php?option=com_content&amp;task=view&amp;id=4267&amp;Itemid=279</t>
  </si>
  <si>
    <t>http://mlt.gov.ua/index.php?option=com_content&amp;task=blogsection&amp;id=59&amp;Itemid=396</t>
  </si>
  <si>
    <t>http://cnap.mlt.gov.ua/</t>
  </si>
  <si>
    <t>http://mlt.gov.ua/index.php?option=com_content&amp;task=blogcategory&amp;id=79&amp;Itemid=308</t>
  </si>
  <si>
    <t>http://mlt.gov.ua/index.php?option=com_content&amp;task=blogcategory&amp;id=115&amp;Itemid=370
http://mlt.gov.ua/index.php?option=com_content&amp;task=blogcategory&amp;id=126&amp;Itemid=403</t>
  </si>
  <si>
    <t>http://mlt.gov.ua/index.php?option=com_content&amp;task=blogcategory&amp;id=98&amp;Itemid=340</t>
  </si>
  <si>
    <t>http://konstrada.gov.ua/zvernennya-gromadyan</t>
  </si>
  <si>
    <t>http://konstrada.gov.ua/vlada/miskij-golova та депутати http://konstrada.gov.ua/vlada/miska-rada/32-miska-rada/deputati-miskoji-radi</t>
  </si>
  <si>
    <t>http://konstrada.gov.ua/vlada/miska-rada/35-miska-rada/postijni-komisiji</t>
  </si>
  <si>
    <t>http://konstrada.gov.ua/sotsialno-ekonomichnij-rozvitok/programi</t>
  </si>
  <si>
    <t>http://konstrada.gov.ua/component/documents/?menu=&amp;typedoc=5&amp;Itemid=181</t>
  </si>
  <si>
    <t>http://petition.konstrada.gov.ua/uk</t>
  </si>
  <si>
    <t>http://konstrada.gov.ua/sotsialno-ekonomichnij-rozvitok/ekonomika-ta-torgivlya/123-sotsialno-ekonomichnij-rozvitok/ekonomika-ta-torgivlya/168-informatsiya-dlya-biznesa</t>
  </si>
  <si>
    <t>http://konstrada.gov.ua/sotsialno-ekonomichnij-rozvitok/byudzhet/170-byudzhet</t>
  </si>
  <si>
    <t>http://konstrada.gov.ua/sotsialne-zabezpechennya-naselennya/sotsialnij-zakhist-naselennya</t>
  </si>
  <si>
    <t>http://konstrada.gov.ua/telefonnij-dovidnik</t>
  </si>
  <si>
    <t>http://konstrada.gov.ua/tsnap</t>
  </si>
  <si>
    <t>http://konstrada.gov.ua/kadrova-robota</t>
  </si>
  <si>
    <t>http://konstrada.gov.ua/vidomosti-pro-majno-dokhodi-vitrati-i-zobov-yazannya-finansovogo-kharakteru</t>
  </si>
  <si>
    <t>https://petition.kremen.gov.ua/</t>
  </si>
  <si>
    <t>https://budget.kremen.org.ua/</t>
  </si>
  <si>
    <t>http://cnap-kremen.gov.ua/</t>
  </si>
  <si>
    <t>https://www.lvivrada.gov.ua/miska-rada/postiyni-komisii</t>
  </si>
  <si>
    <t>http://mayno.lviv.ua/konkursy-ta-aukciony</t>
  </si>
  <si>
    <t>http://marsovet.org.ua/articles/show/article/2336</t>
  </si>
  <si>
    <t>http://marsovet.org.ua/articles/show/menu/3226</t>
  </si>
  <si>
    <t>http://marsovet.org.ua/articles/show/article/2366</t>
  </si>
  <si>
    <t>http://marsovet.org.ua/articles/show/article/36</t>
  </si>
  <si>
    <t>http://marsovet.org.ua/articles/show/article/2335 та відео http://marsovet.org.ua/videogallery</t>
  </si>
  <si>
    <t>http://marsovet.org.ua/articles/show/article/2511</t>
  </si>
  <si>
    <t>http://marsovet.org.ua/articles/show/menu/74</t>
  </si>
  <si>
    <t>http://marsovet.org.ua/articles/show/menu/2301</t>
  </si>
  <si>
    <t>http://openbudget.in.ua/widgets/town_profile/budget_files/577518fb67cb7d204c000000?locale=uk</t>
  </si>
  <si>
    <t>http://marsovet.org.ua/articles/show/menu/72</t>
  </si>
  <si>
    <t>http://marsovet.org.ua/articles/show/menu/980</t>
  </si>
  <si>
    <t>http://marsovet.org.ua/articles/show/menu/92</t>
  </si>
  <si>
    <t>http://marsovet.org.ua/articles/show/article/656</t>
  </si>
  <si>
    <t>Чи опубліковано на веб-сайті міської ради порядок та умови приватизації об’єктів комунальної власності?</t>
  </si>
  <si>
    <t>Чи опубліковано на веб-сайті міської ради порядок та умови відчуження об’єктів комунальної власності?</t>
  </si>
  <si>
    <t>http://www.city-adm.rv.ua/RivnePortal/ukr/files/energo_prog_2015_002.doc</t>
  </si>
  <si>
    <t>http://uman-rada.gov.ua/index.php/dokumenty/rishennia-vykonavchoho-komitetu</t>
  </si>
  <si>
    <t>http://uman-rada.gov.ua/index.php/mizhnarodni-zviazky</t>
  </si>
  <si>
    <t>http://uman-rada.gov.ua/index.php/miskyi-biudzhet</t>
  </si>
  <si>
    <t>http://uman-rada.gov.ua/index.php/mistobuduvannia</t>
  </si>
  <si>
    <t>http://uman-rada.gov.ua/index.php/dokumenty/rishennia-miskoi-rady</t>
  </si>
  <si>
    <t>http://petition.city.kharkov.ua/uk/</t>
  </si>
  <si>
    <t>http://www.city.kharkov.ua/uk/dokumentyi/byudzhet.html</t>
  </si>
  <si>
    <t>http://zvernennya.chernivtsy.eu/</t>
  </si>
  <si>
    <t>http://chernivtsy.eu/portal/postijni-deputatski-komisiyi-chernivetskoyi-miskoyi-rady</t>
  </si>
  <si>
    <t>http://chernivtsy.eu/portal/12832-2</t>
  </si>
  <si>
    <t>yes</t>
  </si>
  <si>
    <t>no</t>
  </si>
  <si>
    <t>partially</t>
  </si>
  <si>
    <t>Чи забезпечено надання повної інформації у відповіді на запит на інформацію?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</si>
  <si>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(заповнення опитувальника)</t>
  </si>
  <si>
    <t>Чи забезпечено надання відповіді на запити на інформацію у встановлені законом терміни (не пізніше п'яти робочих днів з дня отримання запиту)? (Відповідь на запит "таємного клієнта")</t>
  </si>
  <si>
    <t>Чи забезпечено надання повної інформації у відповіді на запит на інформацію? (Відповідь на запит "таємного клієнта")</t>
  </si>
  <si>
    <t>Does the municipality provide the responce to requests for information within the statutory deadlines (within five days from the date of receipt of request)? (filling in the questionnaire)</t>
  </si>
  <si>
    <t>Does the municipality provide the responce to requests for information in full?  (filling in the questionnaire)</t>
  </si>
  <si>
    <t>Does the municipality provide the responce to requests for information within the statutory deadlines (within five days from the date of receipt of request)? (response to the 'Secret shopper’s request')</t>
  </si>
  <si>
    <t>Does the municipality provide the responce to requests for information in full?  (response to the 'Secret shopper’s request')</t>
  </si>
  <si>
    <t>Bakhmut</t>
  </si>
  <si>
    <t>Bakhmut_comment</t>
  </si>
  <si>
    <t>Berdychiv</t>
  </si>
  <si>
    <t>Berdychiv_comment</t>
  </si>
  <si>
    <t>Berdiansk</t>
  </si>
  <si>
    <t>Berdiansk_comment</t>
  </si>
  <si>
    <t>Bila Tserkva</t>
  </si>
  <si>
    <t>Bila Tserkva_comment</t>
  </si>
  <si>
    <t>Brovary</t>
  </si>
  <si>
    <t>Brovary_comment</t>
  </si>
  <si>
    <t>Vinnytsia</t>
  </si>
  <si>
    <t>Vinnytsia_comment</t>
  </si>
  <si>
    <t>Dnipro</t>
  </si>
  <si>
    <t>Dnipro_comment</t>
  </si>
  <si>
    <t>Drohobych</t>
  </si>
  <si>
    <t>Drohobych_comment</t>
  </si>
  <si>
    <t>Zhytomyr</t>
  </si>
  <si>
    <t>Zhytomyr_comment</t>
  </si>
  <si>
    <t>Zaporizhzhia</t>
  </si>
  <si>
    <t>Zaporizhzhia_comment</t>
  </si>
  <si>
    <t>Ivano-Frankivsk</t>
  </si>
  <si>
    <t>Ivano-Frankivsk_comment</t>
  </si>
  <si>
    <t>Izmail</t>
  </si>
  <si>
    <t>Izmail_comment</t>
  </si>
  <si>
    <t>Kamianets-Podilskyi</t>
  </si>
  <si>
    <t>Kamianets-Podilskyi_comment</t>
  </si>
  <si>
    <t>Kamianske</t>
  </si>
  <si>
    <t>Kamianske_comment</t>
  </si>
  <si>
    <t>Kyiv</t>
  </si>
  <si>
    <t>Kyiv_comment</t>
  </si>
  <si>
    <t>Kovel</t>
  </si>
  <si>
    <t>Kovel_comment</t>
  </si>
  <si>
    <t>Konotop</t>
  </si>
  <si>
    <t>Konotop_comment</t>
  </si>
  <si>
    <t>Kostiantynivka</t>
  </si>
  <si>
    <t>Kostiantynivka_comment</t>
  </si>
  <si>
    <t>Kramatorsk</t>
  </si>
  <si>
    <t>Kramatorsk_comment</t>
  </si>
  <si>
    <t>Kremenchuk</t>
  </si>
  <si>
    <t>Kremenchuk_comment</t>
  </si>
  <si>
    <t>Kryvyi Rih</t>
  </si>
  <si>
    <t>Kryvyi Rih_comment</t>
  </si>
  <si>
    <t>Kropyvnytskyi</t>
  </si>
  <si>
    <t>Kropyvnytskyi_comment</t>
  </si>
  <si>
    <t>Lysychansk</t>
  </si>
  <si>
    <t>Lysychansk_comment</t>
  </si>
  <si>
    <t>Lutsk</t>
  </si>
  <si>
    <t>Lutsk_comment</t>
  </si>
  <si>
    <t>Lviv</t>
  </si>
  <si>
    <t>Lviv_comment</t>
  </si>
  <si>
    <t>Mariupol</t>
  </si>
  <si>
    <t>Mariupol_comment</t>
  </si>
  <si>
    <t>Melitopol</t>
  </si>
  <si>
    <t>Melitopol_comment</t>
  </si>
  <si>
    <t>Mykolaiv</t>
  </si>
  <si>
    <t>Mykolaiv_comment</t>
  </si>
  <si>
    <t>Mukacheve</t>
  </si>
  <si>
    <t>Mukacheve_comment</t>
  </si>
  <si>
    <t>Nizhyn</t>
  </si>
  <si>
    <t>Nizhyn_comment</t>
  </si>
  <si>
    <t>Nikopol</t>
  </si>
  <si>
    <t>Nikopol_comment</t>
  </si>
  <si>
    <t>Novomoskovsk</t>
  </si>
  <si>
    <t>Novomoskovsk_comment</t>
  </si>
  <si>
    <t>Odesa</t>
  </si>
  <si>
    <t>Odesa_comment</t>
  </si>
  <si>
    <t>Oleksandriia</t>
  </si>
  <si>
    <t>Oleksandriia_comment</t>
  </si>
  <si>
    <t>Pavlohrad</t>
  </si>
  <si>
    <t>Pavlohrad_comment</t>
  </si>
  <si>
    <t>Poltava</t>
  </si>
  <si>
    <t>Poltava_comment</t>
  </si>
  <si>
    <t>Rivne</t>
  </si>
  <si>
    <t>Rivne_comment</t>
  </si>
  <si>
    <t>Sievierodonetsk</t>
  </si>
  <si>
    <t>Sievierodonetsk_comment</t>
  </si>
  <si>
    <t>Sloviansk</t>
  </si>
  <si>
    <t>Sloviansk_comment</t>
  </si>
  <si>
    <t>Sumy</t>
  </si>
  <si>
    <t>Sumy_comment</t>
  </si>
  <si>
    <t>Ternopil</t>
  </si>
  <si>
    <t>Ternopil_comment</t>
  </si>
  <si>
    <t>Uzhhorod</t>
  </si>
  <si>
    <t>Uzhhorod_comment</t>
  </si>
  <si>
    <t>Uman</t>
  </si>
  <si>
    <t>Uman_comment</t>
  </si>
  <si>
    <t>Kharkiv</t>
  </si>
  <si>
    <t>Kharkiv_comment</t>
  </si>
  <si>
    <t>Kherson</t>
  </si>
  <si>
    <t>Kherson_comment</t>
  </si>
  <si>
    <t>Khmelnytskyi</t>
  </si>
  <si>
    <t>Khmelnytskyi_comment</t>
  </si>
  <si>
    <t>Cherkasy</t>
  </si>
  <si>
    <t>Cherkasy_comment</t>
  </si>
  <si>
    <t>Chernivtsi</t>
  </si>
  <si>
    <t>Chernivtsi_comment</t>
  </si>
  <si>
    <t>Chernihiv</t>
  </si>
  <si>
    <t>Chernihiv_comment</t>
  </si>
  <si>
    <t>Shostka</t>
  </si>
  <si>
    <t>Shostka_comment</t>
  </si>
  <si>
    <t xml:space="preserve"> Secret shopper’s request_questions</t>
  </si>
  <si>
    <t>Questions included to the questionnaire</t>
  </si>
  <si>
    <t>+</t>
  </si>
  <si>
    <t>response received in full</t>
  </si>
  <si>
    <t>response received in time</t>
  </si>
  <si>
    <t>відповідь отримано вчасно</t>
  </si>
  <si>
    <t>question_eng</t>
  </si>
  <si>
    <t>question_ukr</t>
  </si>
  <si>
    <t>category</t>
  </si>
  <si>
    <t>max points</t>
  </si>
  <si>
    <t>ans1</t>
  </si>
  <si>
    <t>ans1en</t>
  </si>
  <si>
    <t>ans2</t>
  </si>
  <si>
    <t>ans2en</t>
  </si>
  <si>
    <t>ans3</t>
  </si>
  <si>
    <t>ans3en</t>
  </si>
  <si>
    <t>ans4</t>
  </si>
  <si>
    <t>ans4en</t>
  </si>
  <si>
    <t>pts1</t>
  </si>
  <si>
    <t>pts2</t>
  </si>
  <si>
    <t>pts3</t>
  </si>
  <si>
    <t>pts4</t>
  </si>
  <si>
    <t>TOTAL POINTS</t>
  </si>
  <si>
    <t>N/A</t>
  </si>
  <si>
    <t>MAX POINTS</t>
  </si>
  <si>
    <t>%</t>
  </si>
  <si>
    <t>RANK</t>
  </si>
  <si>
    <t>score</t>
  </si>
  <si>
    <t>rank</t>
  </si>
  <si>
    <t>acc %</t>
  </si>
  <si>
    <t>par %</t>
  </si>
  <si>
    <t>proc %</t>
  </si>
  <si>
    <t>prop %</t>
  </si>
  <si>
    <t>bug %</t>
  </si>
  <si>
    <t>hr %</t>
  </si>
  <si>
    <t>et %</t>
  </si>
  <si>
    <t>soc %</t>
  </si>
  <si>
    <t>City</t>
  </si>
  <si>
    <t>land %</t>
  </si>
  <si>
    <t>Max points</t>
  </si>
  <si>
    <t>acc RANK</t>
  </si>
  <si>
    <t>par RANK</t>
  </si>
  <si>
    <t>proc RANK</t>
  </si>
  <si>
    <t>prop RANK</t>
  </si>
  <si>
    <t>bug RANK</t>
  </si>
  <si>
    <t>soc RANK</t>
  </si>
  <si>
    <t>hr RANK</t>
  </si>
  <si>
    <t>et RANK</t>
  </si>
  <si>
    <t>land RANK</t>
  </si>
  <si>
    <t>population</t>
  </si>
  <si>
    <t>chief of the region</t>
  </si>
  <si>
    <t xml:space="preserve">new or reelected? </t>
  </si>
  <si>
    <t>reelected</t>
  </si>
  <si>
    <t>part of Ukraine</t>
  </si>
  <si>
    <t>Oblast</t>
  </si>
  <si>
    <t>Donetsk Oblast</t>
  </si>
  <si>
    <t>Zhytomyr Oblast</t>
  </si>
  <si>
    <t>Zaporizhia Oblast</t>
  </si>
  <si>
    <t>Kiev Oblast</t>
  </si>
  <si>
    <t>Vinnytsia Oblast</t>
  </si>
  <si>
    <t>Dnipropetrovsk Oblast</t>
  </si>
  <si>
    <t>Lviv Oblast</t>
  </si>
  <si>
    <t>Ivano-Frankivsk Oblast</t>
  </si>
  <si>
    <t>Khmelnytskyi Oblast</t>
  </si>
  <si>
    <t>Volyn Oblast</t>
  </si>
  <si>
    <t>Sumy Oblast</t>
  </si>
  <si>
    <t>Poltava Oblast</t>
  </si>
  <si>
    <t>Kirovohrad Oblast</t>
  </si>
  <si>
    <t>Luhansk Oblast</t>
  </si>
  <si>
    <t>Mykolaiv Oblast</t>
  </si>
  <si>
    <t>Zakarpattia Oblast</t>
  </si>
  <si>
    <t>Chernihiv Oblast</t>
  </si>
  <si>
    <t>Odesa Oblast</t>
  </si>
  <si>
    <t>Rivne Oblast</t>
  </si>
  <si>
    <t>Ternopil Oblast</t>
  </si>
  <si>
    <t>Cherkasy Oblast</t>
  </si>
  <si>
    <t>Kharkiv Oblast</t>
  </si>
  <si>
    <t>Kherson Oblast</t>
  </si>
  <si>
    <t>Chernivtsi Oblast</t>
  </si>
  <si>
    <t>eastern</t>
  </si>
  <si>
    <t>central</t>
  </si>
  <si>
    <t>western</t>
  </si>
  <si>
    <t>southern</t>
  </si>
  <si>
    <t>independent</t>
  </si>
  <si>
    <t>left-wing</t>
  </si>
  <si>
    <t>right-wing</t>
  </si>
  <si>
    <t>new</t>
  </si>
  <si>
    <t xml:space="preserve">new </t>
  </si>
  <si>
    <t>number</t>
  </si>
  <si>
    <t>control</t>
  </si>
  <si>
    <t>best</t>
  </si>
  <si>
    <t>worst</t>
  </si>
  <si>
    <t>best%</t>
  </si>
  <si>
    <t>worst%</t>
  </si>
  <si>
    <t>less than 100 thousand</t>
  </si>
  <si>
    <t>less than 300 thousand</t>
  </si>
  <si>
    <t>less than 1 million</t>
  </si>
  <si>
    <t>more than 1 million</t>
  </si>
  <si>
    <t>Total average</t>
  </si>
  <si>
    <t>all cities</t>
  </si>
  <si>
    <t>Are materials of the City Council standing committees' sessions published on the City Council website (including transcripts, audio/video recording of the meetings, minutes of the meetings and the results of roll-call votes)?</t>
  </si>
  <si>
    <t>http://mayno.lviv.ua/normatyvno-pravova-baza/pryvatyzaciya</t>
  </si>
  <si>
    <t>http://mayno.lviv.ua/normatyvno-pravova-baza/orenda</t>
  </si>
  <si>
    <t>http://www8.city-adm.lviv.ua/inTEAM/Uhvaly.nsf/(SearchForWeb)/B4C36EEC4431D579C22572FA004A42C2?OpenDocument</t>
  </si>
  <si>
    <t xml:space="preserve">Чи опубліковано на веб-сайті інформацію про надані гранти/ профінансовані бізнес проекти з міського бюджету? </t>
  </si>
  <si>
    <t>Is the information on the given grants/business projects financed from the city budget published on the City Council website?</t>
  </si>
  <si>
    <t>Чи опубліковано на веб-сайті умови отримання грантів/ фінансування бізнес проектів з міського бюджету жителями міста?</t>
  </si>
  <si>
    <t>http://izmail-rada.gov.ua/component/content/article/164-2011-01-31-07-52-55/2448-2012-08-14-05-12-27</t>
  </si>
  <si>
    <t>http://www.izmail-rada.gov.ua/2009-09-14-09-14-45/2010-02-23-10-11-08</t>
  </si>
  <si>
    <t>http://www.izmail-rada.gov.ua/2011-09-16-11-36-23/2012-04-17-05-44-59/5645-2015-06-15-11-51-10</t>
  </si>
  <si>
    <t>http://www.izmail-rada.gov.ua/2011-05-25-09-20-29/2012-04-24-07-15-52</t>
  </si>
  <si>
    <t>https://doc.citynet.kharkov.ua/ru/profile/</t>
  </si>
  <si>
    <t>http://e-dem.in.ua/pavlograd</t>
  </si>
  <si>
    <t>http://pavlogradmrada.dp.gov.ua/kerivnictvo-mista</t>
  </si>
  <si>
    <t>http://www.city.kherson.ua/articles/mistobudivna-dokumentaciya</t>
  </si>
  <si>
    <t>http://brovary-rada.gov.ua/content/chleni-vikonavchogo-komitetu.html</t>
  </si>
  <si>
    <t xml:space="preserve">Total </t>
  </si>
  <si>
    <t>Category</t>
  </si>
  <si>
    <t>Total</t>
  </si>
  <si>
    <t>Через відсутність опублікованих відповідей на платформі, час розгляду невідомий.</t>
  </si>
  <si>
    <t>ID</t>
  </si>
  <si>
    <t>C16Q1</t>
  </si>
  <si>
    <t>C16Q2</t>
  </si>
  <si>
    <t>C16Q3</t>
  </si>
  <si>
    <t>C16Q4</t>
  </si>
  <si>
    <t>C16Q5</t>
  </si>
  <si>
    <t>C16Q6</t>
  </si>
  <si>
    <t>C16Q7</t>
  </si>
  <si>
    <t>C16Q8</t>
  </si>
  <si>
    <t>C16Q9</t>
  </si>
  <si>
    <t>C16Q10</t>
  </si>
  <si>
    <t>C16Q11</t>
  </si>
  <si>
    <t>C16Q12</t>
  </si>
  <si>
    <t>C16Q13</t>
  </si>
  <si>
    <t>C16Q14</t>
  </si>
  <si>
    <t>C16Q15</t>
  </si>
  <si>
    <t>C16Q16</t>
  </si>
  <si>
    <t>C16Q17</t>
  </si>
  <si>
    <t>C16Q18</t>
  </si>
  <si>
    <t>C16Q19</t>
  </si>
  <si>
    <t>C16Q20</t>
  </si>
  <si>
    <t>C16Q21</t>
  </si>
  <si>
    <t>C16Q22</t>
  </si>
  <si>
    <t>C16Q23</t>
  </si>
  <si>
    <t>C16Q24</t>
  </si>
  <si>
    <t>C16Q25</t>
  </si>
  <si>
    <t>C16Q26</t>
  </si>
  <si>
    <t>C16Q27</t>
  </si>
  <si>
    <t>C16Q28</t>
  </si>
  <si>
    <t>C16Q29</t>
  </si>
  <si>
    <t>C16Q30</t>
  </si>
  <si>
    <t>C16Q31</t>
  </si>
  <si>
    <t>C16Q32</t>
  </si>
  <si>
    <t>C16Q33</t>
  </si>
  <si>
    <t>C16Q34</t>
  </si>
  <si>
    <t>C16Q35</t>
  </si>
  <si>
    <t>C16Q36</t>
  </si>
  <si>
    <t>C16Q37</t>
  </si>
  <si>
    <t>C16Q38</t>
  </si>
  <si>
    <t>C16Q39</t>
  </si>
  <si>
    <t>C16Q40</t>
  </si>
  <si>
    <t>C16Q41</t>
  </si>
  <si>
    <t>C16Q42</t>
  </si>
  <si>
    <t>C16Q43</t>
  </si>
  <si>
    <t>C16Q44</t>
  </si>
  <si>
    <t>C16Q45</t>
  </si>
  <si>
    <t>C16Q46</t>
  </si>
  <si>
    <t>C16Q47</t>
  </si>
  <si>
    <t>C16Q48</t>
  </si>
  <si>
    <t>C16Q49</t>
  </si>
  <si>
    <t>C16Q50</t>
  </si>
  <si>
    <t>C16Q51</t>
  </si>
  <si>
    <t>C16Q52</t>
  </si>
  <si>
    <t>C16Q53</t>
  </si>
  <si>
    <t>C16Q54</t>
  </si>
  <si>
    <t>C16Q55</t>
  </si>
  <si>
    <t>C16Q56</t>
  </si>
  <si>
    <t>C16Q57</t>
  </si>
  <si>
    <t>C16Q58</t>
  </si>
  <si>
    <t>C16Q59</t>
  </si>
  <si>
    <t>C16Q60</t>
  </si>
  <si>
    <t>C16Q61</t>
  </si>
  <si>
    <t>C16Q62</t>
  </si>
  <si>
    <t>C16Q63</t>
  </si>
  <si>
    <t>C16Q64</t>
  </si>
  <si>
    <t>C16Q65</t>
  </si>
  <si>
    <t>C16Q66</t>
  </si>
  <si>
    <t>C16Q67</t>
  </si>
  <si>
    <t>C16Q68</t>
  </si>
  <si>
    <t>C16Q69</t>
  </si>
  <si>
    <t>C16Q70</t>
  </si>
  <si>
    <t>C16Q71</t>
  </si>
  <si>
    <t>C16Q72</t>
  </si>
  <si>
    <t>C16Q73</t>
  </si>
  <si>
    <t>C16Q74</t>
  </si>
  <si>
    <t>C16Q75</t>
  </si>
  <si>
    <t>C16Q76</t>
  </si>
  <si>
    <t>C16Q77</t>
  </si>
  <si>
    <t>col</t>
  </si>
  <si>
    <t>sum</t>
  </si>
  <si>
    <t>max</t>
  </si>
  <si>
    <t>3. Please provide the procedure for public access to the City Council sessions.</t>
  </si>
  <si>
    <t>2. Please provide the scanned copy of the document approving the Schedule.</t>
  </si>
  <si>
    <t>Чи опубліковано на сайті аналіз доцільності продажу/здачі в оренду майна, включаючи наявні фінансові витрати на утримання та прогнозований розмір надходжень до міського бюджету, перед будь-яким продажем/орендою?</t>
  </si>
  <si>
    <t>Чи публікується на сайті інформація щодо кожного проданого/зданого в оренду об’єкту із зазначенням розміру надходжень до міського бюджету та особи, яка виграла конкурс?</t>
  </si>
  <si>
    <t>Чи опубліковано на веб-сайті міської ради порядок та графік проведення консультацій із громадянами та бізнесом щодо змісту проекту бюджету на наступний рік?</t>
  </si>
  <si>
    <t>Чи міська рада публікує на своєму веб-сайті проекти рішень з земельних питань, які будуть розглядатись на сесії за 20 робочих днів до розгляду сесії?</t>
  </si>
  <si>
    <t>http://artemrada.gov.ua/vacation</t>
  </si>
  <si>
    <t>https://bmr.gov.ua/index.php?id=521
http://petition.bmr.gov.ua
https://bmr.gov.ua/index.php?id=800000253
https://bmr.gov.ua/index.php?id=800000267</t>
  </si>
  <si>
    <t>https://berdiansk.pb.org.ua</t>
  </si>
  <si>
    <t>Дана інформація висвітлюється на офіційному сайті міської ради в рубриці «Жителям» - «Електронне звернення»</t>
  </si>
  <si>
    <t>Відповідно до Закону України «Про публічні закупівлі» річний план, додаток до річного плану та зміни до них безоплатно оприлюднюються на веб-порталі Уповноваженого органу з питань закупівель.
На офіційному сайті міської ради замовники можуть додатково оприлюднювати дану інформацію в рубриці «Інформація для підприємців міста щодо тендерних закупівель відділів та управлінь міської ради» - «Загальна інформація про державні закупівлі»</t>
  </si>
  <si>
    <t>Дана інформація висвітлюється на офіційному сайті міської ради в рубриці «Рішення міської ради» за 2013, 2014, 2015</t>
  </si>
  <si>
    <t>Проект бюджету на наступний рік обговорюється на засіданнях постійної комісії з питань планування соціально-економічного розвитку, бюджету та фінансів, куди запрошуються всі бажаючі. Повідомлення про засідання комісій – в рубриці «Анонси»</t>
  </si>
  <si>
    <t xml:space="preserve">Дана інформація висвітлюється на офіційному сайті міської ради в рубриці «Вакансії» </t>
  </si>
  <si>
    <t>Дана інформація висвітлюється на офіційному сайті міської ради в рубриці «Містобудівна документація» - «Генеральний план міста Біла Церква»</t>
  </si>
  <si>
    <t>Дана інформація висвітлюється на офіційному сайті міської ради в рубриці «Рішення міської ради»</t>
  </si>
  <si>
    <t xml:space="preserve">http://brovary-rada.gov.ua/documents/?c=5 </t>
  </si>
  <si>
    <t xml:space="preserve">http://brovary-rada.gov.ua/content/derzhavni-zakupivli.html </t>
  </si>
  <si>
    <t xml:space="preserve">http://brovary-rada.gov.ua/documents/28454.html </t>
  </si>
  <si>
    <t xml:space="preserve">http://brovary-rada.gov.ua/content/kadrova-politika-ta-profesiyna-etika.html </t>
  </si>
  <si>
    <t xml:space="preserve">http://brovary-rada.gov.ua/content/feedback.html , http://brovary-rada.gov.ua/content/ochishchennya-vladi.html  , http://brovary-rada.gov.ua/content/kadrova-politika-ta-profesiyna-etika.html </t>
  </si>
  <si>
    <t xml:space="preserve"> http://brovary-rada.gov.ua/content/mistobuduvannya-ta-arhitektura.html ,  http://brovary-rada.gov.ua/content/blagoustriy-ta-zhkg.html , http://brovary-rada.gov.ua/documents/?c=29 , http://brovary-rada.gov.ua/news/13884.html , http://brovary-rada.gov.ua/content/programi.html , http://brovary-rada.gov.ua/documents/27481.html .</t>
  </si>
  <si>
    <t>-</t>
  </si>
  <si>
    <t>http://so.kam.gov.ua/treezas_so/pg/1_dl/</t>
  </si>
  <si>
    <t xml:space="preserve">https://gb.kr.gov.ua/ </t>
  </si>
  <si>
    <t xml:space="preserve">http://kr.gov.ua/sklad_vikonavchogo_komitetu/vakansii </t>
  </si>
  <si>
    <t xml:space="preserve">Лисичанська міська рада долучилась до Єдиної системи електронних петицій. На офіційному сайті Лисичанської міської ради на головній сторінці для доступу до Єдиної системи електронних петицій розташовані банери для прямого доступу. Також створено розділ «Звернення громадян», де можна знайти нормативно-правові документи, графіки прийому громадян, аналіз звернень громадян тощо. У даному розділі є інформація про електронну адресу для прийняття електронних звернень (заяв, скарг, пропозицій) complaint@lis.gov.ua. </t>
  </si>
  <si>
    <t>У розділі «Міські програми розвитку» за посиланням http://lis.gov.ua/lisichansk-today/programs.html.</t>
  </si>
  <si>
    <t>Передбачено відповідний для публікації інформації про місцеві ініціативи: http://mariupolrada.gov.ua/public-participation</t>
  </si>
  <si>
    <t>http://mariupolrada.gov.ua/en/person/bojchenko-vadim-sergijovich - міський голова, http://mariupolradа.gov.ua/en/person/assіstants - заступники</t>
  </si>
  <si>
    <t xml:space="preserve">Усі закупівлі http://mariupolrada.gov.ua/page/elektronni-zakupivli </t>
  </si>
  <si>
    <t>http://mariupolrada.gov.ua/page/elektronni- zakupivli Шляхом пошуку можуть бути знайдені завершені закупівлі, через посилання на портал закупівель по кожній з закупівель доступна детальна інформація щодо типу закупівлі, дати, ціни, кандидатів, їх пропозиції, протоколів засідань Комісії</t>
  </si>
  <si>
    <t xml:space="preserve">http://mariupolada.gov.ua/privatisation  </t>
  </si>
  <si>
    <t>http://mariupolrada.gov.ua/page/socialna-dopomoga-derzhavna-dopomoga-dlia-riznih-verstv-naselennia</t>
  </si>
  <si>
    <t>http://mariupolada.gov.ua/page/centr-nadannia-administrativnih-poslug-cnap</t>
  </si>
  <si>
    <t>http://mariupolrada.gov.ua/vacancies</t>
  </si>
  <si>
    <t>Створено через особистий кабінет https://drive.google.conm/open?id=lkA-Ystazv3w04vlFGkkWsCODFN4NMiaf Повідомити про факти корупції http://mariupolrada.gov.ua/page/povidomiti-pro-fakti-korupcii</t>
  </si>
  <si>
    <t>Генеральні плани міста Маріуполь http://mariupolrada.gov.ua/page/generalni-plani-mista-mariupol План зонування http://mariupolrada.gov.ua/page/plan-zonuvannja-teritorii-mista-zoning тощо у розділі Економіка/Архітектура та містобудування</t>
  </si>
  <si>
    <t>https://melitopol-online.gov.ua/ http://mlt.gov.ua/index.php?option=com_content&amp;task=view&amp;id=T 1945&amp;Itemid=1</t>
  </si>
  <si>
    <t>http://investmelitopol.org/index.php/contacts</t>
  </si>
  <si>
    <t>- У відповідності до ЗУ «Про публічні закупівлі» вся інформація про закупівлі публікується на сайті уповноваженого органу в системі «ProZorro», яка має вільний відкритий доступ для кожного пересічного громадянина України. Також там можна коментувати та задавати питання он-лайн.</t>
  </si>
  <si>
    <t>http://mlt.gov.ua/index.php?option=com_content&amp;task=blogcategory&amp;id=104&amp;Itemid=355 Також формується інформація щодо таких об'єктів на 2018 рік.</t>
  </si>
  <si>
    <t>http://mlt.gov.ua/index.php?option=content&amp;task=blogsection&amp;id=68&amp;Itemid=442</t>
  </si>
  <si>
    <t>http://mlt.gov.ua/index.php?option=com_content&amp;task=blogcategory&amp;id=138&amp;Itemid=446</t>
  </si>
  <si>
    <t>http://mlt.gov.ua/index.php?option=com_content&amp;task=blogcategory&amp;id=110&amp;Itemid=361 http://mlt.gov.ua/index.php?option=com_content&amp;task=blogcategory&amp;id=109&amp;Itemid=362</t>
  </si>
  <si>
    <t>http://nikopol-mrada.dp.gov.ua/servisi/pytannia-meru</t>
  </si>
  <si>
    <t>http://www.rada-poltava.gov.ua/people/parcutupator/</t>
  </si>
  <si>
    <t>http://www.rada-poltava.gov.ua/files/rish_7_9_46.zip</t>
  </si>
  <si>
    <t>http://cnap-pl.gov.ua/</t>
  </si>
  <si>
    <t xml:space="preserve">http://www.rada-poltava.gov.ua/city/plans/  http://www.rada-poltava.gov.ua/city/plan/  http://www.rada-poltava.gov.ua/city/zoning_plan/  http://www.rada-poltava.gov.ua/city/shema_buldings/ </t>
  </si>
  <si>
    <t xml:space="preserve">https://www.cnaprv.gov.ua/ </t>
  </si>
  <si>
    <t>http://slavrada.gov.ua/?view=vacance</t>
  </si>
  <si>
    <t>http://slavrada.gov.ua/?view=archi</t>
  </si>
  <si>
    <t xml:space="preserve">https://smr.gov.ua/uk/miska-vlada/vakansiji.html </t>
  </si>
  <si>
    <t xml:space="preserve">https://smr.gov.ua/uk/miska-vlada/vikonavchi-organi/zahalni-pravyla-etychnoi-povedinky.html </t>
  </si>
  <si>
    <t xml:space="preserve">https://smr.gov.ua/uk/dokumenti/mistobudivna-dokumentatsiya.html </t>
  </si>
  <si>
    <t>http://bc-rada.gov.ua/node/1907</t>
  </si>
  <si>
    <t>https://drive.google.com/file/d/1Qwl-StZEWeuOCjWWHv7hselpY8LwaWtD/view</t>
  </si>
  <si>
    <t>https://dniprorada.gov.ua/uk/page/prozorro</t>
  </si>
  <si>
    <t>Про Програму економічного і соціального розвитку м. Маріуполя на 2018 рік http://mariapolrada.gov.ua/citv-council-solution-proiects/pro-progjamu-ekonomichnogo-і-socialnogo-rozvitku-m.-mariupolia-na-2018-rik Про звіт постійної комісії з питань соціально-економічного розвитку, бюджету та фінансам про діяльність з 01.11.2017 до 01.11.2017 http://mariupolrada.gov.ua/citv-council-solutions/pro-zvit-postijnoi-komisii-z-pitan-socialno-ekonomichnogo-rozvitku-biudzhetu-ta-finansam-pro-dijalnist-z-01.11.2017-do- 01.01.2017 http://mariupolrada.gov.ua/citv-counci]-solutions/pro-vnesennia-zmin-do-rishennia-miskoi-radi-vid-28.01.2017-74-39-%C2%ABpro-perejmenuvannia-obektiv- toponimiki-mista%C2%BB Документи Міської ради публікуються на сайті у роділлі прозоре місто/Документи міської ради http://mariupolrada.gov.ua/page/dokumenti-mariupolskoi-miskoi-radi</t>
  </si>
  <si>
    <t>http://konstrada.gov.ua/images/doc/2017/01/20170119rpz.doc</t>
  </si>
  <si>
    <t>http://mariupolrada.gov.ua/page/informacija-pro-richni-plani-zakupivel</t>
  </si>
  <si>
    <t>http://mariupolrada.gov.ua/page/elektronni-zakupivli</t>
  </si>
  <si>
    <t>Оголошення про покупку житла http://mariupolrada.gov.ua/page/ogoloshennia-pro-provedennia-zakupivli-zhitla Оренда майна http://mariupolrada.gov.ua/page/obekti-neruhomogo-maina-komunalnoi-vlasnosti-teritoriainoi-gromadi-mista-mariupolja http://mariupolrada.gov.ua/page/orenda-maina-miskoi-komunalnoi-vlasnosti Приєднання до проекту Prozorro.Sales</t>
  </si>
  <si>
    <t>Форма електронного звернення :http://www.krm.gov.ua/zapit/view/135 Форма інформаційного запиту:http://www.krm.gov.ua/zapit/view/29</t>
  </si>
  <si>
    <t xml:space="preserve">Аудіо/відео записи пленарних засідань http://www.krm.gov.ua/article/view/429
Протоколи сесій - http://www.krm.gov.ua/article/view/587
Результати поіменних голосувань - підрозділ на сайті “Міська рада”/”Поіменне голосування”. З квітня 2019 року публікуються у форматі відкритих даних (приклад)- https://odp.krm.gov.ua/dataset/pe3yjibtatn-noimehhnx-rojiocybahb-njiehaphnx-3acidahb-kpamatopcbkoi-micbkoi-padn-vii-ckjinkahhr
https://odp.krm.gov.ua/dataset/id_090720191037
https://odp.krm.gov.ua/dataset/id_090820191447
</t>
  </si>
  <si>
    <t>Порядок денний депутатських комісій 2019 р- http://www.krm.gov.ua/article/view/824</t>
  </si>
  <si>
    <t>Звіти міського голови http://www.krm.gov.ua/article/view/32</t>
  </si>
  <si>
    <t xml:space="preserve">Інформ по міському голові: http://www.krm.gov.ua/article/view/32 Інформація по депутатському корпусу:http://www.krm.gov.ua/person
</t>
  </si>
  <si>
    <t>Склад депутатських комісій:http://www.krm.gov.ua/article/view/45 Положення про депутатські комісії: http://www.krm.gov.ua/article/view/46 Графік засідань:http://www.krm.gov.ua/article/view/821</t>
  </si>
  <si>
    <t>http://www.krm.gov.ua/article/view/58</t>
  </si>
  <si>
    <t>Громадьске обговорення Програми соц.економічного розвитку http://www.krm.gov.ua/article/view/816 Програма  на 2019: http://www.krm.gov.ua/article/view/823 Звіт за 1 півріччя http://www.krm.gov.ua/article/view/890 Зміни до Програми http://www.krm.gov.ua/article/view/833 Програма сприяння розвитку малого і середнього підприємництва в м. Краматорську на 2019-2020 роки  http://www.krm.gov.ua/article/view/840</t>
  </si>
  <si>
    <t>Статут міста http://www.krm.gov.ua/article/view/629</t>
  </si>
  <si>
    <t>Місцеві ініціативи до міської ради не надходили</t>
  </si>
  <si>
    <t xml:space="preserve">Громадян мають можливість вільного доступу до засідань міської ради. Обмежень не передбачено </t>
  </si>
  <si>
    <t xml:space="preserve">Місто підключено до загальнодержавного сервісу “Єдиної системи місцевих петицій ”-https://e-dem.in.ua/kramatorsk
http://www.krm.gov.ua/article/view/505
Місто підключено до загальнодержавного сервісу “Єдиної системи місцевих петицій ”-https://e-dem.in.ua/kramatorsk
http://www.krm.gov.ua/article/view/505
</t>
  </si>
  <si>
    <t>Грантові програми - http://www.krm.gov.ua/article/view/24</t>
  </si>
  <si>
    <t xml:space="preserve">Інфраструктурні проекти міста 2019р.- http://www.krm.gov.ua/article/view/851
Проекти ДФРР2019р. http://www.krm.gov.ua/article/view/852
Грантові проекти Європейського Союзу -http://www.krm.gov.ua/article/view/756, http://www.krm.gov.ua/article/view/757
Фандрайзингова стратегія  
http://www.krm.gov.ua/article/view/649
Інфраструктурні проекти міста 2019р.- http://www.krm.gov.ua/article/view/851
Проекти ДФРР2019р. http://www.krm.gov.ua/article/view/852
Грантові проекти Європейського Союзу -http://www.krm.gov.ua/article/view/756, http://www.krm.gov.ua/article/view/757
Фандрайзингова стратегія  
http://www.krm.gov.ua/article/view/649
</t>
  </si>
  <si>
    <t xml:space="preserve">На сайті міської ради -http://www.krm.gov.ua/article/view/842
У форматі відкритих даних  https://odp.krm.gov.ua/dataset/fc523faf-0579-4435-af9d-4ac48751e8ad
У форматі відкритих даних  https://odp.krm.gov.ua/dataset/fc523faf-0579-4435-af9d-4ac48751e8ad
</t>
  </si>
  <si>
    <t xml:space="preserve">Інформація по тендерам з відгуками http://www.krm.gov.ua/article/view/830
Інформація по розпорядникам бюджетних коштів з планами закупівель.
Розділ сайту krm.gov.ua 
“Публічні закупівлі”/”Замовники”
Інформація по розпорядникам бюджентих коштів з планами закупівель.
</t>
  </si>
  <si>
    <t>Інформація про закупівлю товарів, робіт та послуг по Краматорській міській раді - http://www.krm.gov.ua/article/view/842</t>
  </si>
  <si>
    <t xml:space="preserve">Тендери з відгуками на порталі DOZORRO:
https://dozorro.org/customers/04052809/tenders?tid=&amp;status=®ion=&amp;reaction=0
</t>
  </si>
  <si>
    <t>http://www.krm.gov.ua/article/view/169</t>
  </si>
  <si>
    <t>Бюджет 2019 року http://www.krm.gov.ua/article/view/822</t>
  </si>
  <si>
    <t xml:space="preserve">2016 - http://www.krm.gov.ua/article/view/409
2017 -http://www.krm.gov.ua/article/view/521
2018 - http://www.krm.gov.ua/article/view/646
</t>
  </si>
  <si>
    <t xml:space="preserve">Виконання міського бюджету за 2017 р 
http://www.krm.gov.ua/article/view/521#met170
Виконання міського бюджету за 2018 р http://www.krm.gov.ua/article/view/646#met170
Виконання міського бюджету за 2019 р http://www.krm.gov.ua/article/view/822#met170
</t>
  </si>
  <si>
    <t xml:space="preserve">Інформація про основні показники, положення і вимоги щодо формування проекту міського бюджету на 2019 рік - http://www.krm.gov.ua/news/view/25180
Повідомлення про проведення громад обговорення - http://www.krm.gov.ua/news/view/25022
Громадське обговорення 
http://www.krm.gov.ua/article/view/516#met245
</t>
  </si>
  <si>
    <t xml:space="preserve">Звіт про громадське обговорення 
http://www.krm.gov.ua/article/view/516#met245_1
</t>
  </si>
  <si>
    <t>http://www.krm.gov.ua/news/section/19</t>
  </si>
  <si>
    <t>http://www.krm.gov.ua/article/view/317</t>
  </si>
  <si>
    <t xml:space="preserve">Інформація про центр - http://www.krm.gov.ua/article/view/382
Графік прийому громадян - http://www.krm.gov.ua/article/view/383
Структура центру- http://www.krm.gov.ua/article/view/384
Перелік адміністративних послуг - http://www.krm.gov.ua/article/view/385
</t>
  </si>
  <si>
    <t xml:space="preserve">КПП "КРАМАТОРСКИЙ ВОДОКАНАЛ" - http://www.krm.gov.ua/article/view/605
КВП «Краматорська тепломережа»
http://www.krm.gov.ua/article/view/606
КП «Міськсвітло» - http://www.krm.gov.ua/article/view/856
</t>
  </si>
  <si>
    <t>http://www.krm.gov.ua/article/view/596</t>
  </si>
  <si>
    <t>Вакансії http://www.krm.gov.ua/article/view/193</t>
  </si>
  <si>
    <t>Порядок проведення конкурсу на заміщення вакантних посад - http://www.krm.gov.ua/article/view/193</t>
  </si>
  <si>
    <t>Оголошення в новостной стрічці -http://www.krm.gov.ua/news/view/27303, http://www.krm.gov.ua/news/view/24052, http://www.krm.gov.ua/news/view/26769</t>
  </si>
  <si>
    <t>http://www.krm.gov.ua/news/view/27131</t>
  </si>
  <si>
    <t>Міський голова http://www.krm.gov.ua/article/view/32</t>
  </si>
  <si>
    <t>Конфлікт інтересів http://www.krm.gov.ua/article/view/813</t>
  </si>
  <si>
    <t>Спеціальні уповноважені суб’єкти у сфері протидії корупції http://www.krm.gov.ua/article/view/809</t>
  </si>
  <si>
    <t xml:space="preserve">Плани зонування  
http://www.krm.gov.ua/article/view/323, http://www.krm.gov.ua/article/view/352, http://www.krm.gov.ua/article/view/353, http://www.krm.gov.ua/article/view/358
Детальні плани http://www.krm.gov.ua/article/view/347, http://www.krm.gov.ua/article/view/282, http://www.krm.gov.ua/article/view/287, http://www.krm.gov.ua/article/view/301
</t>
  </si>
  <si>
    <t>http://www.krm.gov.ua/article/view/416</t>
  </si>
  <si>
    <t>http://www.krm.gov.ua/docs/proekti/page/2</t>
  </si>
  <si>
    <t>http://www.krm.gov.ua/docs/sessija</t>
  </si>
  <si>
    <t>Повідомте про корупцію -http://www.krm.gov.ua/zapit/view/808</t>
  </si>
  <si>
    <t xml:space="preserve">http://artemrada.gov.ua/18265 
Головне меню – Розділ «Міська рада», вкладка №1 Депутатський корпус, далі вкладки :
•  Рада голів постійних комісій Бахмутської міської ради 
•  Постійні комісії Бахмутської міської ради (далі на сторінку кожної постійної комісії)
•  Депутатські фракції та групи
</t>
  </si>
  <si>
    <t xml:space="preserve">http://artemrada.gov.ua/15891 
Головне меню – Розділ «Міський голова», вкладка Звіти міського голови
</t>
  </si>
  <si>
    <t xml:space="preserve">http://artemrada.gov.ua/executivecommittee/members
Головне меню – Розділ «Виконавчий комітет», вкладка «Персональний склад виконавчого комітету Бахмутського міської ради»
</t>
  </si>
  <si>
    <t xml:space="preserve">http://artemrada.gov.ua/cityprogram
Головне меню – Розділ «Міські програми»
</t>
  </si>
  <si>
    <t xml:space="preserve">http://artemrada.gov.ua/documents/regulations/committee
Головне меню – Розділ «Виконавчий комітет», вкладка Рішення виконкому Бахмутської міської ради
</t>
  </si>
  <si>
    <t xml:space="preserve">http://artemrada.gov.ua/meeting
Головне меню – Розділ «Суспільство», вкладка Загальні збори громадян м. Бахмут
</t>
  </si>
  <si>
    <t xml:space="preserve">http://artemrada.gov.ua/inventions
Головне меню – Розділ «Суспільство», вкладка «Книга реєстрації місцевих ініціатив у м. Бахмуті»
</t>
  </si>
  <si>
    <t xml:space="preserve">http://artemrada.gov.ua/sessionproject
http://artemrada.gov.ua/isp-proekt
</t>
  </si>
  <si>
    <t>http://artemrada.gov.ua/petition</t>
  </si>
  <si>
    <t xml:space="preserve">http://artemrada.gov.ua/20114
</t>
  </si>
  <si>
    <t xml:space="preserve">http://artemrada.gov.ua/16565 </t>
  </si>
  <si>
    <t xml:space="preserve">http://artemrada.gov.ua/16565
</t>
  </si>
  <si>
    <t xml:space="preserve">http://artemrada.gov.ua/economics/investment
</t>
  </si>
  <si>
    <t>http://artemrada.gov.ua/ У верхній правій незмінній частині сайту є адреса, телефон та контактні дані Бахмутської міської ради англійською мовою.</t>
  </si>
  <si>
    <t xml:space="preserve">http://artemrada.gov.ua/18101
Верхнє меню Прозоре місто
</t>
  </si>
  <si>
    <t xml:space="preserve">http://artemrada.gov.ua/22966 
Верхнє меню Прозоре місто
https://prozorro.gov.ua/plan/search/?query=бахмутська%20міська%20рада
https://prozorro.gov.ua/tender/search?edrpou=04052732
</t>
  </si>
  <si>
    <t xml:space="preserve">http://artemrada.gov.ua/22966 
Верхнє меню Прозоре місто
https://prozorro.gov.ua/tender/search?edrpou=04052732
</t>
  </si>
  <si>
    <t xml:space="preserve">http://artemrada.gov.ua/22966 
Верхнє меню Прозоре місто
https://prozorro.gov.ua/tender/search?edrpou=04052732
</t>
  </si>
  <si>
    <t xml:space="preserve">Головне меню – Муніципальний розвиток - Положення про порядок приватизації та відчуження об'єктів права комунальної власності територіальної громади міста Бахмута
http://artemrada.gov.ua/documents/%D0%B1%D0%B0%D1%85%D0%BC%D1%83%D1%82/125-%D0%B2%D1%96%D0%B4-30012019/20190130-%E2%84%966125-2439
</t>
  </si>
  <si>
    <t xml:space="preserve">Головне меню – Муніципальний розвиток -
https://drive.google.com/file/d/1oPFcG4Xephya4cb1_ievEGlZLaF3q-Lm/view
</t>
  </si>
  <si>
    <t xml:space="preserve">http://artemrada.gov.ua/news/23462
</t>
  </si>
  <si>
    <t>http://artemrada.gov.ua/21844</t>
  </si>
  <si>
    <t xml:space="preserve">http://artemrada.gov.ua/16616
</t>
  </si>
  <si>
    <t xml:space="preserve">http://artemrada.gov.ua/documents/economics/budget
</t>
  </si>
  <si>
    <t>http://artemrada.gov.ua/articles/9291</t>
  </si>
  <si>
    <t xml:space="preserve">Громадські обговорення:
http://artemrada.gov.ua/3112
</t>
  </si>
  <si>
    <t xml:space="preserve">Комунальні служби
http://artemrada.gov.ua/18509
Аварійні служби
http://artemrada.gov.ua/7260
безоплатна первинна правова допомога 
http://artemrada.gov.ua/department/yurv%D1%96dd%D1%96l
http://artemrada.gov.ua/15542
</t>
  </si>
  <si>
    <t xml:space="preserve">http://artemrada.gov.ua/18509
</t>
  </si>
  <si>
    <t xml:space="preserve">http://artemrada.gov.ua/21417
</t>
  </si>
  <si>
    <t xml:space="preserve">http://artemrada.gov.ua/vacation
</t>
  </si>
  <si>
    <t xml:space="preserve">http://artemrada.gov.ua/13421
</t>
  </si>
  <si>
    <t xml:space="preserve">http://artemrada.gov.ua/vacation
http://artemrada.gov.ua/13421
</t>
  </si>
  <si>
    <t xml:space="preserve">Відповідно до ч. 2 ст. 12 Закону України "Про засади запобігання і протидії корупції" від 7 квітня 2011 року № 3206-VI, що втратив чинність 01.09.2016, відомості, зазначені у декларації про майно, доходи, витрати і зобов’язання фінансового характеру за минулий рік Президента України, Голови Верховної Ради України, народних депутатів України, Прем’єр-міністра України, членів Кабінету Міністрів України, Голови та суддів Конституційного Суду України, Голови та суддів Верховного Суду України, голів та суддів вищих спеціалізованих судів України, Генерального прокурора України та його заступників, Голови Національного банку України, Голови Рахункової палати, Голови та членів Вищої ради юстиції, членів Центральної виборчої комісії, Уповноваженого Верховної Ради України з прав людини, Голови та членів Вищої кваліфікаційної комісії суддів України, перших заступників та заступників міністрів, заступників міністрів - керівників апаратів, керівників інших державних органів, органів влади Автономної Республіки Крим та їх заступників, членів колегіальних державних органів (комісій, рад), сільського, селищного, міського голови, голови районної у місті (у разі її утворення), районної, обласної ради та їх заступників, керівників виконавчих органів сільських, селищних, міських, районних у містах (у разі їх утворення) рад та їх заступників, секретаря сільської, селищної, міської ради, підлягали оприлюдненню протягом 30 днів з дня їх подання на офіційному веб-сайті відповідного державного органу чи органу місцевого самоврядування на строк не менше одного року.
Цим Законом не передбачено конкретного терміну зберігання на офіційному веб-сайті сканованих копій декларацій про майно, доходи, витрати і зобов’язання фінансового характеру посадових осіб місцевого самоврядування.
Чинним Законом України «Про запобігання корупції» від 14.10.2014 року № 1700-VII передбачено обов’язок щорічно до 01 квітня подавати шляхом заповнення на офіційному веб-сайті Національного агентства з питань запобігання корупції декларацію особи, уповноваженої на виконання функцій держави або місцевого самоврядування, за минулий рік за формою, що визначається Національним агентством з питань запобігання корупції.
</t>
  </si>
  <si>
    <t>http://artemrada.gov.ua/13058</t>
  </si>
  <si>
    <t>http://arh.bahmutrada.gov.ua/</t>
  </si>
  <si>
    <t>http://artemrada.gov.ua/economics/investment</t>
  </si>
  <si>
    <t xml:space="preserve">http://arh.bahmutrada.gov.ua/gromadski
</t>
  </si>
  <si>
    <t>http://artemrada.gov.ua/sessionproject</t>
  </si>
  <si>
    <t xml:space="preserve">http://artemrada.gov.ua/documents/regulations/session
</t>
  </si>
  <si>
    <t>Згідно п.6 ст.123 Земельного кодексу України (за 10 днів)</t>
  </si>
  <si>
    <t>http://artemrada.gov.ua/documents/regulations/session
+D72D2:D78+D73:D78</t>
  </si>
  <si>
    <t xml:space="preserve">http://petition.berdychiv.com.ua/uk </t>
  </si>
  <si>
    <t xml:space="preserve">Інформація публікується на Prozorro </t>
  </si>
  <si>
    <t>Інформація публікується на Edata</t>
  </si>
  <si>
    <t>Проводяться відкриті громадські слухання</t>
  </si>
  <si>
    <t>Проект бюджету заслуховується на відкритому засіданні виконавчого комітету</t>
  </si>
  <si>
    <t>Так</t>
  </si>
  <si>
    <t>http://cnap.berdychiv.com.ua/</t>
  </si>
  <si>
    <t>Це не передбачено чинним законодавством</t>
  </si>
  <si>
    <t>Відповідно до ст.20 ЗУ „Про звернення громадян” звернення розглядаються і вирішуються у термін не більше одного місяця від дня їх надходження, а ті, які не потребують додаткового вивчення, - невідкладно, але не пізніше п'ятнадцяти днів від дня їх отримання. Якщо в місячний термін вирішити порушені у зверненні питання неможливо, керівник відповідного органу, підприємства, установи, організації або його заступник встановлюють необхідний термін для його розгляду, про що повідомляється особі, яка подала звернення. При цьому загальний термін вирішення питань, порушених у зверненні, не може перевищувати сорока п'яти днів.</t>
  </si>
  <si>
    <t>http://bmr.gov.ua/index.php?id=800000269 https://bmr.gov.ua/index.php? id-800000839 https://bmr.gov.ua/index.php?%20id=800000598&amp;no_cache=%201%20&amp;tx_bmrfeusers_bmrfeusers%20%5BlrontendUserBmr%5D=%201%20203&amp;tx_bmrfeusers_bmrfeus%20ers%5Baction%5D=show&amp;tx%20_bm%20rfeusers_bmrfeusers%%205B%20controller%5D=FrontendUser%20Bmr&amp;cHash=77f25b84038dd%20ed0b439066a74cc52e6</t>
  </si>
  <si>
    <t>https://bmr.gov.ua/index.php?
id-800000714
https://bmr.gov.ua/index.php?id=800000317&amp;no_cache=1&amp;L=456</t>
  </si>
  <si>
    <t>https://bmr.gov.ua/index.php?%20id=225&amp;L=%D%201%20%96%D0%%20BD%D1%84%D0%BE</t>
  </si>
  <si>
    <t xml:space="preserve">https://bmr.gov.ua/index.php?id=800000272
</t>
  </si>
  <si>
    <t>https://bmr.gov.ua/fileadmin/documentation/inf-komunik.resursi/2017/Statut_teritor_gromadi_mista.pdf</t>
  </si>
  <si>
    <t>https://bmr.gov.ua/flleadmin/Miska_rada/Normativno-pravova_baza_Berdjanskoji_ miskoji_radi/Reglament_BM R VII sklikannja.pdf</t>
  </si>
  <si>
    <t>https://bmr.gov.ua/index.php?id=2&amp;no_cache=1&amp;no_cache=1</t>
  </si>
  <si>
    <t>https://bmr.gov.ua/index.php?id=800000905</t>
  </si>
  <si>
    <t>https://petition.bmr.gov.ua/public/</t>
  </si>
  <si>
    <t>https://bmr.gov.ua/index.php?і%20d—800000125&amp;tx_news_pi%201%20%5Bnews%5D=l%203873&amp;tx_ne%20ws_pi%201%20%5Bcontroller%5D=N%20ews&amp;tx_news_pi%20l%5Baction%20%5D=detail&amp;cHash=f9056fd%20Idb7bb09f939bo9579b5043a%206</t>
  </si>
  <si>
    <t>https://bmr.gov.ua/index.php?id=49&amp;L=920</t>
  </si>
  <si>
    <t>https://bmr.gov.ua/index.php?id=800001796&amp;L=520</t>
  </si>
  <si>
    <t>https://bmr.gov.ua/index.php?id=800001797&amp;L=520</t>
  </si>
  <si>
    <t>https://bmr.gov.ua/index.php?id=800000871&amp;L=920</t>
  </si>
  <si>
    <t xml:space="preserve">https://bmr.gov.ua/index.php?
id-800000176
</t>
  </si>
  <si>
    <t xml:space="preserve">https://bmr.gov.ua/index.php?
id=800000936
</t>
  </si>
  <si>
    <t xml:space="preserve">https://bmr.gov.ua/index.php?
id=800000880
</t>
  </si>
  <si>
    <t>Закон України "Про місцеве самоврядування в Україні" Цивільний кодекс України</t>
  </si>
  <si>
    <t>Закон України „Про оренду державного та комунального майна, Цивільний кодексом України, Господарським кодексом України та іншими нормативно- правовими актами</t>
  </si>
  <si>
    <t>https://bmr.gov.ua/index.php? id=800000396&amp;no_cache=l https://bmr.gov.ua/index.php? id=800000384&amp;no_cache=1</t>
  </si>
  <si>
    <t>https://bmr.gov.ua/index.php?id=800000396&amp;nocache=l</t>
  </si>
  <si>
    <t>Не передбачено нормами чинного законодавства України</t>
  </si>
  <si>
    <t>https://bmr.gov.ua/index.php? id=800000396&amp;no_cache=l https://bmr.gov.ua/index.php? id=800000384&amp;no_cache=l</t>
  </si>
  <si>
    <t>https://bmr.gov.ua/index.php? id=800000396&amp;no_cache= 1 https://bmr.gov.ua/index.php? id=800000384&amp;no_cache=l</t>
  </si>
  <si>
    <t xml:space="preserve">https://bmr.gov.ua/index.php?
id=119 https://bmr.gov.ua/index.php?id=800000880&amp;L=920
</t>
  </si>
  <si>
    <t xml:space="preserve">https://bmr.gov.ua/index.php?
id=800000880&amp;L=920
2015 рік від 11.02.2015 № 1
</t>
  </si>
  <si>
    <t>https://bmr.gov.ua/index.php? id=800000905</t>
  </si>
  <si>
    <t xml:space="preserve">https://bmr.gov.ua/index.php?
id-800001130&amp;L= 198
</t>
  </si>
  <si>
    <t>https://bmr.gov.ua/index.php? id=800000872&amp;L=198</t>
  </si>
  <si>
    <t>Законом України “Про службу в органах місцевого самоврядування”, постановою Кабінету Міністрів України від 15.02.2002 №169
“Про затвердження Порядку ведення конкурсу на заміщення вакантних посад державних службовців” зі змінами непередбачено оприлюднення результатів процесу відбору, кількість і імена претендентів. Опис вакансії, дата публікації оприлюднюється за посиланням  https://bmr.gov.ua/index.php?%20id=800000872 Імена членів Конкурсної комісії оприлюднені https://bmr.gov.ua/index.php? id=800001130</t>
  </si>
  <si>
    <t xml:space="preserve">https://bmr.gov.ua/index.php? id=800001759&amp;L=%D 1 %96 %DO%BD%D 1 %84%D0%B </t>
  </si>
  <si>
    <t xml:space="preserve">Відповідно до ст. 35 Закону України “Про землеустрій” інвентаризація земель проводиться з метою встановлення місця розташування об'єктів землеустрою, їхніх меж, розмірів, правового статусу, виявлення земель, що не використовуються, використовуються нераціонально або не за цільовим призначенням, виявлення і консервації деградованих сільськогосподарських угідь і забруднених земель, встановлення кількісних та якісних характеристик земель, необхідних для ведення державного земельного кадастру, здійснення державного контролю за використанням та охороною земель і прийняття на їх основі відповідних рішень органами виконавчої влади та органами місцевого самоврядування. На день надання відповіді, інвентаризація земель міста Бердянська не проводилась у зв'язку з відсутністю фінансування.
Рішенням шостої сесії Бердянської міської ради від 21.01.2016 №21 затверджена Програма з впровадження заходів щодо збереження, охорони, відтворення та раціонального використання земельних ресурсів міста Бердянськ па 2016-2020 роки. Складовими частинами комплексу робіт і заходів Програми визначено проведення інвентаризації земель міста Бердянська.
На теперішній час, роботи з розробки технічної документації по проведенню інвентаризації земель міста Бердянська не замовлялись, відповідно документація із землеустрою не розроблялась. 3 урахуванням вищезазначеного, за відсутності, на теперішній час, у виконавчому комітеті Бердянської міської ради підсумкових матеріалів інвентаризації земель міста Бердянська, опублікувати на своєму веб-сайті дані про вільні земельні ділянки, на сьогодення, немає можливості.
</t>
  </si>
  <si>
    <t>https://bmr.gov.ua/index.php?id=259</t>
  </si>
  <si>
    <t>3 рішеннями Бердянської міської ради зацікавлені особи можуть ознайомитись на офіційному сайті Бердянської міської ради в розділі “Рішення сесії” https://bmr.gov.ua/index.php? id=800000880</t>
  </si>
  <si>
    <t xml:space="preserve">На теперішній час, в Бердянській міській раді відсутній порядок, який би регулював процедуру продажу земельних ділянок комунальної власності або прав на них (оренда, суперфіцій, емфітевзис) на конкурентних засадах (земельних торгах) у м. Бердянську.
Бердянська міська рада при проведенні земельних торгів (аукціонів) керується Главою 21 Земельного кодексу України та іншими чинними нормативно- правовими актами, що регулюють земельні відносини
</t>
  </si>
  <si>
    <t xml:space="preserve">https://bmr.gov.ua/index.php?id=800000880
Рішення №17 сесії №58 "Про встановлення ставок по платі за оренду землі на 2019 рік" від 29.01.2019
</t>
  </si>
  <si>
    <t>http://brovary-rada.gov.ua/content/protokoli-postiynih-deputatskih-komisiy-vii-sklikannya.html</t>
  </si>
  <si>
    <t xml:space="preserve">http://brovary-rada.gov.ua/documents/?c=l
</t>
  </si>
  <si>
    <t>Доступ громадян на засідання Броварської міської ради вільний</t>
  </si>
  <si>
    <t xml:space="preserve">https://petition.brovary-rada.gov.ua/
</t>
  </si>
  <si>
    <t>Оприлюднюються  в розділі «Державні закупівлі» http://brovary-rada.gov.ua/content/derzhavni-zakupivli.html</t>
  </si>
  <si>
    <t>https://spending.gov.ua/new/disposers/04054932/agreements</t>
  </si>
  <si>
    <t>http://brovary-rada.gov.ua/documents/30702.html</t>
  </si>
  <si>
    <t>http://brovary-rada.gov.ua/news/18027.html</t>
  </si>
  <si>
    <t>http://brovary-rada.gov.ua/content/dodatkova-informaciya.html</t>
  </si>
  <si>
    <t>http://brovary-rada.gov.ua/content/kadrova-politika-ta-profesiyna-etika.html</t>
  </si>
  <si>
    <t>http://brovary-rada.gov.ua/documents/31635.html процедура - шляхом створення конкурсної комісії</t>
  </si>
  <si>
    <t>http://brovary-rada.gov.ua/documents/32069.html http://brovary-rada.gov.ua/documents/32060.html</t>
  </si>
  <si>
    <t>Інформація публікується на сторінці порталу</t>
  </si>
  <si>
    <t>http://bc-rada.gov.ua/node/8429</t>
  </si>
  <si>
    <t>http://www.bc-ukv.org.ua/аукціони/</t>
  </si>
  <si>
    <t>http://www.bc-ukv.org.ua</t>
  </si>
  <si>
    <t>http://www.bc-ukv.org.ua/конкурси/</t>
  </si>
  <si>
    <t>http://tc.bc-rada.gov.ua/pdf/polozhennya.pdf</t>
  </si>
  <si>
    <t>http://uszn.org.ua</t>
  </si>
  <si>
    <t>https://www.vmr.gov.ua/Lists/Officials/Default.aspx
також, розміщено лінк онлайн-чату «Онлайн «Цілодобова варта» на сторінці відділу оперативного реагування «Цілодобова варта» міської ради за наступним посиланням: https://1560.vmr.gov.ua/default.aspx;</t>
  </si>
  <si>
    <t>На веб-сайті Дніпровської міської ради в розділі «Звернення громадян» створено форму «Електронне звернення до міської ради» - http://dmr.dp.ua/dniprorada/</t>
  </si>
  <si>
    <t>Відповідь за надісланими «Електронними зверненнями до міської ради» надається заявникам відповідно до Закону України «Про звернення громадян» у визначений термін.</t>
  </si>
  <si>
    <t>http://zt-rada.gov.ua</t>
  </si>
  <si>
    <t>На веб-сайті Дніпровської міської ради в розділі «Звернення громадян» є посилання на систему «Контакт-центр ДМР» - https://hotline.dniprorada.gov.ua/ . На онлайн платформі реалізовано подання звернень мешканців міста з питань благоустрою та комунального господарства з можливістю відстеження стану розгляду звернень в особистому кабінеті.</t>
  </si>
  <si>
    <t>https://www.vmr.gov.ua/TransparentCity/SitePages/AppealsRequestsInfo.aspx</t>
  </si>
  <si>
    <t>https://dniprorada.gov.ua/uk/page/zviti-pro-zapiti-na-publichnu-informaciyu</t>
  </si>
  <si>
    <t>http://zt-rada.gov.ua/?3506[0]=29</t>
  </si>
  <si>
    <t>https://zp.gov.ua/uk/page/zviti-pro-zadovolennya-zapitiv-na-publichnu-informaciyu</t>
  </si>
  <si>
    <t>Протоколи сесій міської ради -
https://dniprorada.gov.ua/uk/articles/category/protokoli-provedennya/
Результати поіменного голосування -
https://dniprorada.gov.ua/uk/articles/item/20259/rezultati-poimennogo-golosuvannya
Сайт поіменного голосування депутатів міської ради (результати голосування викладені у зручній графічній формі). При переході на сторінку будь-якого депутата у розділі «Рішення проголосовано» можна побачити назву та кількість рішень проголосованих депутатом «за», «проти», «утримався», «не голосував», «був відсутній» - http://edeputat.dniprorada.gov.ua/uk/deputies 
Проекти Порядків денних міської ради оприлюднюються в розділі Пошук проектів документів Дніпровської міської ради після прийняття проекту рішення він переміщується з розділу проектів в розділ Пошук прийнятих документів Дніпровської міської ради
Порядки денні сесій міської ради  -
https://dniprorada.gov.ua/uk/page/poshuk-prijnyatih-dokumentiv-dniprovskoi-miskoi-radi
Оберіть у рядку «Всі види документів» - «Рішення міської ради», а рядку «Всі галузі» - «Про порядки денні». Натисніть «Показати». Ви отримаєте перелік прийнятих рішень міської ради «Про Порядок денний».
Он-лайн трансляції сесій -
https://dniprorada.gov.ua/uk/page/onlajn-translyacii</t>
  </si>
  <si>
    <t>http://zt-rada.gov.ua/?3398[0]=54</t>
  </si>
  <si>
    <t>Графік проведення засідань - Онлайн трансляції - https://dniprorada.gov.ua/uk/page/onlajn-translyacii-zasidan-postijnih-komisij-miskoi-radi</t>
  </si>
  <si>
    <t>http://zt-rada.gov.ua/graficcomisiy</t>
  </si>
  <si>
    <t>https://www.vmr.gov.ua/Lists/CityMajor/ShowContent.aspx?ID=3</t>
  </si>
  <si>
    <t>http://zt-rada.gov.ua/?3505[0]=1</t>
  </si>
  <si>
    <t>http://drv.vmr.gov.ua/deputaty.aspx
https://www.vmr.gov.ua/Lists/CityMajor/Default.aspx</t>
  </si>
  <si>
    <t>http://zt-rada.gov.ua/depytatu
http://zt-rada.gov.ua/?3505[0]=27</t>
  </si>
  <si>
    <t>Міський голова https://zp.gov.ua/uk/persons/item/3/buryak-volodimir-viktorovich
Депутати міської ради https://zp.gov.ua/uk/persons/category/deputati-miskoi-radi/ на сторінці кожного з них публікуються біографія, контактні дані, графік прийому</t>
  </si>
  <si>
    <t>https://www.vmr.gov.ua/Lists/CityCouncil/ShowContent.aspx?ID=64</t>
  </si>
  <si>
    <t>Перелік постійних комісій https://dniprorada.gov.ua/uk/page/postijni-komissii-miskoi-radi
з гіперпосиланнями на сторінку кожної постійної комісії:
  Комісія міської ради з питань екології
  Комісія міської ради з питань архітектури, містобудування та земельних відносин
  Комісія міської ради з питань бюджету, фінансів та місцевого самоврядування
  Комісія міської ради з питань житлово-комунального та дорожнього господарства
  Комісія міської ради з питань освіти, культури, молоді та спорту
  Комісія міської ради з питань транспорту та зв’язку
  Комісія міської ради з питань комунальної власності, енергозбереження та законності
  Комісія міської ради з питань етики, материнства, дитинства та партнерських стосунків
  Комісія міської ради з питань охорони здоров'я, соціального захисту населення та міжнародних зв'язків
  Комісія міської ради з питань промисловості, підприємництва та торгівлі</t>
  </si>
  <si>
    <t>https://www.vmr.gov.ua/Lists/TheExecutiveCommittee/ShowContent.aspx?ID=24</t>
  </si>
  <si>
    <t>https://dniprorada.gov.ua/uk/page/vikonkom-miskoi-radi</t>
  </si>
  <si>
    <t>http://zt-rada.gov.ua/?3506[0]=3</t>
  </si>
  <si>
    <t>https://zp.gov.ua/uk/persons/category/vykonkom/</t>
  </si>
  <si>
    <t>https://www.vmr.gov.ua/TransparentCity/Lists/Vinnytsia2020/ShowContent.aspx?ID=14</t>
  </si>
  <si>
    <t xml:space="preserve">https://www.vmr.gov.ua/Docs/ExecutiveCommitteeDecisions/Forms/AllItems.aspx
https://www.vmr.gov.ua/Lists/TheExecutiveCommittee/ShowContent.aspx?ID=23 </t>
  </si>
  <si>
    <t>Рішення виконавчого комітету - https://dniprorada.gov.ua/uk/page/poshuk-prijnyatih-dokumentiv-dniprovskoi-miskoi-radi</t>
  </si>
  <si>
    <t>https://www.vmr.gov.ua/Lists/VinnytsyaCity/ShowContent.aspx?ID=3 (Стаття 4.4. Загальні збори (конференції) членів міської громади Статуту територіальної громади м.Вінниці)</t>
  </si>
  <si>
    <t>https://dniprorada.gov.ua/uk/page/statut-teritorialnoi-gromadi-mista - ст. 18 статуту територіальної громади</t>
  </si>
  <si>
    <t>http://zt-rada.gov.ua/statutZt</t>
  </si>
  <si>
    <t>https://zp.gov.ua/uk/page/statut</t>
  </si>
  <si>
    <t>https://www.vmr.gov.ua/TransparentCity/Lists/PublicDiscussion/ShowContent.aspx?ID=1</t>
  </si>
  <si>
    <t>https://dniprorada.gov.ua/uk/page/statut-teritorialnoi-gromadi-mista - ст. 19 статуту територіальної громади</t>
  </si>
  <si>
    <t>https://zp.gov.ua/uk/page/elektronni-peticii</t>
  </si>
  <si>
    <t>https://www.vmr.gov.ua/TransparentCity/Lists/CitInitiative/News.aspx</t>
  </si>
  <si>
    <t>https://dniprorada.gov.ua/uk/page/gromadski-iniciativi</t>
  </si>
  <si>
    <t>http://ep.zp.gov.ua/uk</t>
  </si>
  <si>
    <t>https://www.vmr.gov.ua/Lists/CityCouncil/ShowContent.aspx?ID=83  (Стаття 1.4. Регламенту Вінницької міської ради)</t>
  </si>
  <si>
    <t>Реєстрація для відвідування сесій міської ради - https://cnap.dniprorada.gov.ua/dpregistration/
Відповідно до Регламенту Дніпровської міської ради VII скликання члени територіальної громади, інші громадяни, що є представниками громадських організацій або політичних партій, можуть бути присутніми також за реєстрацією, що проводиться безпосередньо перед початком засідання за пред’явленням документа, що посвідчує особу.</t>
  </si>
  <si>
    <t>https://www.vmr.gov.ua/Lists/CityCouncil/ShowContent.aspx?ID=55</t>
  </si>
  <si>
    <t>https://dniprorada.gov.ua/uk/page/poshuk-prijnyatih-dokumentiv-dniprovskoi-miskoi-radi 
Оберіть у рядку «Всі види документів» - «Розпорядження міського голови», а у рядку «слова з назви» - «скликання». Натисніть «Показати». Ви отримаєте перелік прийнятих розпоряджень міського голови про скликання сесій. 
Проекти розпоряджень розміщуються у розділі 
Пошук проектів документів Дніпровської міської ради пошук здійснюється за такими ж параметрами, як і пошук прийнятих розпоряджень. Після підписання проектів розпоряджень міським головою вони  переміщуються у розділ прийнятих документів. Отже, якщо сесія на даний час не планується або ще не має 10 днів до сесії ви можете не знайти у розділі  Пошук проектів документів Дніпровської міської ради проекту розпорядження міського голови про скликання сесії міської ради.</t>
  </si>
  <si>
    <t>https://dniprorada.gov.ua/uk/page/poshuk-proektiv-dokumentiv-dniprovskoi-miskoi-radi 
У пошуковій системі на сайті треба задати параметри «Вид документа» та період, який ви бажаєте, натиснути кнопку «Показати» і ви отримаєте перелік проектів рішень міської ради.</t>
  </si>
  <si>
    <t>Проекти рішень міськради https://zp.gov.ua/uk/sessions/current/projects/
Проекти рішень виконкому https://zp.gov.ua/uk/documents/category/proekti-rishen-miskvikonkomu/</t>
  </si>
  <si>
    <t>https://www.vmr.gov.ua/Lists/Officials/Default.aspx</t>
  </si>
  <si>
    <t>http://petitions.zt-rada.gov.ua</t>
  </si>
  <si>
    <t>https://www.vmr.gov.ua/Branches/Lists/BusinessSupport/ShowContent.aspx?ID=13
Міською радою запроваджено Порядок часткової компенсації відсотків за залученими кредитами суб’єктам МСП Вінницької МОТГ. Даний інструмент фінансової підтримки дозволяє знизити вартість користування кредитними ресурсами банків-партнерів Програми, які залучаються для розширення бізнесу або впровадження проектів з енергозбереження.</t>
  </si>
  <si>
    <t>Умови прописуються в положеннях про проведення конкурсів/грантів в рішеннях міської ради, виконавчого комітету http://zt-rada.gov.ua/?3398%5B0%5D=6290</t>
  </si>
  <si>
    <t>http://zt-rada.gov.ua/?3398%5B0%5D=6290</t>
  </si>
  <si>
    <t>https://www.vmr.gov.ua/en/Lists/CooperationNews/News.aspx</t>
  </si>
  <si>
    <t>У розділі «Новини» офіційного веб-сайту Дніпровської міської ради (https://dniprorada.gov.ua/uk/articles/category/novini/) публікуються усі новини про зустрічі, співробітництво з містами інших країн, містами-партнерами, у тому числі інформація щодо спільних заходів рамках співпраці</t>
  </si>
  <si>
    <t>http://zt-rada.gov.ua/?3445[0]=54</t>
  </si>
  <si>
    <t>https://zp.gov.ua/uk/page/pobratymy</t>
  </si>
  <si>
    <t>https://www.vmr.gov.ua/en/default.aspx</t>
  </si>
  <si>
    <t>Інформацію про проекти опубліковано на веб-сайті комунального підприємства «Агентство розвитку Дніпра» Дніпровської міської ради в розділі «Проекти» - 
http://dda.dp.ua/proekty/</t>
  </si>
  <si>
    <t>http://invest.zp.gov.ua/uk/pages/successful_projects</t>
  </si>
  <si>
    <t>https://schoolprojects.vmr.gov.ua/default.aspx
https://www.vmr.gov.ua/Lists/CivicOrganizations/ShowContent.aspx?ID=14
https://gromada.vmr.gov.ua/default.aspx</t>
  </si>
  <si>
    <t>Інформація про відкриті освітні та культурні конкурси для участі молоді та громадян публікується в розділі «Прес-центр» веб-сайту міської ради - https://dniprorada.gov.ua/uk/page/news</t>
  </si>
  <si>
    <t>Інформація оприлюднюється і вигляді новин</t>
  </si>
  <si>
    <t>В розділі «Новини» публікується інформація про напрями діяльності комунального підприємства «Агентство розвитку Дніпра» Дніпровської міської ради  - https://dniprorada.gov.ua/uk/articles/category/novini/ . Також на веб-сайті Дніпровської міської ради є сторінка комунального підприємства «Агентство розвитку Дніпра» Дніпровської міської ради (https://dniprorada.gov.ua/uk/page/komunalne-pidpriemstvo-agenstvo-rozvitku-dnipra-dniprovskoi-miskoi-radi)</t>
  </si>
  <si>
    <t>Листування здійснюється за допомогою офіційної електронної адреси Дніпровської міської ради.</t>
  </si>
  <si>
    <t>http://invest.zp.gov.ua/uk</t>
  </si>
  <si>
    <t>https://www.vmr.gov.ua/en/Lists/ExecutiveBodies/Default.aspx 
https://www.vmr.gov.ua/en/Lists/ExecutiveCommittee/Default.aspx
https://www.vmr.gov.ua/en/Lists/ExecutiveCommittee/ShowContent.aspx?ID=2</t>
  </si>
  <si>
    <t>Листування здійснюється за допомогою офіційної електронної адреси Дніпровської міської ради. Адреси електронної пошти на офіційному веб-сайті міської ради зазначено англійською мовою, що є зрозумілим для іноземців у тому числі. Англійською мовою доступна інформація про керівництво та міську раду на http://edeputat.dniprorada.gov.ua/en</t>
  </si>
  <si>
    <t>https://zp.gov.ua/en</t>
  </si>
  <si>
    <t xml:space="preserve">https://www.vmr.gov.ua/TransparentCity/Lists/TenderPlans/Default.aspx </t>
  </si>
  <si>
    <t>https://www.vmr.gov.ua/TransparentCity/Lists/TenderMonitoring/Default.aspx</t>
  </si>
  <si>
    <t>На сайті міської ради https://dniprorada.gov.ua є посилання на сторінку «Prozorro»: - https://dniprorada.gov.ua/uk/page/prozorro</t>
  </si>
  <si>
    <t>http://zt-rada.gov.ua/onlineport</t>
  </si>
  <si>
    <t>https://zp.gov.ua/uk/page/prozorro-1</t>
  </si>
  <si>
    <t>https://www.vmr.gov.ua/TransparentCity/Lists/TenderMonitoring/Default.aspx
https://opendata.gov.ua/organization/940035d2-fb74-4331-8ee4-42bfefa6ac8d</t>
  </si>
  <si>
    <t>На сайті міської ради https://dniprorada.gov.ua  є посилання на сторінку «Prozorro»: - https://dniprorada.gov.ua/uk/page/prozorro</t>
  </si>
  <si>
    <t>https://www.vmr.gov.ua/TransparentCity/Lists/TenderMonitoring/Default.aspx
https://opendata.gov.ua/dataset?groups=oihahcn
https://spending.gov.ua/new/disposers/03084813/agreements</t>
  </si>
  <si>
    <t>http://zt-rada.gov.ua/?3398[0]=7912</t>
  </si>
  <si>
    <t>https://www.vmr.gov.ua/Branches/Lists/GMDepkomunresursiv/ShowContent.aspx?ID=16</t>
  </si>
  <si>
    <t>https://dniprorada.gov.ua/uk/page/poshuk-prijnyatih-dokumentiv-dniprovskoi-miskoi-radi</t>
  </si>
  <si>
    <t xml:space="preserve">Рішення міської ради №83 від 05.10.2011 «Про Програму приватизації об’єктів комунальної власності м. Запоріжжя» (зі змінами, внесеними згідно з рішеннями Запорізької міської ради від 24.12.2012 № 33, від 10.06.2015 №29) Дата оприлюднення 05.10.2011, 24.12.2012, 10.06.2015. 
Опубліковано в розділі «Рішення міської ради» https://zp.gov.ua/uk/sessions/48/resolutions/. 
Програма приватизації об’єктів комунальної власності м. Запоріжжя оприлюднена в розділі «Департамент комунальної власності та приватизації запорізької міської ради» https://zp.gov.ua/upload/editor/programa_privatizacii_.pdf </t>
  </si>
  <si>
    <t>https://www.vmr.gov.ua/Branches/Lists/GMDepkomunresursiv/ShowContent.aspx?ID=15</t>
  </si>
  <si>
    <t>https://dniprorada.gov.ua/uk/articles/category/ogoloshennya/</t>
  </si>
  <si>
    <t>https://www.vmr.gov.ua/Branches/Lists/GMDepkomunresursiv/ShowContent.aspx?ID=4</t>
  </si>
  <si>
    <t>https://dniprorada.gov.ua/uk/page/orenda-neruhomogo-majna-komunalnoi-vlasnosti</t>
  </si>
  <si>
    <t>Оренда
Рішення міської ради №42 від 27.04.2012. Дата оприлюднення 27.04.2012 Про затвердження Положення про порядок передачі в оренду об’єктів права комунальної власності територіальної громади м.Запоріжжя https://zp.gov.ua/uk/documents/item/1237</t>
  </si>
  <si>
    <t>https://www.vmr.gov.ua/Lists/Actual/ShowNews.aspx?ID=1067</t>
  </si>
  <si>
    <t>https://dniprorada.gov.ua/uk/articles/category/konkursi/, https://dniprorada.gov.ua/uk/articles/category/ogoloshennya/</t>
  </si>
  <si>
    <t>Оренда
Публікується на сайті https://zp.gov.ua  в розділі "Економіка " https://zp.gov.ua/uk/page/karta-rozdilu-ekonomika – «Підприємцю» https://zp.gov.ua/uk/page/admin-services -«оренда та приватизація» -https://zp.gov.ua/uk/page/orenda-ta-privatizaciya
Приватизація
На теперішній час департаментом не здійснюються заходи щодо проведення конкурсних процедур продажу об’єктів комунальної власності,  у разі їх проведення публікація буде оприлюднена у розділі - рішення міської ради  https://zp.gov.ua/uk/sessions/48/resolutions 
Перелік об’єктів комунальної власності, які підлягають приватизації оприлюднені в розділі Відкриті дані (на підставі рішення МВК №293 від 01.07.2019 «Про затвердження Порядку розміщення наборів даних Запорізької міської ради, які підлягають оприлюдненню у формі відкритих даних, в мережі Інтернет»)</t>
  </si>
  <si>
    <t>https://www.vmr.gov.ua/Branches/Lists/GMDepkomunresursiv/ShowContent.aspx?ID=15
https://www.vmr.gov.ua/Branches/Lists/GMDepkomunresursiv/ShowContent.aspx?ID=16</t>
  </si>
  <si>
    <t>Оренда
Публікується на сайті https://zp.gov.ua  в розділі "Економіка " https://zp.gov.ua/uk/page/karta-rozdilu-ekonomika – «Підприємцю» https://zp.gov.ua/uk/page/admin-services -«оренда та приватизація» -https://zp.gov.ua/uk/page/orenda-ta-privatizaciya 
Приватизація
На теперішній час департамент не має результатів конкурсних процедур продажу об’єктів комунальної власності, у разі їх наявності публікація буде здійснена у розділі "Економіка " https://zp.gov.ua/uk/page/karta-rozdilu-ekonomika
«Підприємцю» https://zp.gov.ua/uk/page/admin-services -«оренда та приватизація» -https://zp.gov.ua/uk/page/orenda-ta-privatizaciya</t>
  </si>
  <si>
    <t>У розділі «Оголошення»</t>
  </si>
  <si>
    <t>Оренда
Публікується на сайті https://zp.gov.ua  в розділі "Економіка " https://zp.gov.ua/uk/page/karta-rozdilu-ekonomika – «Підприємцю» https://zp.gov.ua/uk/page/admin-services -«орнеда та приватизація» -https://zp.gov.ua/uk/page/orenda-ta-privatizaciya 
Приватизація
На теперішній час департаментом не здійснюються заходи щодо проведення конкурсів щодо продажу майна, у разі їх проведення результати конкурсів будуть опубліковані у розділі "Економіка " https://zp.gov.ua/uk/page/karta-rozdilu-ekonomika – «Підприємцю» https://zp.gov.ua/uk/page/admin-services -«оренда та приватизація» -https://zp.gov.ua/uk/page/orenda-ta-privatizaciya</t>
  </si>
  <si>
    <t>https://www.vmr.gov.ua/Branches/Lists/GMDepkomunresursiv/ShowContent.aspx?ID=15 (Перелік діючих договорів оренди об'єктів нерухомого майна комунальної власності)</t>
  </si>
  <si>
    <t>Оренда
Розміщується на підставі Постанова КМУ від 21.10.2015р. №835 «Про завтереження положення про набори даних, які підлягають оприлюдненю у формі відкритих даних» рішення МВК №293 від 01.07.2019 Про затвердежння порядку розміщення наборів даних ЗМР, які підлягають оприлюдненню відкритих даних, в мережі інтернет
Приватизація
Розміщується на сайті https://zp.gov.ua  в розділі "Економіка " https://zp.gov.ua/uk/page/karta-rozdilu-ekonomika – «Підприємцю» https://zp.gov.ua/uk/page/admin-services -«оренда та приватизація» -https://zp.gov.ua/uk/page/orenda-ta-privatizaciya</t>
  </si>
  <si>
    <t>https://dniprorada.gov.ua/uk/articles/category/rishennya-pro-miskij-byudzhet/</t>
  </si>
  <si>
    <t>http://zt-rada.gov.ua/?3398%5B0%5D=5191</t>
  </si>
  <si>
    <t>https://zp.gov.ua/uk/page/rishennya-pro-byudzhet</t>
  </si>
  <si>
    <t>https://www.vmr.gov.ua/TransparentCity/Lists/BudjMista/ShowContent.aspx?ID=17</t>
  </si>
  <si>
    <t>http://zt-rada.gov.ua/?3398[0]=1852</t>
  </si>
  <si>
    <t xml:space="preserve">https://www.vmr.gov.ua/TransparentCity/Lists/BudjMista/ShowContent.aspx?ID=33 
https://www.vmr.gov.ua/TransparentCity/Lists/BudjMista/ShowContent.aspx?ID=34 </t>
  </si>
  <si>
    <r>
      <t>В розділі «Бюджет» підрозділ «Звіти про виконання бюджету» - https://dniprorada.gov.ua/uk/articles/category/zviti-pro-vikonannya-byudzhetu/
На порталі відкритих даних м. Дніпра - https://opendata.dniprorada.gov.ua/dataset/бюджет-дніпровської-міської-ради</t>
    </r>
    <r>
      <rPr>
        <sz val="11"/>
        <color rgb="FFFF0000"/>
        <rFont val="Calibri"/>
        <family val="2"/>
        <charset val="204"/>
        <scheme val="minor"/>
      </rPr>
      <t xml:space="preserve"> </t>
    </r>
  </si>
  <si>
    <t>https://zp.gov.ua/uk/page/bugjet</t>
  </si>
  <si>
    <t>https://www.vmr.gov.ua/TransparentCity/Lists/BudjMista/ShowContent.aspx?ID=142</t>
  </si>
  <si>
    <t>https://www.vmr.gov.ua/Branches/Lists/Finances/ShowContent.aspx?ID=92</t>
  </si>
  <si>
    <t>На офіційному Інтернет-порталі Дніпровської міської ради в розділі «Документи міської ради» публікуються рішення про місцеві запозичення (https://dniprorada.gov.ua/uk/page/dokumenti-miskoi-radi).</t>
  </si>
  <si>
    <t>https://www.vmr.gov.ua/Branches/Lists/WorkAndSocialProtection/ShowContent.aspx?ID=3
https://www.vmr.gov.ua/Branches/Lists/WorkAndSocialProtection/ShowContent.aspx?ID=23
https://www.vmr.gov.ua/Branches/Lists/WorkAndSocialProtection/ShowContent.aspx?ID=9</t>
  </si>
  <si>
    <t>Інформація розміщена на головній сторінці веб-сайту міської ради в блоці «Корисна інформація» за посиланням «Соціальні послуги» - https://dniprorada.gov.ua/uk/page/socialni-poslugi
А також на сторінці департаменту соціальної політики - https://dniprorada.gov.ua/uk/page/departament-socialnoi-politiki-dniprovskoi-miskoi-radi
розміщена інформація про підпорядковані комунальні підприємства, заклади, установи та в вкладці «Матеріальна допомога» зазначена інформація та перелік категорій осіб щодо отримання допомоги від міської влади.</t>
  </si>
  <si>
    <t>https://zp.gov.ua/uk/page/socialni-poslugi
https://zp.gov.ua/uk/page/socialna-sfera-mista</t>
  </si>
  <si>
    <t>https://www.vmr.gov.ua/Branches/Lists/WorkAndSocialProtection/ShowContent.aspx?ID=4
https://www.vmr.gov.ua/Branches/Lists/WorkAndSocialProtection/ShowContent.aspx?ID=30</t>
  </si>
  <si>
    <t>http://zt-rada.gov.ua/?3398[0]=7217</t>
  </si>
  <si>
    <t>https://www.vmr.gov.ua/Lists/HelpAdviceServices/Default.aspx
https://www.vmr.gov.ua/Branches/Lists/Housing/ShowContent.aspx?ID=4
https://1560.vmr.gov.ua/default.aspx (Цілодобова варта)
https://www.vmr.gov.ua/Executives/Lists/DepartmentOfWorkAndSocialProtection/ShowContent.aspx?ID=39 (ON-LINE спілкування в реальному часі з спеціалістом департаменту соціальної політики) https://www.vmr.gov.ua/Branches/Lists/PrivacyPolicyAndPublicOrder/ShowContent.aspx?ID=6 (первинна правова допомога)</t>
  </si>
  <si>
    <t>Створена цілодобова Єдина Гаряча Лінія для звернень громадян 
+380 |56| 732 12 12
+380 |95| 732 12 12
+380 |96| 732 12 12
+380 |73| 732 12 12
та система «Контакт-Центр м. Дніпра» для аварійних звернень мешканців міста з питань благоустрою та інфраструктури - https://hotline.dniprorada.gov.ua/
Безоплатна правова допомога - https://dniprorada.gov.ua/uk/page/bezoplatna-pravova-dopomoga. Соціальні служби на сторінці департаменту соціальної політики - https://dniprorada.gov.ua/uk/page/departament-socialnoi-politiki-dniprovskoi-miskoi-radi</t>
  </si>
  <si>
    <t>http://zt-rada.gov.ua/?3506[0]=1#deptp8</t>
  </si>
  <si>
    <t>https://1580.zp.gov.ua/
https://zp.gov.ua/uk/page/telefonnij-dovidnik
https://zp.gov.ua/uk/page/socialna-sfera-mista</t>
  </si>
  <si>
    <t>https://transparent.vmr.gov.ua/Lists/TransparentOffice/ShowContent.aspx?ID=6
https://transparent.vmr.gov.ua/Lists/TransparentOffice/ShowContent.aspx?ID=7
https://transparent.vmr.gov.ua/Lists/TransparentOffice/ShowContent.aspx?ID=8
https://transparent.vmr.gov.ua/Lists/TransparentOffice/ShowContent.aspx?ID=9</t>
  </si>
  <si>
    <t>https://cnap.dniprorada.gov.ua/</t>
  </si>
  <si>
    <t>http://zt-rada.gov.ua/?3398[0]=379</t>
  </si>
  <si>
    <t>https://zp.gov.ua/uk/page/centri-nadannya-administrativnih-poslug</t>
  </si>
  <si>
    <t>https://www.vmr.gov.ua/MunicipalEnreprise/default.aspx (перелік КП)
КП ВМР "Вінницяміськтеплоенерго"
https://www.vmr.gov.ua/MunicipalEnreprise/Lists/KPVMTE/Default.aspx
КП «Вишенькаміськтеплоенерго»
https://www.vmr.gov.ua/MunicipalEnreprise/Lists/VyshMTE/Default.aspx
КП "Вінницька транспортна компанія"
https://www.vmr.gov.ua/MunicipalEnreprise/Lists/KPVTK/Default.aspx
Вінницьке КП "СМЕД ОДР"
https://www.vmr.gov.ua/MunicipalEnreprise/Lists/VinnytsiaSIMSM/Default.aspx
КП "Аеропорт Вінниця"
https://www.vmr.gov.ua/MunicipalEnreprise/Lists/AirportVinnytsia/Default.aspx</t>
  </si>
  <si>
    <t>https://dniprorada.gov.ua/uk/page/komunalni-pidpriemstva-ta-zakladi-dniprovskoi-miskoi-radi</t>
  </si>
  <si>
    <t>https://zp.gov.ua/uk/organizations/category/communalny-pidpryemstva/</t>
  </si>
  <si>
    <t>https://www.vmr.gov.ua/Executives/Lists/DepartmentOfDwellingSector/ShowContent.aspx?ID=43
https://www.vmr.gov.ua/Executives/Lists/DepartmentOfDwellingSector/ShowContent.aspx?ID=58
http://vmte.vn.ua/table_info10</t>
  </si>
  <si>
    <t>https://www.vmr.gov.ua/TransparentCity/SitePages/Job.aspx</t>
  </si>
  <si>
    <t>На веб-сайті Дніпровської міської ради створено окремий розділ «Вакансії» - https://dniprorada.gov.ua/uk/articles/category/vakansii/</t>
  </si>
  <si>
    <t>https://zp.gov.ua/uk/page/vakansii</t>
  </si>
  <si>
    <t>https://www.vmr.gov.ua/TransparentCity/Lists/vacancies/ShowContent.aspx?ID=1</t>
  </si>
  <si>
    <t>https://dniprorada.gov.ua/uk/articles/category/vakansii/</t>
  </si>
  <si>
    <t>https://www.vmr.gov.ua/TransparentCity/Lists/CompetitionForPositionsInTheEBCC/News.aspx</t>
  </si>
  <si>
    <t>http://zt-rada.gov.ua/?3398[0]=198</t>
  </si>
  <si>
    <t>https://www.vmr.gov.ua/TransparentCity/Lists/vacancies/ShowContent.aspx?ID=7</t>
  </si>
  <si>
    <t>Результати відбору (протокол) публікуються в кожному оголошенні про конкурс після його проведення - https://dniprorada.gov.ua/uk/articles/category/vakansii/</t>
  </si>
  <si>
    <t>https://www.vmr.gov.ua/TransparentCity/Lists/CompetitionForPositionsInTheEBCC/News.aspx
https://www.vmr.gov.ua/TransparentCity/Lists/vacancies/ShowContent.aspx?ID=4 
https://www.vmr.gov.ua/TransparentCity/Lists/vacancies/ShowContent.aspx?ID=5</t>
  </si>
  <si>
    <t>Протокол проведення конкурсу з іменами членів Конкурсної комісії публікується в кожному оголошенні про конкурс після його проведення в розділі «Вакансії» - https://dniprorada.gov.ua/uk/articles/category/vakansii/</t>
  </si>
  <si>
    <t>https://www.vmr.gov.ua/Executives/Lists/DepartmentOfPersonnelPolicy/ShowContent.aspx?ID=5
https://www.vmr.gov.ua/TransparentCity/Lists/AntiCorruptionPolitics/ShowContent.aspx?ID=3</t>
  </si>
  <si>
    <t>Кодекс етики депутатів Дніпровської міської ради, затверджений  рішенням міської ради від 20.03.2019 № 58/43 - 
https://dniprorada.gov.ua/uk/page/kodeks-etiki-deputativ
Рішенням міської ради від 25.04.2018 № 79/31 (зі змінами) було затверджено Кодекс поведінки працівників Дніпровської міської ради, який оприлюднено в розділі «Розпорядчі документи міської ради»</t>
  </si>
  <si>
    <t>https://www.vmr.gov.ua/Lists/CityMajor/Default.aspx
https://drv.vmr.gov.ua/deputaty.aspx</t>
  </si>
  <si>
    <t>Декларації міського голови на особистій сторінці - https://dniprorada.gov.ua/uk/persons/item/211/filatov-boris-albertovich
Також на особистих сторінках депутатів оприлюднені декларації про майно, доходи, витрати і зобов’язання фінансового характеру за 2016, 2017, 2018 роки. 
https://dniprorada.gov.ua/uk/persons/category/deputati-miskoi-radi-/</t>
  </si>
  <si>
    <t>https://www.vmr.gov.ua/TransparentCity/Lists/AntiCorruptionPolitics/ShowContent.aspx?ID=4</t>
  </si>
  <si>
    <t>https://dniprorada.gov.ua/uk/page/zapobigannya-konfliktu-interesiv</t>
  </si>
  <si>
    <t>https://www.vmr.gov.ua/TransparentCity/Lists/AntiCorruptionPolitics/ShowContent.aspx?ID=1</t>
  </si>
  <si>
    <t>https://www.vmr.gov.ua/TransparentCity/Lists/AntiCorruptionPolitics/Default.aspx</t>
  </si>
  <si>
    <t>Є можливість залишити повідомлення через «Електронне звернення до міської ради» - http://dmr.dp.ua/dniprorada/, а також через офіційну електронну пошту Дніпровської міської ради - office@dmr.dp.ua, office@dniprorada.gov.ua</t>
  </si>
  <si>
    <t>https://www.vmr.gov.ua/Lists/VinnytsyaCity/ShowContent.aspx?ID=4
http://map.vmr.gov.ua (шар мапи користувача: Генеральний план основне креслення, План зонування, )</t>
  </si>
  <si>
    <t>Розділ «Про місто» - https://dniprorada.gov.ua/uk/page/pro-misto
Розділ «Корисна інформація» посилання «Реєстр містобудівних умов і обмежень» - https://dniprorada.gov.ua/uk/page/reestr-mistobudivnih-umov-ta-obmezhen</t>
  </si>
  <si>
    <t>Розділ Містобудування https://zp.gov.ua/uk/page/dlya-zabudovnikiv</t>
  </si>
  <si>
    <t>http://www.vmr.gov.ua/Executives/Lists/DepartmentOfLandResources/ShowContent.aspx?ID=9 
https://www.vmr.gov.ua/Branches/Lists/EconomicsBusinessAndInvestmens/ShowContent.aspx?ID=13</t>
  </si>
  <si>
    <t xml:space="preserve">Розділ «Відкрите місто» підрозділ «Реєстр земельних ділянок» - https://dniprorada.gov.ua/uk/page/reestr-diyuchih-dogovoriv-orendi-zemelnih-dilyanok
На порталі «Відкриті дані м. Дніпро» - https://opendata.dniprorada.gov.ua/dataset/перелік-незадіяних-земельних-ділянок-і-майнових-об’єктів-приміщень-комунальної-форми </t>
  </si>
  <si>
    <t>Громадські обговорення (слухання) містобудівної діяльності проводяться відповідно до Закону України «Про регулювання містобудівної діяльності», інформація розміщується в розділі «Прес-центр» підрозділі «Оголошення» - https://dniprorada.gov.ua/uk/articles/category/ogoloshennya/</t>
  </si>
  <si>
    <t>https://www.vmr.gov.ua/Docs/ExecutiveCommitteeDecisions/Forms/Projects.aspx</t>
  </si>
  <si>
    <t>https://dniprorada.gov.ua/uk/page/poshuk-proektiv-dokumentiv-dniprovskoi-miskoi-radi 
Оберіть у рядку «Всі види документів» - «Рішення міської ради», а у рядку «слова з назви» - «земель». Натисніть «Показати». Ви отримаєте перелік проектів рішень міської ради з земельних питань.</t>
  </si>
  <si>
    <t>https://zp.gov.ua/uk/sessions/current/projects/</t>
  </si>
  <si>
    <t>https://www.vmr.gov.ua/Docs/CityCouncilDecisions/Forms/AllItems.aspx</t>
  </si>
  <si>
    <t>https://dniprorada.gov.ua/uk/page/poshuk-prijnyatih-dokumentiv-dniprovskoi-miskoi-radi 
Оберіть у рядку «Всі види документів» - «Рішення міської ради», а рядку «Всі галузі» - «з питань землекористування, будівництва». Натисніть «Показати». Ви отримаєте перелік прийнятих рішень міської ради з земельних питань.</t>
  </si>
  <si>
    <t>Розділи офіційного веб-сайту Дніпровської міської ради «Конкурси» - https://dniprorada.gov.ua/uk/articles/category/konkursi/, «Оголошення» - https://dniprorada.gov.ua/uk/articles/category/ogoloshennya/.
Згідно зі ст. 127 Земельного кодексу України (далі – Кодекс) Дніпровська міська рада відповідно до її повноважень здійснює продаж земельних ділянок комунальної власності або прав на них (оренди) громадянам, юридичним особам та іноземним державам на підставах та порядку, встановлених Кодексом.
Главою 21 Кодексу встановлено порядок продажу земельних ділянок (або прав на них) на конкурентних засадах.
Відповідно до ч. 1 ст. 134 Кодексу земельні ділянки державної чи комунальної власності або права на них (оренда) (за виключенням, встановленим Кодексом) підлягають продажу окремими лотами на конкурентних засадах (земельних торгах).
Процедуру проведення земельних торгів у формі аукціону детально описано у ст. 137 Кодексу.
Після прийняття рішення міської ради, що опубліковується на веб-сайті в розділі «Документи міської ради» https://dniprorada.gov.ua/uk/page/poshuk-prijnyatih-dokumentiv-dniprovskoi-miskoi-radi, про затвердження документації із землеустрою та проведення земельних торгів з продажу земельної ділянки (або права на її оренду) оголошується проведення аукціону шляхом розміщення його на офіційному веб-сайті Держгеокадастру http://land.gov.ua/ за посиланням http://torgy.land.gov.ua/auction із зазначенням часу, місця та умов проведення земельних торгів і виконавця торгів.
Усі зацікавлені у придбанні земельної ділянки особи протягом не менш як 30 календарних днів мають можливість подати відповідні заяви на участь у торгах, укласти договори на учать у торгах згідно з умовами, визначеними Кодексом і зазначеними в інформаційному оголошені. На сайті кожен може отримати повну інформацію про аукціон, його виконавця, земельну ділянку, завантажити її технічну документацію, витяг про нормативну грошову оцінку, висновок про вартість та навіть її фото. Після завершення земельних торгів до цих матеріалів долучається інформація про ціну, за якою продано лот, а також відеозапис процесу торгів.</t>
  </si>
  <si>
    <t>https://www.vmr.gov.ua/Executives/Lists/DepartmentOfLandResources/ShowContent.aspx?ID=5</t>
  </si>
  <si>
    <t>https://zp.gov.ua/uk/page/yak-rozrahovuetsya-orendna-plata-za-zemlyu</t>
  </si>
  <si>
    <t xml:space="preserve">http://ez.kam.gov.ua/ </t>
  </si>
  <si>
    <t>https://old.kyivcity.gov.ua/public-info/</t>
  </si>
  <si>
    <t>Інтернет-приймальня міської ради, http://www.emvk.if.ua/stan- термін розгляду 15 робочих днів</t>
  </si>
  <si>
    <t>http://kam-pod.gov.ua/gromadianam/zapitannia-do-vladi
http://kam-pod.gov.ua/gromadianam/zapitannia-do-vladi
http://kam-pod.gov.ua/gromadianam/zapitannia-do-vladi</t>
  </si>
  <si>
    <t>Інтернет-приймальня міської ради, http://www.emvk.if.ua/stan</t>
  </si>
  <si>
    <t xml:space="preserve">У разі відвідування заявником відділу особистого прийому громадян управління з питань звернень громадян апарату виконавчого органу Київської міської ради (Київської міської державної адміністрації) надається інформація щодо розгляду його звернення в межах чинного законодавства. </t>
  </si>
  <si>
    <t xml:space="preserve">http://kam.gov.ua/miska_vlada/miska_rada/
plenarni_zasidannya </t>
  </si>
  <si>
    <t xml:space="preserve">http://kam-pod.gov.ua/miska-vlada/videotransliatsii-zasidan-postiinykh-komisii-miskoi-rady (відеозаписи засідань)
http://kam-pod.gov.ua/rada/deputatsky-korpus/post-komisii-miskradi/arkhiv-protokoliv-zasidan-postiinykh-komisii-miskoi-rady (протоколи засідань)
</t>
  </si>
  <si>
    <t xml:space="preserve">http://kam-pod.gov.ua/files/zvit-mg.pdf
http://kam-pod.gov.ua/novini/video-novini/item/51-zvit-miskoho-holovy-za-100-dniv
</t>
  </si>
  <si>
    <t xml:space="preserve">http://kam.gov.ua/ua/person/pg/250116793923950_p8/ </t>
  </si>
  <si>
    <t>https://kyivcity.gov.ua/kyiv_ta_miska_vlada/richni_zviti_kmda/</t>
  </si>
  <si>
    <t xml:space="preserve">http://kam-pod.gov.ua/miskiy-golova/biografiya
http://kam-pod.gov.ua/rada/deputatsky-korpus/deputati-misk-radi/zagalnij-spisok-deputativ (біографії депутатів міської ради)
http://kam-pod.gov.ua/rada/deputatsky-korpus/deputati-misk-radi/spisok-deputativ-kam-yanets-podilskoji-miskoji-radi-v-bagatomandatnomu-viborchomu-okruzi (контактні дані, час та місце проведення прийому громадян)
</t>
  </si>
  <si>
    <t xml:space="preserve">http://kam.gov.ua/vikonavchiy_komitet_miskoi_radi/sklad_10 </t>
  </si>
  <si>
    <t>В Київської міської ради не має виконкомів. Виконавчий орган київської міської ради (Київська міська державна адміністрація https://kyivcity.gov.ua/</t>
  </si>
  <si>
    <t xml:space="preserve">http://kam.gov.ua/ekonomichniy_rozvitok </t>
  </si>
  <si>
    <t xml:space="preserve">http://kam-pod.gov.ua/vikonkom/zasidannya-vikonavchogo-komitetu
http://kam-pod.gov.ua/documents/of-docs-miskradi/rishennia-vikonkom
</t>
  </si>
  <si>
    <t xml:space="preserve">http://so.kam.gov.ua/ua/treezas_so/pg/1_d6/%d0%a0%d1%96%d1%88%d0%b5%d0%bd%d0%bd%d1%8fhttp:/so.dndz.gov.ua/ua/treezas_so/pg/1_d2/ </t>
  </si>
  <si>
    <t>http://www.namvk.if.ua/dt/20813/</t>
  </si>
  <si>
    <t>http://www.namvk.if.ua/dt/20814/</t>
  </si>
  <si>
    <t xml:space="preserve">http://www.namvk.if.ua/dt/28350/
http://www.namvk.if.ua/dt/28352/
http://www.namvk.if.ua/dt/28353/
</t>
  </si>
  <si>
    <t>https://kam-pod.pb.org.ua/</t>
  </si>
  <si>
    <t xml:space="preserve">http://kam.gov.ua/byudzhet_uchasti </t>
  </si>
  <si>
    <t>http://www.mrada.if.ua/images/info/Reglament.pdf Стаття 4, п.5</t>
  </si>
  <si>
    <t>http://kam-pod.gov.ua/rada/reglament (розділ І пункт 1.9)</t>
  </si>
  <si>
    <t xml:space="preserve">http://kam.gov.ua/ua/osxfile/pg/250116511410522_p1_1o/1746225768.doc </t>
  </si>
  <si>
    <t>https://kmr.gov.ua/uk/plan_zasidanya</t>
  </si>
  <si>
    <t>http://kam-pod.gov.ua/rada/plenarni-zasidannya-miskoji-radi (повідомлення про скликання сесій міської ради містять посилання на розпорядження міського голови з питаннями, які передбачається винести на розгляд ради)</t>
  </si>
  <si>
    <t xml:space="preserve">http://kam.gov.ua/miska_vlada/miska_rada </t>
  </si>
  <si>
    <t>http://konkurs.mrada.if.ua/#home http://bu.mvk.if.ua/</t>
  </si>
  <si>
    <t>https://don.kyivcity.gov.ua/content/granty.html</t>
  </si>
  <si>
    <t>http://konkurs.mrada.if.ua/obsiah-finansuvannia/  http://bu.mvk.if.ua/</t>
  </si>
  <si>
    <t>http://izmailinvest.org.ua/ua/#about</t>
  </si>
  <si>
    <t xml:space="preserve">Інформація  про організовані  заходи зустрічі, підписані угоди, меморандуми постійно розміщається на офіційному веб-сайті міської ради 
http://kam-pod.gov.ua/novini/town-news
Інформація щодо грантових програм та міст-партнерів знаходиться за посиланням: Розділ «Економіка», категорія «Гранти»: http://kam-pod.gov.ua/economika/granti
Розділ «Наше місто», категорія «Міста партнери»: http://kam-pod.gov.ua/nashe-misto/mista-partneri
</t>
  </si>
  <si>
    <t>https://kmr.gov.ua/content/activity 
https://kmr.gov.ua/uk/content/cooperation</t>
  </si>
  <si>
    <t>http://kam.gov.ua/investitsiyna_diyalnist/proekti/realizatsiya_proektiv</t>
  </si>
  <si>
    <t xml:space="preserve">http://kam-pod.gov.ua/economika/invest-politika/investitsijnij-potentsial-mista
Розділ «Економіка», категорія «Інвестиційна політика»
http://kam-pod.gov.ua/economika/invest-politika/investitsijni-proekti
</t>
  </si>
  <si>
    <t>http://mvk.if.ua/program</t>
  </si>
  <si>
    <t xml:space="preserve">Розділ «Економіка», категорія «Інвестиційна політика»
http://kam-pod.gov.ua/economika/invest-politika/investitsijni-proekti
</t>
  </si>
  <si>
    <t xml:space="preserve">http://kam.gov.ua/investitsiyna_diyalnist/korisna_informatsiya/
novini_grantiv_ta_fandreyzingu 
(розділ «Прозоре місто», Інвестиційна діяльність», «Новини грантів та фандрейзингу»)
</t>
  </si>
  <si>
    <t xml:space="preserve">https://drive.google.com/file/d/1GsNUQSTj3xyMdo8zf89hc0svngYA_X28/view
(Інвестиційний паспорт-англійська версія).
</t>
  </si>
  <si>
    <t xml:space="preserve">https://kmr.gov.ua/uk/content/cooperation </t>
  </si>
  <si>
    <t>http://kam-pod.gov.ua/gromadianam/zakupivli</t>
  </si>
  <si>
    <t xml:space="preserve">http://kam.gov.ua/prozori_zakupivli
http://kam.gov.ua/prozori_zakupivli/richni_plani_zakupivel_vikonavchikh_
organiv_miskoi_radi
http://kam.gov.ua/viddili/upravlinnya_transportnoi_infrastrukturi_ta_zvyazku/
finansova_diyalnist/plan_zakupivel
</t>
  </si>
  <si>
    <t>http://kam.gov.ua/prozori_zakupivli</t>
  </si>
  <si>
    <t xml:space="preserve">http://www.mvk.if.ua/tender
http://www.mvk.if.ua/dzprot
</t>
  </si>
  <si>
    <t>https://kmr.gov.ua/uk/plan-zakupivel</t>
  </si>
  <si>
    <t>https://spending.gov.ua/new/disposers/04054346/agreements</t>
  </si>
  <si>
    <t>https://kmr.gov.ua/uk/content/informaciya-pro-ukladeni-dogovory/</t>
  </si>
  <si>
    <t xml:space="preserve">http://www.mvk.if.ua/tender </t>
  </si>
  <si>
    <t>http://depkr.if.ua/index.php/2018-09-15-19-23-32/pryvatyzatsiia-komunalnoho-maina/normatyvno-pravovi-akty</t>
  </si>
  <si>
    <t>Порядок та умови приватизації об’єктів комунальної власності публікуються у разі надходження заяв (на теперішній час заяви не надходили).</t>
  </si>
  <si>
    <t>Рішення Київської міської ради від 20.12.2018 №546/6597
(https://kmr.gov.ua/sites/default/files/4225_0.pdf)</t>
  </si>
  <si>
    <t>Порядок та умови відчуження об’єктів комунальної власності публікуються у разі надходження заяв (на теперішній час заяви не надходили).</t>
  </si>
  <si>
    <t xml:space="preserve">Рішення Київської міської ради від 20.12.2018 №546/6597, від 27.09.2018 №1536/5600
(https://kmr.gov.ua/sites/default/files/4225_0.pdf,
https://kmr.ligazakon.net/document/mr181527$2018_09_27) </t>
  </si>
  <si>
    <t>http://depkr.if.ua/index.php/2018-09-15-19-23-32/orenda-komunalnoho-maina/normatyvno-pravovi-akty</t>
  </si>
  <si>
    <t xml:space="preserve">Рішення Київської міської ради від 21.04.2015 №415/1280
(https://kmr.ligazakon.net/document/mr150642$2018_12_20) </t>
  </si>
  <si>
    <t>http://izmail-rada.gov.ua/2010-06-08-07-00-19/2013-06-05-05-35-55/9179-2019-06-06-13-55-34</t>
  </si>
  <si>
    <t xml:space="preserve">http://kam.gov.ua/ua/news/pg/141118771021785_p9/
(Інформація про вивчення попиту на об'єкти оренди)
Конкурсні процедури продажу публікуються у разі надходження заяв (на теперішній час заяви не надходили).
</t>
  </si>
  <si>
    <t>http://izmail-rada.gov.ua/component/content/article/55-2010-03-18-12-40-14/9124-2019-05-13-13-13-02</t>
  </si>
  <si>
    <t xml:space="preserve">http://kam.gov.ua/ua/news/pg/141118771021785_p9/
(Інформація про вивчення попиту на об'єкти оренди)
http://kam.gov.ua/ua/news/pg/210219579504138_p9/
(Протоколи оренди нерухомого майна територіальної громади міста). 
Інформація про результати конкурсних процедур продажу публікується у разі надходження заяв та проведення дій 
з продажу (на теперішній час такі об’єкти відсутні).
</t>
  </si>
  <si>
    <t xml:space="preserve">Законодавством не вимагається виконання аналізу доцільності продажу/передачі в оренду майна. Законом України «Про оренду державного та комунального майна» визначено процедуру укладання договорів оренди майна та підстави для відмови 
в укладанні договорів оренди. 
</t>
  </si>
  <si>
    <t xml:space="preserve">http://kam.gov.ua/ua/news/pg/210219579504138_p9/
(Протоколи оренди нерухомого майна територіальної громади міста). 
http://kam.gov.ua/ua/news/pg/141118284469070_p9/
(Перелік укладених договорів оренди нерухомого майна).
Інформація щодо кожного проданого об’єкта із зазначенням розміру надходжень до міського бюджету та особи обов’язково публікується у разі надходження заяв та проведення дій 
з продажу (на теперішній час такі об’єкти відсутні).
</t>
  </si>
  <si>
    <t xml:space="preserve">http://kam.gov.ua/byudzhet/rishennya_pro_miskiy_byudzhet
(Прозоре місто/ Бюджет/Рішення про міський бюджет)
</t>
  </si>
  <si>
    <t>Влада/Бюджет/Рішення про міський бюджет http://www.mvk.if.ua/rpmb, Сайт фінансового управління/ Рішення по бюджету міста  https://mfu.if.ua/planuvannya-misczevyh-byudzhetiv/rishennya-po-byudzhetu-mista/</t>
  </si>
  <si>
    <t>https://kmr.gov.ua/uk/proektu-rishenya</t>
  </si>
  <si>
    <t>https://kmr.gov.ua/uk/skladan-prognoz</t>
  </si>
  <si>
    <t xml:space="preserve">http://mvk.if.ua/advisor3
http://mvk.if.ua/news/45021
</t>
  </si>
  <si>
    <t xml:space="preserve">http://kam-pod.gov.ua/gromadianam/materiali-z-pitan-sotsialnogo-zakhistu/item/153-osnovni-vydy-sotsialnoi-dopomohy
http://kam-pod.gov.ua/novini/town-news/item/7264-informatsiia-tsentru-turbota-povnyi-perelik-posluh
</t>
  </si>
  <si>
    <t xml:space="preserve">http://kam.gov.ua/viddili/administratsiya_pivdenogo_rayonu/tertsentr/bezkoshtovni_sotsialni_poslugi
http://kam.gov.ua/viddili/administratsiya_zavodskogo_rayonu/teritorialniy_tsentr_sotsialnogo_obslugovuvannya_(nadannya_sotsialnikh_poslug)_zavodskogo_rayonu_m.kamyanske/zagalna_informatsiya_pro_tertsentr
http://kam.gov.ua/ua/subrubriks/pg/3580_p28/
http://kam.gov.ua/poslugi/katalog_poslug/departament_okhoroni_zdorovya_ta_sotsialnogo_zakhistu_naselennya
http://kam.gov.ua/poslugi/sproshcheniy_dostup_cherez_poshtu/fond_sotsialnogo_strakhuvannya
</t>
  </si>
  <si>
    <t xml:space="preserve"> https://kyivcity.gov.ua/pilhy_dovidky_ta_sotsialnyi_zakhyst/</t>
  </si>
  <si>
    <t>http://kam.gov.ua/tsnap</t>
  </si>
  <si>
    <t>Будинки, які перебувають на балансі ДМП «Теплокомуненерго» забезпечені лічильниками. Заплановані роботи по кожному будинку можна знайти на сторінці http://portal.domivka.if.ua/</t>
  </si>
  <si>
    <t xml:space="preserve">http://kam-pod.gov.ua/gromadianam/jkg/cherga-na-uteplennya-fasadiv-za-programoyu-teplij-dim
http://kam-pod.gov.ua/gromadianam/jkg/reiestr-zhytlovykh-budynkiv-u-cherzi-na-kapitalnyi-remont-inzhenernykh-merezh
</t>
  </si>
  <si>
    <t>https://kyivcity.gov.ua/budynok_ta_komunalni_posluhy/enerhoefektyvnist/</t>
  </si>
  <si>
    <t>Влада/Доступ до публічної інформації/Вакансії http://www.mvk.if.ua/vakan</t>
  </si>
  <si>
    <t>Протягом 2018-2019 процедури конкурсного відбору претендентів у виконавчі органи не проводились</t>
  </si>
  <si>
    <t xml:space="preserve">http://kam.gov.ua/miska_vlada/vakansii_miskoi_
radi/poryadok_provedennya_u_vikonavchikh_organakh_
miskoi_radi_konkursu_na_zamishchennya_vakantnikh_
posad_posadovikh_osib_mistsevogo_samovryaduvannya
</t>
  </si>
  <si>
    <t>https://kmr.gov.ua/uk/normative-documents</t>
  </si>
  <si>
    <t>Влада/Доступ до публічної інформації/Вакансії http://www.mvk.if.ua/vakan та в газеті «Західний кур’єр»</t>
  </si>
  <si>
    <t>https://kmr.gov.ua/uk/vakancii</t>
  </si>
  <si>
    <t>Влада/Доступ до публічної інформації/Вакансії http://www.mvk.if.ua/rizn</t>
  </si>
  <si>
    <t xml:space="preserve">https://kmr.gov.ua/uk/vakancii - опис вакансії та дата публікації повідомлення про вакансію;
https://kmr.gov.ua/uk/content/sklad-konkursnoyi-komisiyi-dlya-provedennya-vidboru-kandydativ-na-zamishchennya-vakantnyh - імена членів Конкурсної комісії
</t>
  </si>
  <si>
    <t>Влада/Система управління якістю/Етичний кодекс http://www.mvk.if.ua/eksuya</t>
  </si>
  <si>
    <t>http://kam.gov.ua/ua/news/pg/130218208633199_p26/</t>
  </si>
  <si>
    <t>https://kmr.gov.ua/uk/content/pravyla-etychnoyi-povedinky</t>
  </si>
  <si>
    <t>http://kam.gov.ua/ua/news/pg/130218239501973_p26/</t>
  </si>
  <si>
    <t xml:space="preserve">Відносно депутатів міської ради такий порядок визначено у статті 8 Регламенту Київради, що розміщений за посиланням https://kmr.gov.ua/uk/content/reglament-kyyivrady, https://kmr.gov.ua/uk/content/konflikt-interesiv
</t>
  </si>
  <si>
    <t>http://kam.gov.ua/ua/news/pg/250918642581145_p26/</t>
  </si>
  <si>
    <t>http://kam.gov.ua/gromadi/zapobigannya_proyavam_koruptsii_2</t>
  </si>
  <si>
    <t>http://kam.gov.ua/ua/stop_corrupt/</t>
  </si>
  <si>
    <t xml:space="preserve">https://kmr.gov.ua/uk/content/povidomlennya-pro-korupciyu
</t>
  </si>
  <si>
    <t>На офіційному сайті міста Івано- Франківська (http://www.mvk.if.ua/) в розділі Мешканцям - міські сервіси - генплан міста відкривається веб-сторінка Управління архітектури, дизайну та містобудівної діяльності з посиланням на креслення генерального плану м. Івано- Франківська та пояснювальної записки до нього. Тут же в розділі Управління - містобудівна документація можна переглянути детальні плани територій, історико-архітектурний опорний план тощо.</t>
  </si>
  <si>
    <t xml:space="preserve">http://kam.gov.ua/gromadi/budivnitstvo_
ta_rozvitok_mista/mistobudivna_dokumentatsiya
</t>
  </si>
  <si>
    <t>http://www.uzvif.gov.ua/index.php/perelik-nezadiianykh-zemelnykh-dilianok-iaki-mozhut-buty-peredani-v-korystuvannia</t>
  </si>
  <si>
    <t>http://kam-pod.gov.ua/documents/dostup-do-publ-informatsii/item/26059-viddil-z-pytan-rehuliuvannia-zemelnykh-vidnosyn</t>
  </si>
  <si>
    <t>http://kam.gov.ua/ua/news/pg/141118368682683_p9/</t>
  </si>
  <si>
    <t>Управління керується затвердженою Кабінетом Міністрів України від 25.05.2011 р. № 555 постановою про «Порядок проведення громадських слухань щодо врахування громадських інтересів під час розроблення проектів містобудівної документації на місцевому рівні» зі змінами від 23.01.2019 р</t>
  </si>
  <si>
    <t>http://kam.gov.ua/ua/news/pg/280417792262156_p23/</t>
  </si>
  <si>
    <t>http://kga.gov.ua/gromadski-slukhannya</t>
  </si>
  <si>
    <t>http://so.kam.gov.ua/ua/treezas_so/pg/1_d5/</t>
  </si>
  <si>
    <t>http://www.namvk.if.ua/rishses/</t>
  </si>
  <si>
    <t>http://www.uzvif.gov.ua/index.php/prodazh-zemelnykh-dilianok-na-iakykh-roztashovani-ob-iekty-nerukhomoho-maina/poriadok-prodazhu-zemelnykh-dilianok-komunalnoi-vlasnosti</t>
  </si>
  <si>
    <t xml:space="preserve">http://www.namvk.if.ua/dt/12717/
http://www.namvk.if.ua/dt/148228/
</t>
  </si>
  <si>
    <t>https://onedrive.live.com/view.aspx?cid=ece43d51f9a9d478&amp;page=view&amp;resid=ECE43D51F9A9D478!41030&amp;parId=ECE43D51F9A9D478!40964&amp;authkey=!AJQSznE-0r8tY5A&amp;app=Word</t>
  </si>
  <si>
    <t xml:space="preserve">http://so.kam.gov.ua/ua/treezas_so/pg/425672742_
d1/tpviewr/3/
</t>
  </si>
  <si>
    <t xml:space="preserve">https://mkrada.gov.ua/ </t>
  </si>
  <si>
    <t>З 28.10.2015 електронні звернення розглядаються згідно з вимогами Закону України «Про звернення громадян». На них надається письмова відповідь у встановлений законом термін (поштою, або електронною поштою) на офіційному бланку органу влади за підписом відповідальної посадової особи.</t>
  </si>
  <si>
    <t>Врегульовано частиною 3 статті 3 Положення про постійні комісії Миколаївської міської ради VII скликання, затвердженими рішенням Миколаївської міської ради VII скликання від 21.01.2016 №2/1 «Про затвердження Положення про постійні комісії Миколаївської міської ради VII скликання» (далі-Положення), на офіційному вебсайті Миколаївської міської ради  публікуються матеріали засідань постійних комісій, а саме: протоколи засідань постійних комісій міської ради. Відповідно до Положення, Регламенту Миколаївської міської ради VII скликання, затвердженого рішенням Миколаївської міської ради від 28 січня 2016 року № 2/5 та внесених рішенням Миколаївської міської ради VII скликання від 13.09.2017 №24/1 «Про внесення змін та доповнень до рішення міської ради від 28.01.2016 № 2/5 «Про затвердження Регламенту Миколаївської міської ради VII скликання» змін, (далі-Регламент)  публікація стенограми, аудіо/відеозапису засідання постійних комісій, результатів поіменного голосування на вебсайті міської ради – не передбачена.</t>
  </si>
  <si>
    <t>Інформація про звітування Миколаївського міського голови розміщується в розділі «Звіт міського голови» Інтернет-порталу «Миколаївська міська рада» -  https://mkrada.gov.ua/content/zvit-miskogo-golovi.html</t>
  </si>
  <si>
    <t>https://mkrada.gov.ua/content/miskiy-golova.html</t>
  </si>
  <si>
    <t>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публікується інформація  про перелік, поіменний склад та контактні дані постійних комісій Миколаївської міської ради VII скликання на офіційному веб-сайті Миколаївської міської ради.</t>
  </si>
  <si>
    <t>https://mkrada.gov.ua/content/sklad-vikonkomu.html</t>
  </si>
  <si>
    <t xml:space="preserve">https://mkrada.gov.ua/documents/28345.html
https://mkrada.gov.ua/content/programi-ekonomichnogo-i-socialnogo-rozvitku-mmikolaeva-na-20152018-roki.html
https://mkrada.gov.ua/documents/26383.html
http://uprns.mkrada.gov.ua/?page_id=708
</t>
  </si>
  <si>
    <t>https://mkrada.gov.ua/content/proekti-rishen-vikonkomu.html</t>
  </si>
  <si>
    <t>Порядок проведення загальних зборів громадян за місцем проживання  визначається Статутом територіальної громади м. Миколаєва (ст. 9.3.).
Текст Статуту оприлюднений на Інтернет-порталі «Миколаївська міська рада» та доступний за посиланням:  https://mkrada.gov.ua/content/statut-mista.html.</t>
  </si>
  <si>
    <t>Порядок внесення місцевої ініціативи на розгляд ради  визначається Статутом територіальної громади м. Миколаєва (ст. 9.6.).
Текст Статуту оприлюднений на Інтернет-порталі «Миколаївська міська рада» та доступний за посиланням:  https://mkrada.gov.ua/content/statut-mista.html.
Право громадян на ініціювання розгляду міською радою будь-якого питання, віднесеного до відання місцевого самоврядування, в порядку місцевої ініціативи зафіксовано в Регламенті Миколаївської міської ради VI скликання (п. 15 ст. 23).
Порядок розгляду питань, внесених на розгляд міської ради в порядку місцевої ініціативи, визначається Регламентом  Миколаївської міської ради VI скликання (п. 10 ст. 28).
Текст Регламенту оприлюднений на Інтернет-порталі «Миколаївська міська рада» та доступний за посиланням:
https://mkrada.gov.ua/content/reglament-mikolaivskoi-miskoi-radi-vi-sklikannya_2.html.</t>
  </si>
  <si>
    <t>https://mukachevo-rada.gov.ua/images/docs/rishennya_mr/7/38_7_20180329/Rish_981.doc</t>
  </si>
  <si>
    <t xml:space="preserve"> </t>
  </si>
  <si>
    <t>Врегульовано частиною 3 статті 2 Регламенту, публікація рішень міської ради закріплена за департаментом забезпечення діяльності виконавчих органів Миколаївської міської ради.</t>
  </si>
  <si>
    <t>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у розділі «Проекти рішень чергової сесії міської ради» офіційного вебсайту Миколаївської міської ради  публікується розпорядження міського голови про скликання сесії міської ради із зазначенням часу, місця проведення та питань, які передбачається винести на розгляд ради.</t>
  </si>
  <si>
    <t xml:space="preserve">Згідно з вимогами Закону України «Про доступ до публічної інформації» та у відповідності до розпорядження міського голови від 20 червня 2017 року № 170р «Про заходи щодо забезпечення
доступу до публічної інформації» керівники виконавчих органів Миколаївської міської ради забезпечують оприлюднення відповідних проектів актів органів місцевого самоврядування в терміни, передбачені зазначеним Законом.
Так, проекти рішень міської ради та виконкому розміщуються на Інтернет-порталі «Миколаївська міська рада» у відповідних розділах, доступних за посиланнями:
https://mkrada.gov.ua/content/proekti-rishen-miskradi.html;
https://mkrada.gov.ua/content/proekti-rishen-vikonkomu.html.
</t>
  </si>
  <si>
    <t>https://mkrada.gov.ua/content/gromadskiy-byudzhet_2017.html
http://mykolaiv-budget.e-dem.in.ua/#/</t>
  </si>
  <si>
    <t>Коммерційні бізнеспроекти з міського бюджету не фінансуються</t>
  </si>
  <si>
    <t>https://mkrada.gov.ua/content/mikolaiv-v-mizhnarodnih-organizaciyah.html</t>
  </si>
  <si>
    <t>https://mkrada.gov.ua/news/1211.html
https://mkrada.gov.ua/news/8168.html
https://mkrada.gov.ua/news/8448.html
https://mkrada.gov.ua/news/10634.html</t>
  </si>
  <si>
    <t>Категорія «Конкурси» сайт управління освіти ММР http://osvita.mkrada.gov.ua/  та сайт НМЦ  http://nmc.mkrada.gov.ua/ , https://mkrada.gov.ua/content/festivali-vistavki-konkursi.html</t>
  </si>
  <si>
    <t>Вказано в міських цільових програмах
https://mkrada.gov.ua/documents/27463.html</t>
  </si>
  <si>
    <t>https://mkrada.gov.ua/content/galuzevi-programi-es.html</t>
  </si>
  <si>
    <t>Виконавчий комітет Миколаївської міської ради розміщує інформацію про плани закупівль виконавчого комітету Миколаївської міської ради на веб-сайті https://www.dzo.com.ua/</t>
  </si>
  <si>
    <t>http://mlt.gov.ua/index.php?option=com_content&amp;task=view&amp;id=15782&amp;Itemid=538</t>
  </si>
  <si>
    <t>https://depfin.mkrada.gov.ua/documentation/plani-zakupivel
Виконавчий комітет Миколаївської міської ради розміщує інформацію про закупівлі виконавчого комітету Миколаївської міської ради, в тому числі про заплановані закупівлі на веб-сайті https://www.dzo.com.ua/</t>
  </si>
  <si>
    <t>Виконавчий комітет Миколаївської міської ради розміщує інформацію про закупівлі виконавчого комітету на веб-сайті
https://www.dzo.com.ua/</t>
  </si>
  <si>
    <t>Інформація публікується на  сайтах:
https://www.dzo.com.ua/
https://prozorro.gov.ua/</t>
  </si>
  <si>
    <t>Інформація відображена на веб-сайтах:
https://prozorro.gov.ua/
https://www.dzo.com.ua/</t>
  </si>
  <si>
    <t>Порядок та умови здачі в оренду майна територіальної громади: https://mkrada.gov.ua/documents/3004.html</t>
  </si>
  <si>
    <t>Порядок проведення конкурсу на право купівлі майна територіальної громади
Миколаївською міською радою не приймався
Порядок проведення конкурсу на право оренди майна територіальної громади: https://mkrada.gov.ua/documents/3004.html</t>
  </si>
  <si>
    <t>Інформація щодо запланованих конкурсних процедур продажу об’єктів комунальної власності не опублікована
Інформація щодо запланованих конкурсних процедур здачі в оренду об’єктів комунальної власності (у разі необхідності)
https://mkrada.gov.ua/news/8700.html</t>
  </si>
  <si>
    <t>http://mlt.gov.ua/index.php?option=com_content&amp;task=view&amp;id=16524&amp;Itemid=355</t>
  </si>
  <si>
    <t>Інформацію про результати конкурсних процедур продажу об’єктів комунальної власності не опубліковано
Інформація про результати конкурсних процедур оренди об’єктів комунальної власності (у разі необхідності):
https://mkrada.gov.ua/news/8759.html</t>
  </si>
  <si>
    <t>Аналіз доцільності продажу майна, включаючи наявні фінансові витрати на утримання та прогнозований розмір надходжень до міського бюджету не опубліковано
Аналіз доцільності здачі в оренду майна:
https://mkrada.gov.ua/news/10955.html</t>
  </si>
  <si>
    <t>Інформація щодо продажу об’єктів:
https://mkrada.gov.ua/content/informaciya-pro-hid-ta-rezultati-vidchuzhennya-komunalnogo-mayna-m-mikolaeva.html
Інформація щодо зданого в оренду об’єкту та особи ,яка виграла конкурс у разі необхідності):
https://mkrada.gov.ua/news/8759.html</t>
  </si>
  <si>
    <t>https://mkrada.gov.ua/content/zatverdzheno.html, https://mkrada.gov.ua/content/zmini.html, https://mkrada.gov.ua/documents/30595.html</t>
  </si>
  <si>
    <t>https://mkrada.gov.ua/content/zatverdzheno.html, https://mkrada.gov.ua/content/zmini.html, https://mkrada.gov.ua/documents/27534.html, https://mkrada.gov.ua/documents/25721.html, https://mkrada.gov.ua/documents/23962.html</t>
  </si>
  <si>
    <t>https://mkrada.gov.ua/content/zviti1.html</t>
  </si>
  <si>
    <t>https://mkrada.gov.ua/content/proekti-rishen-miskradi.html</t>
  </si>
  <si>
    <t>https://mkrada.gov.ua/documents/32444.html</t>
  </si>
  <si>
    <t>http://mlt.gov.ua/index.php?option=com_content&amp;task=view&amp;id=13764&amp;Itemid=357 http://mlt.gov.ua/index.php?option=com_content&amp;task=view&amp;id=13657&amp;Itemid=357 http://mlt.gov.ua/index.php?option=com_content&amp;task=view&amp;id=13669&amp;Itemid=357 http://mlt.gov.ua/index.php?option=com_content&amp;task=view&amp;id=2671&amp;Itemid=245</t>
  </si>
  <si>
    <t>Інформацію розміщено на сайті http://sotsdepart.mk.ua/index.php?option=com_content&amp;view=featured&amp;Itemid=68</t>
  </si>
  <si>
    <t>Інформацію розміщено на сайті
https://mkrada.gov.ua/documents/?c=6</t>
  </si>
  <si>
    <t>http://mlt.gov.ua/index.php?option=com_content&amp;task=view&amp;id=13669&amp;Itemid=357</t>
  </si>
  <si>
    <t>https://mkrada.gov.ua/content/avariyni-sluzhbi-mista.html
https://www.dgkhmmr.org/sos
https://mkrada.gov.ua/content/ustanovi-ta-organizacii-mista.html</t>
  </si>
  <si>
    <t>https://mkrada.gov.ua/content/departament-znadannya-administrativnih-poslug_2.html;
https://mkrada.gov.ua/content/administrativniposlugi.html</t>
  </si>
  <si>
    <t>http://mlt.gov.ua/index.php?option=com_content&amp;task=blogcategory&amp;id=211&amp;Itemid=14789</t>
  </si>
  <si>
    <t>https://mkrada.gov.ua/content/ustanovi-ta-organizacii-mista.html</t>
  </si>
  <si>
    <t>https://mkrada.gov.ua/content/vakansii.html</t>
  </si>
  <si>
    <t>http://mlt.gov.ua/index.php?option=com_content&amp;task=blogcategory&amp;id=73&amp;Itemid=299</t>
  </si>
  <si>
    <t>http://mlt.gov.ua/index.php?option=com_content&amp;task=blogcategory&amp;id=146&amp;Itemid=439</t>
  </si>
  <si>
    <t>https://mkrada.gov.ua/content/zagalni-pravila-povedinki-derzhavnih-sluzhbovciv.html</t>
  </si>
  <si>
    <t>Опубліковано на сайті НАЗК</t>
  </si>
  <si>
    <t>http://mlt.gov.ua/index.php?option=com_content&amp;task=blogcategory&amp;id=144&amp;Itemid=437</t>
  </si>
  <si>
    <t>Розпорядження міського голови № 277р від  29.08.2017, посилання https://mkrada.gov.ua/documents/27081.html</t>
  </si>
  <si>
    <t>http://mlt.gov.ua/index.php?option=com_content&amp;task=blogcategory&amp;id=145&amp;Itemid=438</t>
  </si>
  <si>
    <t>Розроблено та впроваджено спеціальній сервіс  «Повідом  про корупцію» електронне посилання: https://mkrada.gov.ua/content/ekspertnogromadska-rada.html</t>
  </si>
  <si>
    <t>https://mkrada.gov.ua/content/feedback.html</t>
  </si>
  <si>
    <t>https://mkrada.gov.ua/content/budivnictvo.html</t>
  </si>
  <si>
    <t>1. Відповідно до статті 15 Закону України «Про доступ до публічної інформації»;
2.Згідно частини 4 статті 23 Регламенту Миколаївської міської ради  VII скликання, затвердженого рішенням Миколаївської міської ради від 28 січня 2016 року № 2/5 та внесених рішенням Миколаївської міської ради VII скликання від 13.09.2017 №24/1 «Про внесення змін та доповнень до рішення міської ради від 28.01.2016 № 2/5 «Про затвердження Регламенту Миколаївської міської ради VII скликання» змін
3. Відповідно до заходів щодо функціонування Інтернет-порталу «Миколаївська міська рада», затверджених розпорядження міського голови від 03 квітня 2015 № 59р «Про введення в експлуатацію Інтернет-порталу «Миколаївська міська рада» та заходи щодо його функціонування» за 20 робочих днів до дати розгляду  на сесії, управління апарату Миколаївської міської ради публікує проекти рішень міської ради в розділі «Проекти рішень чергової сесії міської ради» офіційного вебсайту Миколаївської міської ради.
https://mkrada.gov.ua/content/proekti-rishen-miskradi.html</t>
  </si>
  <si>
    <t>https://mkrada.gov.ua/documents/26678.html</t>
  </si>
  <si>
    <t>http://ez.slavrada.gov.ua/</t>
  </si>
  <si>
    <t xml:space="preserve">http://nikopol-mrada.dp.gov.ua/servisi/vidpovidi </t>
  </si>
  <si>
    <t>https://pavlogradmrada.dp.gov.ua/category/otvety-mehra-zhitelyam-goroda</t>
  </si>
  <si>
    <t>Ні</t>
  </si>
  <si>
    <t>Згідно ст.20 ЗУ "Про звернення громадян", Порядку розгляду письмових звернень громадян у Слов'янській міській раді, затвердженого рішенням виконавчого комітету, звернення розглядаються і вирішуються у термін не більше одного місяця від дня їх надходження, а ті, які не потребують додаткового вивчення, - невідкладно, але не пізніше п'ятнадцяти днів від дня їх отримання</t>
  </si>
  <si>
    <t>http://ez.slavrada.gov.ua/stan</t>
  </si>
  <si>
    <t xml:space="preserve">Відеозаписи засідань http://www.rada-poltava.gov.ua/rule/rada/videosesia/
Протоколи 
http://www.rada-poltava.gov.ua/documents/inshi_dokumenti/
Результати поіменного голосування http://www.rada-poltava.gov.ua/rule/rada/voting_result/
</t>
  </si>
  <si>
    <t xml:space="preserve">https://www.youtube.com/channel/UCrDkiyGatc5Pj7U330UshYQ
Протоколи:
http://sed-rada.gov.ua/plenarni-zasidannya/protokoli-zasidan
Поіменне голосування:
http://sed-rada.gov.ua/plenarni-zasidannya/poimenne-golosuvannya
Проекти та рішення:
http://sed-rada.gov.ua/normativna-baza
</t>
  </si>
  <si>
    <t xml:space="preserve">http://e-deputat.slavrada.gov.ua/uk/plenary_sessions
http://docs.slavrada.gov.ua/pdzas/
http://docs.slavrada.gov.ua/przas/
http://slavrada.gov.ua/?view=live
</t>
  </si>
  <si>
    <t xml:space="preserve">https://smr.gov.ua/uk/miska-vlada/miska-rada/protokoli-sesij.html
(протоколи сесій, у тому числі з персональним голосуванням, відеозапис, депутатські запити, проекти рішень, порядки денні з переліком матеріалів)
</t>
  </si>
  <si>
    <t>http://olexrada.gov.ua/category/city_rada/cg_st_komis</t>
  </si>
  <si>
    <t>https://pavlogradmrada.dp.gov.ua/category/miska-rada/protokoli-zasidan-postijjnikh-deputatskikh-komisijj</t>
  </si>
  <si>
    <t xml:space="preserve">Протоколи 
http://www.rada-poltava.gov.ua/documents/inshi_dokumenti/
</t>
  </si>
  <si>
    <t>http://rivnerada.gov.ua/portal/commissions</t>
  </si>
  <si>
    <t>http://sed-rada.gov.ua/miska-rada/postiyni-komisiyi-miskoyi-radi-vii-sklikannya</t>
  </si>
  <si>
    <t xml:space="preserve">http://e-deputat.slavrada.gov.ua/uk/commissions
http://docs.slavrada.gov.ua/pdzas/
http://slavrada.gov.ua/?view=live
http://slavrada.gov.ua/?view=live
</t>
  </si>
  <si>
    <t>http://sed-rada.gov.ua/miska-rada/zviti-miskogo-golovi-yogo-zastupnikiv-ta-sekretarya-radi</t>
  </si>
  <si>
    <t xml:space="preserve">http://slavrada.gov.ua/?view=news&amp;newsID=23012
http://slavrada.gov.ua/?view=news&amp;newsID=16883
http://slavrada.gov.ua/?view=news&amp;newsID=13187
</t>
  </si>
  <si>
    <t>https://smr.gov.ua/uk/miska-vlada/miskij-golova/zviti.html  (база з 2006 року)</t>
  </si>
  <si>
    <t xml:space="preserve">http://sed-rada.gov.ua/miska-rada/deputati
http://sed-rada.gov.ua/novini-mista/informaciya-dlya-viborciv-sievierodonecka_09-09-2019
</t>
  </si>
  <si>
    <t>http://e-deputat.slavrada.gov.ua/uk/deputies</t>
  </si>
  <si>
    <t xml:space="preserve">Біографія міського голови / контактні дані/ місце прийому
https://smr.gov.ua/uk/miska-vlada/miskij-golova/biografiya.html
https://smr.gov.ua/uk/zvorotnij-zv-yazok.html
https://smr.gov.ua/uk/zvorotnij-zv-yazok/9503-polozhennia-pro-poriadok-roboty-zi-zvernenniamy-ta-orhanizatsii-osobystoho-pryiomu-hromadian-u-sumskii-miskii-radi-ta-ii-vykonavchykh-orhanakh.html
https://smr.gov.ua/uk/miska-vlada/miska-rada/deputati/36-deputati.html
https://smr.gov.ua/uk/miska-vlada/miska-rada/grafiki-prijomu-kerivnikiv-deputativ-ta-deputatskikh-fraktsij-i-grup-mista/1823-grafik-prijomu-deputatskikh-fraktsij-i-grup-v-sumskij-miskij-radi-vii-sklikannya-2016-2020-rr.html
https://smr.gov.ua/uk/miska-vlada/miska-rada/grafiki-prijomu-kerivnikiv-deputativ-ta-deputatskikh-fraktsij-i-grup-mista/1827-grafiki-prijomu-deputativ-miskoji-radi.html
</t>
  </si>
  <si>
    <t>http://sed-rada.gov.ua/postiyni-komisiyi-miskoyi-radi-vii-sklikannya/personalniy-sklad-postiynih-komisiy-miskoyi-radi-vii-sklikannya</t>
  </si>
  <si>
    <t>http://e-deputat.slavrada.gov.ua/uk/commissions</t>
  </si>
  <si>
    <t xml:space="preserve">https://smr.gov.ua/uk/miska-vlada/miska-rada/postijni-komisiji/38-postijni-komisiji.html </t>
  </si>
  <si>
    <t>http://olexrada.gov.ua/category/vkk/sklad_vk</t>
  </si>
  <si>
    <t>http://rivnerada.gov.ua/portal/execcommittee</t>
  </si>
  <si>
    <t>http://sed-rada.gov.ua/vikonavchiy-komitet/sklad-vikonavchogo-komitetu</t>
  </si>
  <si>
    <t>https://smr.gov.ua/uk/miska-vlada/vikonavchi-organi/vikonavchij-komitet/46-vikonavchij-komitet.html</t>
  </si>
  <si>
    <t>http://olexrada.gov.ua/category/target_gov_prog</t>
  </si>
  <si>
    <t xml:space="preserve">Програма соціально-економічного та культурного розвитку:
http://sed-rada.gov.ua/ekonomika/programa-socialno-ekonomichnogo-i-kulturnogo-rozvitku-m-sievierodonecka
Цільові програми:
http://sed-rada.gov.ua/miski-cilovi-programi/diyuchi-programi-sievierodoneckoyi-miskoyi-radi
Звіти про виконання:
http://sed-rada.gov.ua/miski-cilovi-programi/zviti-pro-vikonannya-program
</t>
  </si>
  <si>
    <t xml:space="preserve">http://www.slavrada.gov.ua/?view=econom
http://docs.slavrada.gov.ua/prdt/15541/
http://docs.slavrada.gov.ua/dt/14622/
http://docs.slavrada.gov.ua/dt/2265/
http://docs.slavrada.gov.ua/dt/1239/
</t>
  </si>
  <si>
    <t xml:space="preserve">http://nikopol-mrada.dp.gov.ua/publichna-informatsiia/dokumenti-nmr/rishennia-vykonavchoho-komitetu </t>
  </si>
  <si>
    <t xml:space="preserve">Інформація про засідання виконкому:
http://sed-rada.gov.ua/ 
Оголошення про скликання:
http://sed-rada.gov.ua/vikonavchiy-komitet/ogoloshennya-pro-sklikannya
Проекти рішень:
http://sed-rada.gov.ua/normativna-baza/arhiv-proektiv-rishen-vikonavchogo-komitetu
Прийняті рішення:
http://sed-rada.gov.ua/normativna-baza/arhiv-rishen-vikonavchogo-komitetu
</t>
  </si>
  <si>
    <t xml:space="preserve">http://docs.slavrada.gov.ua/pdzas/
http://docs.slavrada.gov.ua/przas/
http://docs.slavrada.gov.ua/rishmvk/
</t>
  </si>
  <si>
    <t xml:space="preserve">Публікується анонс з посиланням на порядок денний та проекти рішень. За результатами засідання оприлюднюються повідомлення у розділі «новини».
Також є орієнтовний графік засідань виконавчого комітету
https://smr.gov.ua/uk/miska-vlada/vikonavchi-organi/vikonavchij-komitet.html#vk19
Рішення виконавчого комітету оприлюднюються 
https://smr.gov.ua/uk/dokumenti/rishennya-vikonavchogo-komitetu/2019-vk.html (наявна база з 2004 року)
Також за окремими резонансними рішеннями розміщуються новини
</t>
  </si>
  <si>
    <t>http://olexrada.gov.ua/category/gov_history/sity_statut</t>
  </si>
  <si>
    <t>http://sed-rada.gov.ua/nashe-misto/statut-teritorialnoyi-gromadi</t>
  </si>
  <si>
    <t>http://olexrada.gov.ua/category/gov_history/sity_statu</t>
  </si>
  <si>
    <t xml:space="preserve">http://sed-rada.gov.ua/nashe-misto/statut-teritorialnoyi-gromadi
Положення:
http://sed-rada.gov.ua/external-link/polozhennya-pro-miscevi-iniciativi-v-misti-sievierodonecku
</t>
  </si>
  <si>
    <t>Статут територіальної громади міста Слов'янська знаходиться на стадії розробки</t>
  </si>
  <si>
    <t xml:space="preserve">https://smr.gov.ua/uk/2016-03-14-08-10-17/mistseva-initsiativa/1855-poryadok-vnesennya-mistsevikh-initsiativ-na-rozglyad-sumskoji-miskoji-radi.html </t>
  </si>
  <si>
    <t>http://sed-rada.gov.ua/konsultaciyi-z-gromadskistyu</t>
  </si>
  <si>
    <t>Засідання міської ради є відкритими</t>
  </si>
  <si>
    <t>http://olexrada.gov.ua/category/city_rada/cg_reglament</t>
  </si>
  <si>
    <t xml:space="preserve">На офіційному сайті в розділі «Міська влада» http://www.rada-poltava.gov.ua/rule/ та у
Регламенті Полтавської міської ради сьомого скликання
http://www.rada-poltava.gov.ua/files/rada_reglament7.zip
</t>
  </si>
  <si>
    <t>http://sed-rada.gov.ua/miska-rada/reglament-sievierodoneckoyi-miskoyi-radi-vii-sklikannya</t>
  </si>
  <si>
    <t xml:space="preserve">Інформація щодо доступу на сесії міської ради оприлюднено у розділі Регламенту роботи міської ради 
https://smr.gov.ua/uk/miska-vlada/miska-rada/reglament.html 
</t>
  </si>
  <si>
    <t>http://sed-rada.gov.ua/plenarni-zasidannya/ogoloshennya-pro-sklikannya</t>
  </si>
  <si>
    <t xml:space="preserve">http://e-deputat.slavrada.gov.ua/uk/plenary_sessions
http://docs.slavrada.gov.ua/dt/14877/
http://docs.slavrada.gov.ua/dt/2656/
</t>
  </si>
  <si>
    <t xml:space="preserve">На сайті у розділі Новини оприлюднюється повідомлення про скликання чергової/позачергової сесії з посиланням на планові питання. Також оприлюднюється анонс сесій за кілька днів також з посиланням на матеріали з порядком денним та проектами рішень (у розділі анонси, які після вичерпання дати  події, можуть не відображатися на сайті у архіві)не відображаю
https://smr.gov.ua/uk/novini/miska-vlada-news/13379-miskij-golova-sklikae-bereznevu-sesiyu.html
</t>
  </si>
  <si>
    <t xml:space="preserve">Порядки денні:
http://sed-rada.gov.ua/plenarni-zasidannya/poryadki-denni-zasidan
Проекти документів:
http://sed-rada.gov.ua/normativna-baza/arhiv-proektiv-rishen-sesiy-miskoyi-radi
</t>
  </si>
  <si>
    <t xml:space="preserve">http://docs.slavrada.gov.ua/pdzas/
http://docs.slavrada.gov.ua/prrishses/
http://docs.slavrada.gov.ua/prrishmvk/
</t>
  </si>
  <si>
    <t xml:space="preserve">Публікуються усі матеріали, у тому числі скановані книги з проектами рішень та порядку денного, з якими працюють депутати. Також оприлюднюються навіть уся вхідна кореспонденція для депутатських комісій, порядки денні, відеозапис засідання
https://smr.gov.ua/uk/dokumenti/proekti-dokumentiv/proekti-poryadkiv-dennikh-sesij.html
https://smr.gov.ua/uk/miska-vlada/miska-rada/postijni-komisiji/162-komisia-budget.html
</t>
  </si>
  <si>
    <t xml:space="preserve">https://e-dem.in.ua/nikopol </t>
  </si>
  <si>
    <t>https://e-dem.in.ua/severodonetsk</t>
  </si>
  <si>
    <t>https://e-dem.in.ua/slavyansk</t>
  </si>
  <si>
    <t>Гранти/ бізнес проекти з міського бюджету не фіннсуються</t>
  </si>
  <si>
    <t>http://sed-rada.gov.ua/gromadskiy-byudzhet</t>
  </si>
  <si>
    <t>http://www.slavrada.gov.ua/?view=obyav&amp;obyavID=19822</t>
  </si>
  <si>
    <t>Бізнес-проекти не фінансуються з міського бюджету</t>
  </si>
  <si>
    <t xml:space="preserve">http://www.slavrada.gov.ua/?view=maliy_biznes
http://slavrada.gov.ua/uploads/File/econom/6_monitoring_proektiv.pdf
</t>
  </si>
  <si>
    <t>http://olexrada.gov.ua/category/spg/twin_city</t>
  </si>
  <si>
    <t>http://www.rada-poltava.gov.ua/ http://www.kultura-poltava.gov.ua/</t>
  </si>
  <si>
    <t xml:space="preserve">http://sed-rada.gov.ua/ekonomika/energetichniy-menedzhment
http://sed-rada.gov.ua/ekonomika/iniciativa-meri-za-ekonomichne-zrostannya-m4eg
</t>
  </si>
  <si>
    <t>http://slavrada.gov.ua/uploads/File/invest/2019/invest_dogovir.pdf</t>
  </si>
  <si>
    <t xml:space="preserve">https://smr.gov.ua/uk/misto/mista-partneri.html </t>
  </si>
  <si>
    <t>Рішення сесій</t>
  </si>
  <si>
    <t>http://sed-rada.gov.ua/mizhnarodna-spivpracya</t>
  </si>
  <si>
    <t>http://www.slavrada.gov.ua/?view=invest</t>
  </si>
  <si>
    <t xml:space="preserve">На офіційному сайті в розділі «Новини» 
http://www.rada-poltava.gov.ua/news/ та сайті управління культури http://www.kultura-poltava.gov.ua/
</t>
  </si>
  <si>
    <t>http://sed-rada.gov.ua/ogoloshennya</t>
  </si>
  <si>
    <t xml:space="preserve">У розділі Новини
https://smr.gov.ua/uk/novini/podiji/6371-u-sumakh-samovdoskonalyuvalisya-molodizhni-pratsivniki.html
та Конкурси та гранти
https://smr.gov.ua/uk/2016-03-14-08-10-17/partijni-ta-gromadski-organizatsiji/konkursy-ta-hranty.html
</t>
  </si>
  <si>
    <t>http://sed-rada.gov.ua/ekonomika/investiciyniy-portal-mista</t>
  </si>
  <si>
    <t xml:space="preserve">http://www.slavrada.gov.ua/?view=maliy_biznes
http://www.slavrada.gov.ua/?view=invest
</t>
  </si>
  <si>
    <t xml:space="preserve">https://smr.gov.ua/uk/2016-03-14-08-11-32/karta-zaluchennya-mizhnarodnoji-dopomogi.html </t>
  </si>
  <si>
    <t xml:space="preserve">http://www.slavrada.gov.ua/?view=invest
http://cba.org.ua/mapd/
</t>
  </si>
  <si>
    <t xml:space="preserve">http://www.rada-poltava.gov.ua/foreign/ </t>
  </si>
  <si>
    <t>http://rivnerada.gov.ua/portal/city</t>
  </si>
  <si>
    <t>http://sed-rada.gov.ua/informaciya-kontakti/kontakti</t>
  </si>
  <si>
    <t xml:space="preserve">https://smr.gov.ua/en </t>
  </si>
  <si>
    <t xml:space="preserve">http://www.rada-poltava.gov.ua/files/dod_rpz_110119.zip
http://www.rada-poltava.gov.ua/files/dod_rpz_090819.zip
</t>
  </si>
  <si>
    <t>http://sed-rada.gov.ua/prozorro</t>
  </si>
  <si>
    <t>Відповідна інформація оприлюднена в системі Prozorro, на сайті міської ради не дублюється</t>
  </si>
  <si>
    <t>БФУ публікує інформацію стосовно закупівель (планів закупівель, договори) на веб-порталі «Відкриті дані» Полтавської міської ради.</t>
  </si>
  <si>
    <t>http://www.slavrada.gov.ua/?view=prozorro</t>
  </si>
  <si>
    <t>http://zakon.olexrada.gov.ua/kartka.php?i=c018613</t>
  </si>
  <si>
    <t>http://sed-rada.gov.ua/diyuchi-programi-sievierodoneckoyi-miskoyi-radi/programa-vidchuzhennya-obiektiv-komunalnoyi-vlasnosti-teritorialnoyi-gromadi-m-sievierodoneck-na-2019-rik</t>
  </si>
  <si>
    <t xml:space="preserve">Використовуються урядові методики 
https://smr.gov.ua/uk/2016-03-14-08-10-17/komunalne-majno-mista/5886-informatsiya-pro-prodazh-na-auktsioni-nezhitlovogo-primishchennya-03-05-2017.html
</t>
  </si>
  <si>
    <t xml:space="preserve">http://sed-rada.gov.ua/diyuchi-programi-sievierodoneckoyi-miskoyi-radi/programa-orendi-obiektiv-komunalnoyi-vlasnosti-teritorialnoyi-gromadi-m-sievierodonecka-luganskoyi-oblasti-na-2019-rik
http://sed-rada.gov.ua/pidrozdili-vikonavchih-organiv-miskoyi-radi/fond-komunalnogo-mayna-sievierodoneckoyi-miskoyi-radi
</t>
  </si>
  <si>
    <t>http://www.slavrada.gov.ua/?view=doc&amp;docID=3210</t>
  </si>
  <si>
    <t>https://smr.gov.ua/images/documents/Reestr_diu4ih_norm_aktiv/ Porjadok_peredachi_majna_komunalnoji_vlasnosti.doc</t>
  </si>
  <si>
    <t>http://zakon.olexrada.gov.ua/kartka.php?i=c02146</t>
  </si>
  <si>
    <t>http://sed-rada.gov.ua/diyuchi-programi-sievierodoneckoyi-miskoyi-radi/programa-orendi-obiektiv-komunalnoyi-vlasnosti-teritorialnoyi-gromadi-m-sievierodonecka-luganskoyi-oblasti-na-2019-rik https://data.gov.ua/dataset/d7f7840d-b364-462c-92b6-24978a5aa454</t>
  </si>
  <si>
    <t>http://www.slavrada.gov.ua/?view=km http://www.slavrada.gov.ua/?view=obyav http://www.slavrada.gov.ua/?view=obyav&amp;obyavID=24107 http://www.slavrada.gov.ua/?view=obyav&amp;obyavID=23666</t>
  </si>
  <si>
    <t>Єдиний державний веб – портал відкритих даних (http://data.gov.ua)</t>
  </si>
  <si>
    <t xml:space="preserve">http://sed-rada.gov.ua/fond-komunalnogo-mayna-sievierodoneckoyi-miskoyi-radi/zvit-pro-robotu-fondu-komunalnogo-mayna-sievierodoneckoyi-miskoyi-radi-za-2018-rik  https://data.gov.ua/dataset/d7f7840d-b364-462c-92b6-24978a5aa454
https://data.gov.ua/dataset/8ef999c7-bc89-4b8d-8d33-6673845452dc
</t>
  </si>
  <si>
    <t xml:space="preserve">https://smr.gov.ua/uk/2016-03-14-08-10-17/komunalne-majno-mista/orenda-nerukhomogo-majna/2226-orenda-nerukhomogo-majna.html 
https://smr.gov.ua/uk/2016-03-14-08-10-17/komunalne-majno-mista/orenda-nerukhomogo-majna/1881-pro-namiri-peredachi-v-orendu-komunalnogo-majna.html 
https://smr.gov.ua/uk/2016-03-14-08-10-17/komunalne-majno-mista/5583-privatizovano-shlyakhom-prodazhu-na-auktsioni-16-02-2017.html
https://smr.gov.ua/uk/2016-03-14-08-10-17/komunalne-majno-mista/6231-informatsiya-pro-prodazh-na-auktsioni-nezhitlovogo-primishchennya.html 
</t>
  </si>
  <si>
    <t xml:space="preserve">http://sed-rada.gov.ua/diyuchi-programi-sievierodoneckoyi-miskoyi-radi/programa-vidchuzhennya-obiektiv-komunalnoyi-vlasnosti-teritorialnoyi-gromadi-m-sievierodoneck-na-2019-rik
http://sed-rada.gov.ua/zviti-za-2018-rik/zvit-pro-vikonannya-programi-vidchuzhennya-obiektiv-komunalnoyi-vlasnosti-teritorialnoyi-gromadi-m-sievierodoneck-za-2018-rik
http://sed-rada.gov.ua/fond-komunalnogo-mayna-sievierodoneckoyi-miskoyi-radi/zvit-pro-robotu-fondu-komunalnogo-mayna-sievierodoneckoyi-miskoyi-radi-za-2018-rik
</t>
  </si>
  <si>
    <t>http://sed-rada.gov.ua/fond-komunalnogo-mayna-sievierodoneckoyi-miskoyi-radi/zvit-pro-robotu-fondu-komunalnogo-mayna-sievierodoneckoyi-miskoyi-radi-za-2018-rik  https://data.gov.ua/dataset/d7f7840d-b364-462c-92b6-24978a5aa454 https://data.gov.ua/dataset/d7f7840d-b364-462c-92b6-24978a5aa454
https://data.gov.ua/dataset/8ef999c7-bc89-4b8d-8d33-6673845452dc
https://data.gov.ua/dataset/</t>
  </si>
  <si>
    <t>Єдиний державний веб – портал відкритих даних (http://data.gov.ua), газета «Полтавський вісник»</t>
  </si>
  <si>
    <t xml:space="preserve">https://data.gov.ua/dataset/d7f7840d-b364-462c-92b6-24978a5aa454
https://data.gov.ua/dataset/8ef999c7-bc89-4b8d-8d33-6673845452dc
</t>
  </si>
  <si>
    <t xml:space="preserve">http://slavrada.gov.ua/uploads/File/orenda/orenda_ukv.pdf
http://www.slavrada.gov.ua/?view=km
</t>
  </si>
  <si>
    <t>Рішення сесій і виконавчого комітету</t>
  </si>
  <si>
    <t xml:space="preserve">http://sed-rada.gov.ua/byudzhet-mista/rishennya-po-byudzhetu
http://sed-rada.gov.ua/byudzhet-mista/zviti-pro-vikonannya-byudzhetu
</t>
  </si>
  <si>
    <t xml:space="preserve">http://nikopol-mrada.dp.gov.ua/prijmalnya/koshtymista/perelik-rishen-pro-miskyi-biudzhet </t>
  </si>
  <si>
    <t>http://sed-rada.gov.ua/byudzhet-mista/rishennya-po-byudzhetu</t>
  </si>
  <si>
    <t>Рішення сесій і виконавчого комітету та інформації щоквартально</t>
  </si>
  <si>
    <t>http://sed-rada.gov.ua/byudzhet-mista/zviti-pro-vikonannya-byudzhetu</t>
  </si>
  <si>
    <t>http://olexrada.gov.ua/category/pub_inf/proektu_rada</t>
  </si>
  <si>
    <t xml:space="preserve">На офіційному сайті в розділі «Документи», меню «Проекти рішень»
http://www.rada-poltava.gov.ua/documents/proekty_rishen/
</t>
  </si>
  <si>
    <t>http://sed-rada.gov.ua/materiali-shchodo-rozrobki-miskogo-byudzhetu/byudzhet-2019</t>
  </si>
  <si>
    <t xml:space="preserve">http://slavrada.gov.ua/?view=proekt_doc&amp;proekt_docID=16083
http://slavrada.gov.ua/?view=proekt_doc&amp;proekt_docID=20956
</t>
  </si>
  <si>
    <t xml:space="preserve">https://smr.gov.ua/uk/dokumenti/proekti-dokumentiv/proekti-rishen-sumskoji-miskoji-radi/2018-mr-p.html#info-t574 </t>
  </si>
  <si>
    <t>http://sed-rada.gov.ua/byudzhet-2019/do-uvagi-deputativ-miskoyi-radi-meshkanciv-mista</t>
  </si>
  <si>
    <t>http://sed-rada.gov.ua/novini-mista/u-miskradi-vidbulis-byudzhetni-sluhannya_19-12-2017</t>
  </si>
  <si>
    <t xml:space="preserve">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
  </si>
  <si>
    <t>http://sed-rada.gov.ua/novini-mista/spivpracya-sievierodoneckoyi-miskoyi-radi-z-nefko_21-08-2019</t>
  </si>
  <si>
    <t>Місцевих запозичень чи позик не здійснювалося</t>
  </si>
  <si>
    <t xml:space="preserve">http://sed-rada.gov.ua/upravlinnya-praci-ta-soczahistu-naselennya
http://sed-rada.gov.ua/upravlinnya-praci-ta-soczahistu-naselennya/dopomoga-pereselencyam
http://sed-rada.gov.ua/upravlinnya-praci-ta-soczahistu-naselennya/informaciya-uchasnikam-ato
http://sed-rada.gov.ua/upravlinnya-praci-ta-soczahistu-naselennya/informaciya-dlya-osib-z-invalidnistyu
http://sed-rada.gov.ua/upravlinnya-praci-ta-soczahist-naselennya/perelik-socialnih-poslug-yaki-nadaie-centr-socialnoyi-reabilitaciyi-ditey-invalidiv-sievierodoneckoyi-miskoyi-radi
http://sed-rada.gov.ua/upravlinnya-praci-ta-soczahist-naselennya/perelik-socialnih-poslug-yaki-nadaie-teritorialniy-centr-socialnogo-obslugovuvannya
http://sed-rada.gov.ua/upravlinnya-praci-ta-soczahistu-naselennya/perelik-konsultativnih-ta-doradchih-organiv
http://sed-rada.gov.ua/miskiy-centr-socialnih-sluzhb-dlya-simyi-ditey-ta-molodi/sievierodoneckiy-miskiy-centr-socialnih-sluzhb-dlya-simyi-ditey-ta-molodi
</t>
  </si>
  <si>
    <t>Перелік послуг соціального характеру, які надаються населенню Управлінням соціального захисту населення Слов’янської міської ради оприлюднено на веб-сайті Управління www.upszn.gov.ua</t>
  </si>
  <si>
    <t>https://smr.gov.ua/uk/misto/2016-03-14-08-10-17/informatsijni-materiali/informatsijni-materiali-z-pitan-sotszakhistu/184-osnovni-vidi-sotsialnoji-dopomogi/8504-perelik-kategorij-sumchan-yaki-mozhut-otrimati-sotsialnu-dopomogu-vid-sumskoji-miskoji-radi.html</t>
  </si>
  <si>
    <t>http://sed-rada.gov.ua/miski-cilovi-programi/diyuchi-programi-sievierodoneckoyi-miskoyi-radi</t>
  </si>
  <si>
    <t xml:space="preserve">http://e-deputat.slavrada.gov.ua/uk/solutions/21-xx-7
http://slavrada.gov.ua/?view=doc&amp;docID=8854
http://docs.slavrada.gov.ua/dt/13875/
</t>
  </si>
  <si>
    <t xml:space="preserve">Створено окремий розділ з великою кількістю інформаційних матеріалів щодо соціального захисту населення
https://smr.gov.ua/uk/2016-03-14-08-10-17/informatsijni-materiali/informatsijni-materiali-z-pitan-sotszakhistu.html
а також у розділі Програми розвитку міста
https://smr.gov.ua/uk/dokumenti/programi-rozvitku-mista/1749-programi-rozvitku-mista.html
</t>
  </si>
  <si>
    <t>http://rivnerada.gov.ua/portal/view-content/4457</t>
  </si>
  <si>
    <t xml:space="preserve">http://sed-rada.gov.ua/dovidkova-informaciya
http://sed-rada.gov.ua/telefonniy-dovidnik-sluzhb-mista/sfera-komunalno-pobutovih-poslug
http://sed-rada.gov.ua/telefonniy-dovidnik-sluzhb-mista/miski-sluzhbi
http://sed-rada.gov.ua/pidpriiemstva-shcho-nadayut-zhitlovo-komunalni-poslugi/avariyno-dispetcherski-sluzhbi
http://sed-rada.gov.ua/pidpriiemstva-shcho-nadayut-zhitlovo-komunalni-poslugi/pidpriiemstva-shcho-nadayut-komunalni-poslugi
http://sed-rada.gov.ua/sfera-poslug/transport-i-zvyazok
http://sed-rada.gov.ua/telefonniy-dovidnik-sluzhb-mista/pidpriiemstva-zvyazku-i-transportu
http://sed-rada.gov.ua/telefonniy-dovidnik-sluzhb-mista/sud-pravozahisni-ta-pravoohoronni-organi
</t>
  </si>
  <si>
    <t xml:space="preserve">https://smr.gov.ua/uk/dovidka/korisni-telefoni.html
https://smr.gov.ua/uk/2016-03-14-08-10-17/pravova-dopomoha/aktualna-informatsiia.html 
</t>
  </si>
  <si>
    <t>https://cnap.olexrada.gov.ua/</t>
  </si>
  <si>
    <t xml:space="preserve">http://sed-rada.gov.ua/administrativni-poslugi/centr-nadannya-administrativnih-poslug </t>
  </si>
  <si>
    <t>http://www.slavrada.gov.ua/?view=cnap1</t>
  </si>
  <si>
    <t xml:space="preserve">https://smr.gov.ua/uk/miska-vlada/vikonavchi-organi/strukturni-pidrozdili-sumskoji-miskoji-radi/2015-12-10-09-04-16/pro-upravlinnya.html
На головній сторінці також розділ – «Адмінпослуги» з переходом на сайті ЦНАП 
http://cnap.gov.ua/
</t>
  </si>
  <si>
    <t xml:space="preserve">http://sed-rada.gov.ua/informaciya-komunalnih-pidpriiemstv
http://sed-rada.gov.ua/pidpriiemstva-shcho-nadayut-zhitlovo-komunalni-poslugi/pidpriiemstva-shcho-nadayut-komunalni-poslugi
 </t>
  </si>
  <si>
    <t xml:space="preserve">http://www.slavrada.gov.ua/?view=gkh_org
http://www.slavrada.gov.ua/?view=kp
http://www.slavrada.gov.ua/?view=tarifs
</t>
  </si>
  <si>
    <t xml:space="preserve">https://smr.gov.ua/uk/dovidka/korisni-telefoni.html
https://smr.gov.ua/uk/miska-vlada/vikonavchi-organi/2015-12-10-09-05-30.html 
</t>
  </si>
  <si>
    <t>http://sed-rada.gov.ua/informaciya-dlya-rozvitku-osbb</t>
  </si>
  <si>
    <t xml:space="preserve">http://nikopol-mrada.dp.gov.ua/vykonavchyi-komitet/vakansii </t>
  </si>
  <si>
    <t xml:space="preserve">На головній сторінці сайту створено окремий розділ «Вакансії» 
https://omr.gov.ua/ua/vacancy/
</t>
  </si>
  <si>
    <t>http://sed-rada.gov.ua/vikonavchi-organi/konkursi-na-zamishchennya-vakantnih-posad</t>
  </si>
  <si>
    <t xml:space="preserve">http://sed-rada.gov.ua/konkursi-na-zamishchennya-vakantnih-posad/rishennya-no77-pro-zatverdzhennya-poryadku-provedennya-konkursu-na-zamishchennya-vakantnih-posad-u-vikonavchih-organah-sievierodoneckoyi-miskoyi-radi-u-noviy-redakciyi </t>
  </si>
  <si>
    <t xml:space="preserve">https://smr.gov.ua/uk/miska-vlada/vakansiji/916-dokumenti.html </t>
  </si>
  <si>
    <t>http://sed-rada.gov.ua/konkursi-na-zamishchennya-vakantnih-posad/ogoloshennya-shchodo-konkursiv-na-zamishchennya-vakantnih-posad-u-vikonavchih-organah-sievierodoneckoyi-miskoyi-radi</t>
  </si>
  <si>
    <t xml:space="preserve">http://slavrada.gov.ua/?view=obyav&amp;obyavID=23362
http://slavrada.gov.ua/?view=obyav&amp;obyavID=22406
http://slavrada.gov.ua/?view=obyav&amp;obyavID=22176
</t>
  </si>
  <si>
    <t xml:space="preserve">https://smr.gov.ua/uk/miska-vlada/vakansiji/15280-upravlinnya-strategichnogo-rozvitku-mista.html 
https://smr.gov.ua/uk/miska-vlada/vakansiji/15279-departament-sotsialnogo-zakhistu-naselennya-60.html
(доступні до 28 вересня)
</t>
  </si>
  <si>
    <t xml:space="preserve">http://sed-rada.gov.ua/konkursi-na-zamishchennya-vakantnih-posad/ekzamenaciyni-vidomosti
http://sed-rada.gov.ua/konkursi-na-zamishchennya-vakantnih-posad/protokoli-konkursnoyi-komisiyi-vikonavchih-organiv-sievierodoneckoyi-miskoyi-radi-po-pidbittyu-pidsumkiv-ispitu-ta-konkursu-vzagali
</t>
  </si>
  <si>
    <t xml:space="preserve">https://smr.gov.ua/uk/miska-vlada/vakansiji/8902-informatsiya-pro-rezultati-konkursu-na-zamishchennya-vakantnikh-posad-posadovikh-osib-mistsevogo-samovryaduvannya-vid-30-sichnya-2018-roku.html 
(інформація про кількість претендентів, ПІБ переможця та його трудова біографія)
</t>
  </si>
  <si>
    <t xml:space="preserve">https://smr.gov.ua/uk/miska-vlada/vakansiji/8902-informatsiya-pro-rezultati-konkursu-na-zamishchennya-vakantnikh-posad-posadovikh-osib-mistsevogo-samovryaduvannya-vid-30-sichnya-2018-roku.html
Назва посади, кількість претендентів, інформація про переможців
Склад конкурсної комісії 
https://smr.gov.ua/uk/miska-vlada/vakansiji/9501-sklad.html 
</t>
  </si>
  <si>
    <t>http://sed-rada.gov.ua/zapobigannya-korupciyi/zakonodavcha-baza</t>
  </si>
  <si>
    <t>http://www.slavrada.gov.ua/?view=gorsovet.info</t>
  </si>
  <si>
    <t>http://sed-rada.gov.ua/ochishchennya-vladi/perevirka-diyuchih-posadovih-osib</t>
  </si>
  <si>
    <t>Відповідно до вимог ст. 45 Закону України «Про запобігання корупції» декларації про майно, доходи, витрати і зобов’язання фінансового характеру міського голови, депутатів міської ради за 2018 рік оприлюднені на офіційному сайті НАЗК.</t>
  </si>
  <si>
    <t xml:space="preserve">Міський голова
https://smr.gov.ua/uk/miska-vlada/miskij-golova.html
Депутати міської ради (на сторінці кожного депутата)
https://smr.gov.ua/uk/miska-vlada/miska-rada/deputati.html 
https://smr.gov.ua/uk/miska-vlada/miska-rada/deputati/795-bogodushko-boris-ivanovich.html 
</t>
  </si>
  <si>
    <t>Відповідно до вимог розділу V Закону України «Про запобігання корупції» на сайті міської ради моніторинг щодо вирішення конфлікту інтересів не здійснюється.</t>
  </si>
  <si>
    <t xml:space="preserve">Розміщено пам’ятку та методичні рекомендації щодо конфлікту інтересів 
https://smr.gov.ua/uk/2016-03-14-08-10-17/zapobigannya-proyavam-koruptsiji/7288-pam-yatka-posadovoji-osobi-organiv-mistsevikh-samovryaduvan-shchodo-vregulyuvannya-konfliktu-interesiv.html
</t>
  </si>
  <si>
    <t>http://sed-rada.gov.ua/ogoloshennya/nadoeli-vzyatochniki-i-korrupcionery-0</t>
  </si>
  <si>
    <t>http://www.slavrada.gov.ua/?view=Kor</t>
  </si>
  <si>
    <t xml:space="preserve">https://smr.gov.ua/uk/2016-03-14-08-10-17/zapobigannya-proyavam-koruptsiji/1843-telefoni-dlya-zvernennya-shchodo-faktiv-proyaviv-koruptsiji-v-organakh-vladi.html </t>
  </si>
  <si>
    <t>http://sed-rada.gov.ua/zapobigannya-korupciyi</t>
  </si>
  <si>
    <t>Прийняті містобудівні програми опубліковані в рубриці "Документи", меню "Рішення ради" http://www.rada-poltava.gov.ua/documents/rishennya_radi/ Містобудівна документація (генеральний план міста, план зонування, детальні плани територій) опубліковані в рубриці "Місто" http://www.rada-poltava.gov.ua/city/</t>
  </si>
  <si>
    <t xml:space="preserve">https://smr.gov.ua/uk/zvorotnij-zv-yazok/8512-yak-povidomiti-pro-porushennya-posadovimi-osobami.html </t>
  </si>
  <si>
    <t>http://sed-rada.gov.ua/mistobudivna-dokumentaciya</t>
  </si>
  <si>
    <t>На офіційному сайті в розділі «Документи», меню «Рішення ради» http://www.rada-poltava.gov.ua/documents/rishennya_radi/</t>
  </si>
  <si>
    <t>http://sed-rada.gov.ua/diyuchi-programi-sievierodoneckoyi-miskoyi-radi/miska-cilova-programa-stvorennya-reiestru-vilnih-zemelnih-dilyanok-komunalnoyi-vlasnosti-yaki-abo-pravo-na-yaki-pidlyagayut-prodazhu-na-konkurentnih-zasadah-zemelnih-torgah-na-2019-rik</t>
  </si>
  <si>
    <t xml:space="preserve">http://www.slavrada.gov.ua/?view=archi
https://drive.google.com/file/d/1el_z3meoK4pb6aMJUShWjxgh3DPrt2l2/view
</t>
  </si>
  <si>
    <t xml:space="preserve">https://smr.gov.ua/uk/2016-03-14-08-10-17/informatsijni-materiali/informatsijni-materiali-z-pitan-zhkg/15445-informatsiya-pro-vilni-zemelni-dilyanki.html </t>
  </si>
  <si>
    <t>Згідно чинного законодавства громадське обговорення проектів містобудівної документації проводиться у порядку визначеному постановою Кабінету Міністрів України від 25.05.2011 р. №555 «Про затвердження порядку проведення громадських слухань щодо врахування громадських інтересів під час розроблення проектів містобудівної документації на місцевому рівні». Оголошення про початок громадських обговорень та самі документи публікуються в розділі «Документи для обговорення»</t>
  </si>
  <si>
    <t>http://rivnerada.gov.ua/portal/view-content/4468</t>
  </si>
  <si>
    <t xml:space="preserve">http://sed-rada.gov.ua/mistobudivna-dokumentaciya
http://sed-rada.gov.ua/viddil-zemelnih-vidnosin/ogoloshennya
</t>
  </si>
  <si>
    <t xml:space="preserve">Окремо не публікується, інформація міститься у оголошеннях про проведення обговорення містобудівної документації 
https://smr.gov.ua/uk/dokumenti/mistobudivna-dokumentatsiya/proektna-mistobudivna-dokumentatsiia.html
</t>
  </si>
  <si>
    <t xml:space="preserve">http://sed-rada.gov.ua/normativna-baza/arhiv-proektiv-rishen-sesiy-miskoyi-radi </t>
  </si>
  <si>
    <t xml:space="preserve">http://docs.slavrada.gov.ua/prrishses/
http://e-deputat.slavrada.gov.ua/uk/solutions/project
</t>
  </si>
  <si>
    <t xml:space="preserve">https://smr.gov.ua/uk/dokumenti/proekti-dokumentiv/proekti-rishen-sumskoji-miskoji-radi/2019-mr-p.html
Матеріали з порядком денним сесій та проектами рішень, які отримують депутати https://smr.gov.ua/uk/dokumenti/proekti-dokumentiv/proekti-poryadkiv-dennikh-sesij/14897-perelik-pitan-shcho-proponuyutsya-dlya-rozglyadu-na-pozachergovij-sesiji-sumskoji-miskoji-radi29-08-2033.html
</t>
  </si>
  <si>
    <t xml:space="preserve">http://nikopol-mrada.dp.gov.ua/publichnainformatsiia/dokumenti-nmr/rishennia-miskoi-rady </t>
  </si>
  <si>
    <t>http://zakon.olexrada.gov.ua/rmr.php</t>
  </si>
  <si>
    <t>http://sed-rada.gov.ua/normativna-baza/arhiv-rishen-sesiy-miskoyi-radi</t>
  </si>
  <si>
    <t xml:space="preserve">http://docs.slavrada.gov.ua/rishses/
http://e-deputat.slavrada.gov.ua/uk/solutions
</t>
  </si>
  <si>
    <t xml:space="preserve">https://smr.gov.ua/uk/dokumenti/rishennya-miskoji-radi/2019/15098-06-serpnya-likh-sesiia-sumskoi-miskoi-rady-vii-sklykannia-ii-plenarne-zasidannia.html
Усі рішення сесій, у тому числі земельні, оприлюднюються на сайті міської ради 
</t>
  </si>
  <si>
    <t>http://sed-rada.gov.ua/arhiv-rishen-sesiy-miskoyi-radi/sessiya-miskradi-n69-rishennya-n4083-date09092019-1845</t>
  </si>
  <si>
    <t>Окремого не опубліковано, використовується відповідно до чинного законодавства</t>
  </si>
  <si>
    <t>http://zakon.olexrada.gov.ua/kartka.php?i=c01586</t>
  </si>
  <si>
    <t xml:space="preserve">На офіційному сайті в розділі «Документи», меню «Рішення ради» http://www.rada-poltava.gov.ua/documents/rishennya_radi/
Рішення 15 сесії Полтавської міської ради від 24.05.2018 «Про орендну плату за землю у 2019 році в м.Полтаві»
http://www.rada-poltava.gov.ua/files/rish_7_15_9.zip
</t>
  </si>
  <si>
    <t xml:space="preserve">http://www.slavrada.gov.ua/?view=regular_arenda2015
http://docs.slavrada.gov.ua/dt/14088/
</t>
  </si>
  <si>
    <t xml:space="preserve">https://smr.gov.ua/uk/2016-03-14-08-10-17/informatsijni-materiali/informatsijni-materiali-z-pitan-zhkg/13542-informatsiya-shchodo-plati-za-zemlyu.html
а також у розділі Документи/Чинні нормативні акти по Департаменту фінансів, економіки та інвестицій п.6.
https://smr.gov.ua/uk/dokumenti/reestr-chynnyh-normativnikh-aktiv.html 
</t>
  </si>
  <si>
    <t> </t>
  </si>
  <si>
    <t>Відповідь надсилається в електронному вигляді або в онлайн режимі через платформу, або у вигляді електронної пошти, якщо її вказав заявник</t>
  </si>
  <si>
    <t>Надана можливість відстежувати стан розгляду звернень, скарг, пропозицій для керівництва профільного підрозділу, відповідального за надання відповідей</t>
  </si>
  <si>
    <t>http://uman-rada.gov.ua/index.php/dokumenty/protokoly-komisii</t>
  </si>
  <si>
    <t>Опубліковано перелік http://uman-rada.gov.ua/index.php/postiini-komisii</t>
  </si>
  <si>
    <t>http://uman-rada.gov.ua/index.php/sotsialno-ekonomichnyi-rozvytok-mista</t>
  </si>
  <si>
    <t>https://rada-uzhgorod.gov.ua/uploads/old_docs/rada/PR_pro_zatver_polozh_pro_zagal_zboru_gromadjan_19.09.14.pdf</t>
  </si>
  <si>
    <t>http://old.rada-uzhgorod.gov.ua/download/s/R_1268_pro_miscevi_iniciatuvu.pdf</t>
  </si>
  <si>
    <t xml:space="preserve">Враховуючи відсутність протягом останніх 2 років прийнятих місцевих ініціатив, усі рішення сесії публікуються в розділі «рішення сесії» включно із можливими в майбутньому місцевими ініціативами
https://rada-uzhgorod.gov.ua/rada_docs/rishennya-sesij-miskoyi-rady
</t>
  </si>
  <si>
    <t>https://rada-uzhgorod.gov.ua/add_petition/</t>
  </si>
  <si>
    <t xml:space="preserve">1). https://rada-uzhgorod.gov.ua/transkordonna-spivpratsya
2). У розділі новин і опису подій, що відбулись, зазначається інформація. Наприклад:
- https://rada-uzhgorod.gov.ua/post/v-uzhhorodi-bude-realizovuvatysia-shche-odyn-hrantovyi-proekt-spilno-z-partneramy-slovatskym-mikhalovtse-ta-uhorskym-shatoraliauikhei
- https://rada-uzhgorod.gov.ua/post/pidpysannia-chotyrokh-hrantovykh-uhod-z-peremozhtsiamy-konkursu-initsiatyv-mistsevykh-karpatskykh-hromad
</t>
  </si>
  <si>
    <t>http://cnap.rada-uzhgorod.gov.ua/info/service/152/documents?languageId=0http://cnap.rada-uzhgorod.gov.ua/info/service/160/documents?languageId=0</t>
  </si>
  <si>
    <t>https://rada-uzhgorod.gov.ua/page/komunalna-vlasnist-2/</t>
  </si>
  <si>
    <t xml:space="preserve">https://rada-uzhgorod.gov.ua/rada_docs/byudzhet-2018
https://rada-uzhgorod.gov.ua/rada_docs/byudzhet-2017
https://rada-uzhgorod.gov.ua/rada_docs/byuzhdet-2016
</t>
  </si>
  <si>
    <t>https://rada-uzhgorod.gov.ua/rada_docs/zvit-pro-vykonannya-byudzhetu-mista/</t>
  </si>
  <si>
    <t>https://drive.google.com/drive/folders/16gwbqZ54JMVEcp6yUanFpTHu9lThTD7d</t>
  </si>
  <si>
    <t>http://mvk.kherson.ua/byudzhet</t>
  </si>
  <si>
    <t>https://rada-uzhgorod.gov.ua/rada_docs/show/351-vid-12-12-2018-pro-proekt-byudzhetu-mista-uzhgorod-na-2019-rik-ta-prognoz-byudzhetu-mista-uzhgorod-na-2020-2021-roky</t>
  </si>
  <si>
    <t>https://rada-uzhgorod.gov.ua/post/vidbulosya-obgovorennya-proektu-byudzhetu-uzhgoroda-na-2019-rik</t>
  </si>
  <si>
    <t>https://rada-uzhgorod.gov.ua/rada_docs/show/%E2%84%96-180-vid-29052019-roku-pro-vidbir-bankivskoi-ustanovy-dlia-zdiisnennia-mistsevykh-zapozychen-do-biudzhetu-m-uzhhorod</t>
  </si>
  <si>
    <t xml:space="preserve">Всі Програми друкуються у розділі рішення сесії https://rada-uzhgorod.gov.ua/rada_docs/rishennya-sesij-miskoyi-rady.
Для прикладу:
https://rada-uzhgorod.gov.ua/uploads/sites/2/2018/12/Rs-1330.pdf
https://rada-uzhgorod.gov.ua/uploads/sites/2/2018/12/RS-1331.pdf
https://rada-uzhgorod.gov.ua/uploads/sites/2/2018/10/Rs_1256.pdf
https://rada-uzhgorod.gov.ua/uploads/sites/2/2018/10/Rs_1257.pdf
https://rada-uzhgorod.gov.ua/uploads/sites/2/2018/10/Rs_1258.pdf
https://rada-uzhgorod.gov.ua/uploads/sites/2/2018/10/Rs_1259.pdf
</t>
  </si>
  <si>
    <t>http://uman-rada.gov.ua/index.php/dokumenty/rishennia-miskoi-rady/item/11749-rishennia-51-pozacherhovoi-sesii-umanskoi-miskoi-rady-vii-sklykannia-vid-10082018-roku</t>
  </si>
  <si>
    <t>https://rada-uzhgorod.gov.ua/page/komunalni-pidpryyemstva-2/</t>
  </si>
  <si>
    <t>https://rada-uzhgorod.gov.ua/sluzhba-personalu-ta-spetsroboty-1</t>
  </si>
  <si>
    <t>http://www.city.kherson.ua/articles/ogoloshennya-pro-vakansiyi-u-vikonavchih-organah-miskoyi-radi</t>
  </si>
  <si>
    <t>https://drive.google.com/drive/folders/1RUw__yo1n0xoon4Es3TXWAmDoj8ZM86S</t>
  </si>
  <si>
    <t>http://uman-rada.gov.ua/index.php/kadrova-polityka/item/3722-zaproshuiemo-na-sluzhbu-v-orhany-mistsevoho-samovriaduvannia</t>
  </si>
  <si>
    <t xml:space="preserve">https://rada-uzhgorod.gov.ua/uploads/old_docs/vykonkom/Pro%20etuchnui%20kodekc.pdf – етичний кодекс держслужбовця
https://rada-uzhgorod.gov.ua/uploads/sites/2/2017/04/Pro-kodeks-etyky_07.04.2017.pdf - Кодекс етики міського голови та депутатів міської ради
У розділі протидія корупції на сайті: 
https://rada-uzhgorod.gov.ua/protydiya-koruptsiyi/
Правила етичної поведінки
https://zakon.rada.gov.ua/laws/show/1700-18#n416
</t>
  </si>
  <si>
    <t>https://www.city.kharkov.ua/uk/gorodskaya-vlast/gorodskoj-sovet/komissii.html</t>
  </si>
  <si>
    <t>https://rada-uzhgorod.gov.ua/deklaratsiyi-pro-dohody-pratsivnykiv-uzhgorodskoyi-miskoyi-rady/</t>
  </si>
  <si>
    <t xml:space="preserve">У розділі протидія корупції на сайті: https://rada-uzhgorod.gov.ua/protydiya-koruptsiyi/
Законодавство з питань конфлікту інтересів
https://nazk.gov.ua/uk/departament-monitoryngu-dotrymannya-zakonodavstva-pro-konflikt-interesiv-ta-inshyh-obmezhen-shhodo-zapobigannya-koruptsiyi/
</t>
  </si>
  <si>
    <t xml:space="preserve">У розділі https://rada-uzhgorod.gov.ua/povidomiti-pro-koruptsiyni-dii
Вказаний номер гарячої лінії:
+380504288845 
</t>
  </si>
  <si>
    <t>https://rada-uzhgorod.gov.ua/povidomiti-pro-koruptsiyni-dii</t>
  </si>
  <si>
    <t xml:space="preserve">https://rada-uzhgorod.gov.ua/arhitektura-mistobudivna-dokumentatsiya/ </t>
  </si>
  <si>
    <t xml:space="preserve">ділянки містяться на публічній кадастровій карті. 
Для уточнення відомостей щодо наявності вільних земельних ділянок 23.12.2015 року рішенням Ужгородської міської ради № 70 виконавчому комітету надано дозвіл на проведення інвентаризації земельна населеного пункту м. Ужгород та розробку технічної документації із землеустрою щодо проведення інвентаризації земель.Після завершення цілісної інвентаризації всі матеріали будуть опубліковані на офіційному сайті Ужгородської міської радиhttps://rada-uzhgorod.gov.ua/
</t>
  </si>
  <si>
    <t>http://www.city.kherson.ua/upload/perelik140619.doc</t>
  </si>
  <si>
    <t>https://rada-uzhgorod.gov.ua/tag/anonsy-gromadskyh-sluhan/</t>
  </si>
  <si>
    <t>http://uman-rada.gov.ua/index.php/mistobudivna-dokumentatsiia</t>
  </si>
  <si>
    <t>https://rada-uzhgorod.gov.ua/rada_docs/proekty-sesii-lypen-2019</t>
  </si>
  <si>
    <t>https://rada-uzhgorod.gov.ua/rada_docs/xxxviii-sesiia-vii-sklykannia-vid-25072019</t>
  </si>
  <si>
    <t xml:space="preserve">https://rada-uzhgorod.gov.ua/page/komunalna-vlasnist-2/ - перелік ділянок, що підлягають продажу на земельних торгах.
УМР не приймалось окремого рішення щодо визначення порядку продажу земельних ділянок, оскільки відповідна процедура визначена статтями 134-139 Земельного кодексу України. 
Оприлюднення рішень про торги згідно вимог чинного законодавства здійснюється на офіційному сайті територіальних відділів Держгеокадастру.
</t>
  </si>
  <si>
    <t>http://www.city.kherson.ua/articles/vidkriti-dani</t>
  </si>
  <si>
    <t>Скринька для електронних звернень (http://kovelrada.gov.ua/appeals_citizens.html)</t>
  </si>
  <si>
    <t>https://www.kremen.gov.ua/?view=kremen-page&amp;page-id=10</t>
  </si>
  <si>
    <t>http://www.kovelrada.gov.ua/povidomiti_pro_korupcijne_pravoporushennya.html</t>
  </si>
  <si>
    <t>http://kovelrada.gov.ua/appeals_citizens.html</t>
  </si>
  <si>
    <t>http://www.kovelrada.gov.ua/publichna_informaciya_cshodo_mistobudivnoi_diyalnosti.html</t>
  </si>
  <si>
    <t>http://kovelrada.gov.ua/proekti_rishen_miskoi_radi.html</t>
  </si>
  <si>
    <t>http://kovelrada.gov.ua/councildecision.html</t>
  </si>
  <si>
    <t>http://www.kovelrada.gov.ua/tenderni_zakupivli.html https://data.gov.ua/organization/vykonavchyi-komitet-kovelskoyi-miskoyi-rady-volynskoyi-oblasti</t>
  </si>
  <si>
    <t>http://rada.konotop.org/2009-03-30-12-34-05/2011-08-01-07-24-24/2011-08-01-13-22-14</t>
  </si>
  <si>
    <t>http://konstrada.gov.ua/sotsialno-ekonomichnij-rozvitok/byudzhet</t>
  </si>
  <si>
    <t>https://www.kremen.gov.ua/?view=kremen-page&amp;page-id=5</t>
  </si>
  <si>
    <t>https://www.kremen.gov.ua/?view=kremen-page&amp;page-id=33</t>
  </si>
  <si>
    <t>http://konstrada.gov.ua/protidiya-koruptsiji/161-protidiya-koruptsiji</t>
  </si>
  <si>
    <t>http://konstrada.gov.ua/genplan-mista</t>
  </si>
  <si>
    <t>http://www.kovelrada.gov.ua/zviti_cshodo_zadovolennya_zapitiv_na_publichnu_informaciyu.html</t>
  </si>
  <si>
    <t xml:space="preserve">https://rada-uzhgorod.gov.ua/strategiya-rozvytku-mista/
https://rada-uzhgorod.gov.ua/rada_docs/show/investytsijnyj-pasport
</t>
  </si>
  <si>
    <t xml:space="preserve">http://cnap.rada-uzhgorod.gov.ua/info/service/145/documents?languageId=0
https://rada-uzhgorod.gov.ua/media/1/%D0%A0%D0%A1_1455.pdf
</t>
  </si>
  <si>
    <t xml:space="preserve">Запроваджені наступні канали:
Повідомлення про корупційні дії та номер гарячої лінії
У розділі протидія корупції на сайті: https://rada-uzhgorod.gov.ua/protydiya-koruptsiyi/
Заходи захисту викривачів:
https://nazk.gov.ua/uk/departament-organizatsiyi-roboty-iz-zapobigannya-ta-vyyavlennya-koruptsiyi/metodychni-rekomendatsiyi/zahyst-vykryvachiv/?hilite=викривачі
</t>
  </si>
  <si>
    <t>Трансляції сесій: https://khm.gov.ua/uk/video-translation
Протоколи сесій
https://khm.gov.ua/uk/protocols
Результати поіменного голосування
https://khm.gov.ua/uk/city-council-decision</t>
  </si>
  <si>
    <t>Протоколи комісій https://khm.gov.ua/uk/commission-protocols</t>
  </si>
  <si>
    <t>Звіти міського голови http://khm.gov.ua/uk/mayor-reports</t>
  </si>
  <si>
    <t>https://khm.gov.ua/uk/content/postiyni-komisiyi</t>
  </si>
  <si>
    <t>http://khm.gov.ua/uk/composition_executive_committee</t>
  </si>
  <si>
    <t>http://khm.gov.ua/uk/content/plany-zasidan, 
https://khm.gov.ua/uk/-agenda-of-the-executive-committee,
https://khm.gov.ua/uk/executive-committee-decision</t>
  </si>
  <si>
    <t>Статут територіальної громади м. Хмельницького (Глава 2.3. (статті 37-65) Загальні збори громадян за місцем проживання) http://khm.gov.ua/uk/content/statut-terytorialnoyi-gromady-m-hmelnyckogo 
Консультації з громадськістю
http://khm.gov.ua/uk/public_consultation</t>
  </si>
  <si>
    <t>Статут територіальної громади міста Хмельницького (статті 66-79)
https://khm.gov.ua/uk/content/statut-terytorialnoyi-gromady-m-hmelnyckogo</t>
  </si>
  <si>
    <t>https://khm.gov.ua/uk/content/pro-zatverdzhennya-poryadku-uchasti-gromadskosti-u-diyalnosti-hmelnyckoyi-miskoyi-rady</t>
  </si>
  <si>
    <t>Міста-побратими
http://khm.gov.ua/uk/twin-cities</t>
  </si>
  <si>
    <t>https://khm.gov.ua/sites/default/files/Economy/Info_about_finans.pdf
http://khm.gov.ua/uk/content/prezentaciya-tehniko-ekonomichne-obgruntuvannya-budivnyctva-smittyepererobnogo-kompleksu-u
http://khm.gov.ua/uk/content/zavdyaky-vydobutku-zvalyshchnogo-gazu-zi-smittyezvalyshcha-u-travni-vdalosya-otrymaty-170
http://khm.gov.ua/uk/content/u-hmelnyckomu-vstanovleno-pershi-dva-pidzemni-konteynery-dlya-smittya
http://khm.gov.ua/uk/content/vidteper-z-hmelnyckogo-smittyezvalyshcha-specialna-ustanovka-vydobuvaye-gaz-ta-pereroblyaye
http://khm.gov.ua/uk/content/na-poligoni-vstanovlyuyut-obladnannya-dlya-degazaciyi-smittyezvalyshcha
http://khm.gov.ua/uk/content/ogolosheno-tender-na-vygotovlennya-tehniko-ekonomichnogo-obgruntuvannya-dlya-budivnyctva</t>
  </si>
  <si>
    <t>http://khm.gov.ua/uk/content/konkursy-foto-video-blagoustroyu-ta-pryvitannya-do-dnya-mista
https://khm.gov.ua/uk/content/hmelnyckyh-studentiv-zaproshuyut-vzyaty-uchast-u-konkursi-rozumnym-buty-modno?fbclid=IwAR1lSGXwh9IQuFJnYknUnfDrjNK06DAT96ppW9B50JAbTtMl-hg143yyiLY
https://khm.gov.ua/uk/content/do-21-lypnya-tryvaye-pryyom-zayavok-vid-dyzayneriv-u-ramkah-proektu-modni?fbclid=IwAR1kJli2axUBkx3fz0w0KovJGVUccI1BxbqgYioH8w0yRBV5Sg_dIz082r0
https://khm.gov.ua/uk/content/uvaga-tryvaye-pryyom-dokumentiv-na-zdobuttya-miskyh-premiy-0?fbclid=IwAR0PsfmYfhA7S-nDqAWSAIuxILJ5k-_JUl3fw7AylUC2RKUePIGx2ZRVSJQ
https://khm.gov.ua/uk/content/zaproshuyemo-studentiv-koledzhiv-zareyestruvatysya-ta-vzyaty-uchast-u-shkoli-suchasnogo?fbclid=IwAR3EDfsEJUeIw_Pdj6YDpsmti-GXmqonufQ2oDIuN6r3ieCjFt1oA8wH8Ys
https://khm.gov.ua/uk/content/molod-mista-hmelnyckogo-maye-unikalnu-mozhlyvist-proyty-stazhuvannya-u-vykonavchyh-organah?fbclid=IwAR3WTpsMfyVxnIxFMN8fe88ldSAA3ooPWRq-WmzrHhIV5P0qKa1iQ3-FUUY
https://khm.gov.ua/uk/content/zaproshuyemo-studentiv-vpu-zareyestruvatysya-ta-vzyaty-uchast-u-shkoli-suchasnyh-lideriv?fbclid=IwAR3_XIoG9Pf53klt4zVScR8qZb5WYNwVcZ91AsOwsh_jEUrououPhB_jmj4
https://khm.gov.ua/uk/content/semyklasnykiv-zaproshuyut-vzyaty-uchast-u-vseukrayinskomu-konkursi-dytyachogo-chytannya?fbclid=IwAR3EIsYXcnjuFO92j6jmIFHZZjO-ByjactGlqjy95yoTvs6CWs1dwNSP5sc
https://khm.gov.ua/uk/content/startuvav-konkursnyy-vidbir-u-animaciynu-laboratoriyu?fbclid=IwAR085xmR44c6zTEXyxQ0zWvs1CC8M80-yc8He7WKbds3h7uEuu8H04IO7UU
https://khm.gov.ua/uk/content/do-9-sichnya-2019-roku-tryvatyme-fotokonkurs-rizdvyanyy-hmelnyckyy?fbclid=IwAR3_XIoG9Pf53klt4zVScR8qZb5WYNwVcZ91AsOwsh_jEUrououPhB_jmj4</t>
  </si>
  <si>
    <t>https://khmcityforum.com/projects/
Інвестиційний портал https://invest.khm.gov.ua/</t>
  </si>
  <si>
    <t>Спеціальний інвестиційний портал https://invest.khm.gov.ua/</t>
  </si>
  <si>
    <t>http://khm.gov.ua/uk/content/richni-plany-zakupivel</t>
  </si>
  <si>
    <t>http://khm.gov.ua/uk/content/monitoryng-miscevyh-zakupivel</t>
  </si>
  <si>
    <t>https://mycity.khm.gov.ua/OpenData/GetAllDocByEdu?eduCode=04060772</t>
  </si>
  <si>
    <t xml:space="preserve">https://khm.gov.ua/uk/content/informaciyne-povidomlennya-upravlinnya-komunalnogo-mayna-hmelnyckoyi-miskoyi-rady-pro-3 </t>
  </si>
  <si>
    <t>По кожному об’єкту окремо згідно законодавства, приклад:
https://khm.gov.ua/uk/content/informaciyne-povidomlennya-upravlinnya-komunalnogo-mayna-hmelnyckoyi-miskoyi-rady-pro-3 
https://prozorro.sale/info/elektronni-majdanchiki-ets-prozorroprodazhi-cbd2</t>
  </si>
  <si>
    <t>https://khm.gov.ua/uk/content/vid-13092018-no-684-pro-zatverdzhennya-poryadku-provedennya-konkursu-na-pravo-orendy</t>
  </si>
  <si>
    <t>https://khm.gov.ua/uk/content/informaciya-pro-pryynyattya-rishennya-pro-pryvatyzaciyu https://khm.gov.ua/uk/content/informaciyne-povidomlennya-upravlinnya-komunalnogo-mayna-hmelnyckoyi-miskoyi-rady-pro-3 
https://khm.gov.ua/uk/content/informaciyne-povidomlennya-upravlinnya-komunalnogo-mayna-hmelnyckoyi-miskoyi-rady-pro-1 
https://khm.gov.ua/uk/content/informaciya-pro-ogoloshennya-konkursu-z-vyznachennya-orendariv-neruhomogo-mayna-yake-0</t>
  </si>
  <si>
    <t>https://khm.gov.ua/uk/content/informaciya-pro-rezultaty-prodazhu-obyekta-maloyi-pryvatyzaciyi-miskoyi-komunalnoyi-2 
https://khm.gov.ua/uk/content/informaciya-shchodo-provedennya-konkursu-po-vyznachennyu-orendariv-cilisnyh-maynovyh-4</t>
  </si>
  <si>
    <t>Оцінка є платною, тому після того, як фізична особа – підприємець або юридична особа виявить бажання орендувати нежитлове приміщення міської комунальної власності, розглядається рішення погодження умов передачі в оренду, а потім оприлюднюється намір передати майно в оренду http://khm.gov.ua/uk/content/ogoloshennya-pro-namir-peredaty-mayno-v-orendu-stanom-na-23082019 та  проводиться (замовляється) відповідна оцінка, яку оплачує учасник.</t>
  </si>
  <si>
    <t>https://khm.gov.ua/uk/content/informaciya-pro-rezultaty-prodazhu-obyekta-maloyi-pryvatyzaciyi-miskoyi-komunalnoyi-2 
https://khm.gov.ua/uk/content/vid-08082019-no-652-pro-peredachu-v-orendu-neruhomogo-mayna-miskoyi-komunalnoyi-vlasnosti</t>
  </si>
  <si>
    <t>https://khm.gov.ua/uk/content/zaproshuyemo-gromadskist-obgovoryty-zminy-do-byudzhetu-mista-0</t>
  </si>
  <si>
    <t>На офіційному сайті є розділ: Мешканцю-Соціальний захист-Пільги – перехід на офіційний сайт управління праці та соціального захисту населення
https://soczahist.khm.gov.ua/index.php?index=17
По закладах соціальні послуги https://soczahist.khm.gov.ua/index.php?index=8
https://soczahist.khm.gov.ua/index.php?index=9
https://soczahist.khm.gov.ua/index.php?index=10
https://soczahist.khm.gov.ua/index.php?index=11
https://soczahist.khm.gov.ua/index.php?index=12</t>
  </si>
  <si>
    <t>http://khm.gov.ua/uk/city_programms_ozsz</t>
  </si>
  <si>
    <t>http://khm.gov.ua/uk/content/operatyvni-sluzhby
Корисні посилання – безоплатна правова допомога, інші 
https://khm.gov.ua/uk/content/korysni-posylannya
Державні установи- Пенсійний фонд,  міський центр зайнятості, інші
https://khm.gov.ua/uk/state_institutions</t>
  </si>
  <si>
    <t>http://cnap.khm.gov.ua/</t>
  </si>
  <si>
    <t>http://mereja.km.ua/</t>
  </si>
  <si>
    <t>Спеціальний офіційний сайт Центру енергоефективності:
http://energy.khm.gov.ua/info/
http://energy.khm.gov.ua/projects/
В місті вже 2 роки всі будинки забезпечені теплолічильниками 100%</t>
  </si>
  <si>
    <t>https://www.khm.gov.ua/uk/jobs</t>
  </si>
  <si>
    <t>http://khmelnytsky.com/index.php?option=com_content&amp;view=category&amp;layout=blog&amp;id=23&amp;Itemid=23&amp;limitstart=15</t>
  </si>
  <si>
    <t>https://khm.gov.ua/uk/reports_of_competitive_commissions</t>
  </si>
  <si>
    <t>https://khm.gov.ua/uk/content/pravyla-povedinky-posadovyh-osib-vykonavchyh-organiv-miskoyi-rady</t>
  </si>
  <si>
    <t>http://www.khmelnytsky.com/images/files/pdf/07070516_dod_2.pdf
затверджено  рішенням сьомої сесії Хмельницької міської ради від 20.07.2016 № 5 «Про впровадження заходів щодо запобігання корупції»</t>
  </si>
  <si>
    <t>https://khm.gov.ua/uk/anticorruption_policy</t>
  </si>
  <si>
    <t>https://khm.gov.ua/uk/public_consultation
https://khm.gov.ua/uk/content/vidbudutsya-gromadski-sluhannya-shchodo-proektiv-mistobudivnoyi-dokumentaciyi-detalnyy-plan</t>
  </si>
  <si>
    <t>Електронні звернення https://khm.gov.ua/uk/content/elektronni-zvernennya</t>
  </si>
  <si>
    <t>http://chmr.gov.ua/ua/text.php?s=4&amp;s1=34</t>
  </si>
  <si>
    <t>http://chmr.gov.ua/ua/</t>
  </si>
  <si>
    <t>http://chmr.gov.ua/ua/text.php?s=2&amp;s1=457</t>
  </si>
  <si>
    <t>http://chmr.gov.ua/ua/text.php?s=2&amp;s1=27&amp;s2=22</t>
  </si>
  <si>
    <t>http://chmr.gov.ua/ua/files.php?s=2&amp;s1=27&amp;s2=362
http://chmr.gov.ua/ua/files.php?s=2&amp;s1=27&amp;s2=405</t>
  </si>
  <si>
    <t>http://chmr.gov.ua/ua/files.php?s=8&amp;s1=46&amp;s2=175</t>
  </si>
  <si>
    <t>http://chmr.gov.ua/ua/text.php?s=8&amp;s1=46&amp;s2=69</t>
  </si>
  <si>
    <t>http://chmr.gov.ua/ua/text.php?s=8&amp;s1=46&amp;s2=637</t>
  </si>
  <si>
    <t>http://chmr.gov.ua/ua/text.php?s=33&amp;s1=445
http://chmr.gov.ua/ua/sections.php?s=33</t>
  </si>
  <si>
    <t>http://chmr.gov.ua/ua/files.php?s=33&amp;s1=363
http://chmr.gov.ua/ua/text.php?s=33&amp;s1=445
http://chmr.gov.ua/ua/files.php?s=33&amp;s1=360
http://chmr.gov.ua/ua/files.php?s=33&amp;s1=361</t>
  </si>
  <si>
    <t>http://chmr.gov.ua/ua/notice.php?s=8&amp;s1=48&amp;s2=187</t>
  </si>
  <si>
    <t>http://chmr.gov.ua/ua/news.php?s=8&amp;s1=48&amp;s2=221
http://chmr.gov.ua/ua/news.php?s=8&amp;s1=48&amp;s2=616
http://chmr.gov.ua/ua/news.php?s=8&amp;s1=48&amp;s2=304</t>
  </si>
  <si>
    <t>http://chmr.gov.ua/ua/news.php?s=8&amp;s1=48&amp;s2=221</t>
  </si>
  <si>
    <t>http://chmr.gov.ua/ua/news.php?s=8&amp;s1=48&amp;s2=616
http://chmr.gov.ua/ua/news.php?s=8&amp;s1=48&amp;s2=304</t>
  </si>
  <si>
    <t>http://chmr.gov.ua/ua/text.php?s=33&amp;s1=368</t>
  </si>
  <si>
    <t>http://chmr.gov.ua/ua/text.php?s=33&amp;s1=368&amp;s2=427</t>
  </si>
  <si>
    <t>http://chmr.gov.ua/ua/text.php?s=33&amp;s1=368&amp;s2=465
http://chmr.gov.ua/ua/text.php?s=33&amp;s1=368&amp;s2=463</t>
  </si>
  <si>
    <t>http://chmr.gov.ua/ua/text.php?s=33&amp;s1=368&amp;s2=516</t>
  </si>
  <si>
    <t>http://chmr.gov.ua/ua/text.php?s=4&amp;s1=245&amp;s2=296</t>
  </si>
  <si>
    <t>http://chmr.gov.ua/ua/text.php?s=4&amp;s1=297</t>
  </si>
  <si>
    <t>http://chmr.gov.ua/ua/textex.php?s=2&amp;s1=214</t>
  </si>
  <si>
    <t xml:space="preserve">http://chmr.gov.ua/ua/text.php?s=8&amp;s1=220
http://chmr.gov.ua/ua/files.php?s=8&amp;s1=321 </t>
  </si>
  <si>
    <t>http://chmr.gov.ua/ua/files.php?s=8&amp;s1=203&amp;s2=356
http://chmr.gov.ua/_admin/files_mod.php?s=33&amp;s1=355&amp;s2=583</t>
  </si>
  <si>
    <t>http://chmr.gov.ua/ua/files.php?s=33&amp;s1=368&amp;s2=615</t>
  </si>
  <si>
    <t>Відповідь на звернення  громадян публікується або надсилається електронною поштою на електронну адресу заявників у термін, який передбачено Законом України «Про звернення громадян».</t>
  </si>
  <si>
    <t>Можливість відстеження статусу електронного звернення громадян є на платформі «Відкрите місто» (статус «відкрито», «взято в роботу», «виконано» - з можливість відкрити знову, якщо якість виконання не задовольняє заявника, «архівне» - надана остаточна відповідь на звернення)</t>
  </si>
  <si>
    <t>http://chernivtsy.eu/portal/4091-2;  http://chernivtsy.eu/portal/11651-2;
http://chernivtsy.eu/portal/8629-2
http://chernivtsy.eu/portal/9/842-842.html</t>
  </si>
  <si>
    <t>http://chernivtsy.eu/portal/9/872-872.html</t>
  </si>
  <si>
    <t>http://chernivtsy.eu/portal/11491-2</t>
  </si>
  <si>
    <t>Порядок денний засідання виконавчого комітету міської ради http://chernivtsy.eu/portal/13104-2
Рішення виконавчого комітету міської ради http://chernivtsy.eu/portal/1196-2</t>
  </si>
  <si>
    <t>chernivtsy.eu/portal/f/mr/ses2015069-1726-d2.doc</t>
  </si>
  <si>
    <t>chernivtsy.eu/portal/f/mr/ses2015069-1726-d3.doc</t>
  </si>
  <si>
    <t>http://chernivtsy.eu/portal/mistsevi-initsiatyvy</t>
  </si>
  <si>
    <t>http://chernivtsy.eu/portal/6032-2</t>
  </si>
  <si>
    <t>http://chernivtsy.eu/portal/4/prodovzhennya-sesiyi-4-ta-5-veresnya-127542.html
http://chernivtsy.eu/portal/5319-2</t>
  </si>
  <si>
    <t>https://gb.city.cv.ua/
http://chernivtsy.eu/portal/1188-2
http://chernivtsy.eu/portal/4/antykoruptsijna-initsiatyva-yes-v-ukrayini-ogoloshuye-konkurs-grantiv-125032.html</t>
  </si>
  <si>
    <t>Міста-побратими: http://chernivtsy.eu/portal/1155-2</t>
  </si>
  <si>
    <t>http://chernivtsy.eu/portal/4/povidomlennya-pro-ochikuvani-zakupivli-na-2019-rik-po-proektu-nefco-124242.html</t>
  </si>
  <si>
    <t>В своїй роботі по приватизації об’єктів комунальної власності територіальної громади м.Чернівці орган приватизації керується ЗУ «Про приватизацію державного та комунального майна». Нормативні документи, які регулюють  порядок та умови приватизації об’єктів комунальної власності на місцевому рівні не приймались.  Частково врегульовано Положенням про порядок надання згоди орендодавця на здійснення невід’ємних поліпшень об’єкта оренди за рахунок власних коштів орендаря, врахування цих витрат та способи  їх відшкодування
http://chernivtsy.eu/portal/f/mr/ses2015065-1639-d1.doc - Положення про оренду комунального майна 
http://chernivtsy.eu/portal/f/mr/ses2010050-1284.doc
http://chernivtsy.eu/portal/f/mr/ses2014055-1354.doc
http://chernivtsy.eu/portal/f/mr/ses2015065-1639.doc
http://chernivtsy.eu/portal/f/mr/ses2016008-276.doc Зміни 2010р., 2014р., 2015р., 2016р.</t>
  </si>
  <si>
    <t>http://chernivtsy.eu/portal/f/mr/ses2009047-1180.doc
http://chernivtsy.eu/portal/f/mr/ses2011018-364.doc
http://chernivtsy.eu/portal/f/mr/ses2013043-1049.doc - Зміни  2009р., 2011р., 2013р.
http://chernivtsy.eu/portal/f/mr/ses2009047-1180-pol.doc Положення про оренду комунального майна 
Примірний договір оренди
http://chernivtsy.eu/portal/f/mr/ses2009047-1180-d.doc</t>
  </si>
  <si>
    <t>http://chernivtsy.eu/portal/6/departamentom-rozvytku-miskoyi-rady-rozmishheno-v-elektronnij-torgovij-systemi-prozorro-prodazhi-torgovyj-majdanchyk-smarttender-informatsijni-povidomlennya-pro-pryvatyzatsiyu-ob-yektiv-komunalnoyi-vl-126527.html#more-126527
http://chernivtsy.eu/portal/6/departament-rozvytku-ogoloshuye-pro-namiry-peredaty-v-orendu-neruhome-majno-2-126652.html#more-126652
http://chernivtsy.eu/portal/6/departament-rozvytku-chernivetskoyi-miskoyi-rady-ogoloshuye-konkurs-na-pravo-ukladennya-dogovoru-orendy-nezhytlovogo-prymishhennya-126654.html#more-126654</t>
  </si>
  <si>
    <t>http://chernivtsy.eu/portal/skladannya-miskogo-byudzhetu-mista-chernivtsiv-na-2016-rik
http://chernivtsy.eu/portal/rishennya-ii-plenarnogo-zasidannya-2-sesiyi-miskoyi-rady-vii-sklykannya-vid-24-12-2015 (№ 43 Про міський бюджет на 2016 рік)
http://chernivtsy.eu/portal/rishennya-20-sesiyi-miskoyi-rady-vii-sklykannya-vid-22-12-2016  (№ 521 30.12.2016 Про міський бюджет на 2017 рік)
http://chernivtsy.eu/portal/rishennya-46-sesiyi-miskoyi-rady-vii-sklykannya-vid-21-12-2017-r (№ 1032 21.12.2017 Про міський бюджет на 2018 рік)</t>
  </si>
  <si>
    <t>http://chernivtsy.eu/portal/portal/dani-pro-vykonannya-miskogo-byudzhetu
http://chernivtsy.eu/portal/category/10/36/47</t>
  </si>
  <si>
    <t>http://chernivtsy.eu/portal/avarijni-telefony-operatyvnyh-sluzhb-m-chernivtsi</t>
  </si>
  <si>
    <t>http://chernivtsy.eu/portal/komunalni-pidpryyemstva-2018</t>
  </si>
  <si>
    <t>http://chernivtsy.eu/portal/category/32</t>
  </si>
  <si>
    <t>http://chernivtsy.eu/portal/f/r/r-2015-405-k.doc
http://chernivtsy.eu/portal/f/mr/ses2018067-1628.docx
http://chernivtsy.eu/portal/f/mv/mvk2016007-215.doc
http://chernivtsy.eu/portal/f/mr/ses2018065-1538.docx
http://chernivtsy.eu/portal/f/mr/ses2018065-1538-d1.docx
http://chernivtsy.eu/portal/f/mr/ses2018065-1538-d2.docx
http://chernivtsy.eu/portal/f/mr/ses2018065-1538-d3.docx
http://chernivtsy.eu/portal/f/mr/ses2018065-1538-d4.docx
http://chernivtsy.eu/portal/f/mr/ses2018065-1538-d5.docx
http://chernivtsy.eu/portal/f/mr/ses2018065-1538-d6.docx</t>
  </si>
  <si>
    <t>http://chernivtsy.eu/portal/?cat=32</t>
  </si>
  <si>
    <t>http://chernivtsy.eu/portal/?p=111992</t>
  </si>
  <si>
    <t>http://chernivtsy.eu/portal/vidkryti-dani-publichna-informatsiya
Розділ «Департамент містобудівного комплексу та земельних відносин»</t>
  </si>
  <si>
    <t>http://chernivtsy.eu/portal/category/84</t>
  </si>
  <si>
    <t>http://chernivtsy.eu/portal/14125-2</t>
  </si>
  <si>
    <t>http://chernivtsy.eu/portal/1091-2</t>
  </si>
  <si>
    <t>http://chernivtsy.eu/portal/8545-2</t>
  </si>
  <si>
    <t>http://chernigiv-rada.gov.ua/mr-golova-biografiya/
http://chernigiv-rada.gov.ua/deputat/</t>
  </si>
  <si>
    <t>http://chernigiv-rada.gov.ua/comitet/</t>
  </si>
  <si>
    <t>http://chernigiv-rada.gov.ua/statut-gromady Вказано в Статуті громади</t>
  </si>
  <si>
    <t>Доступ громадян на засідання сесій вільний, тому відутня необхідність якогось документу</t>
  </si>
  <si>
    <t>Всі матеріали сесій та виконкомів</t>
  </si>
  <si>
    <t>Оприлюднюється періодично
http://www.chernigiv-rada.gov.ua/news/</t>
  </si>
  <si>
    <t>Частково інформація подана англійською http://chernigiv-rada.gov.ua/investuite-u-chernihiv/</t>
  </si>
  <si>
    <t>http://chernigiv-rada.gov.ua/e-zakupivli/</t>
  </si>
  <si>
    <t>http://chernigiv-rada.gov.ua/miskiy-byudzhet/</t>
  </si>
  <si>
    <t>http://chernigiv-rada.gov.ua/miskiy-byudzhet/ Рішення щодо управління боргом</t>
  </si>
  <si>
    <t>Комунальна установа "Контактний центр" забезпечує цілодобову можливість звернень (всі питання крім соціальних http://www.chmkc.com.ua/)</t>
  </si>
  <si>
    <t>http://chernigiv-rada.gov.ua/comunal/</t>
  </si>
  <si>
    <t>Ця інформація доступна на сайті КП "Чернігівводоканал" https:water.cn.ua/meters-program</t>
  </si>
  <si>
    <t>http://chernigiv-rada.gov.ua/vacancy/</t>
  </si>
  <si>
    <t>http://chernigiv-rada.gov.ua/protokoly-zasidan-komisiy/id-35759/</t>
  </si>
  <si>
    <t>е-декларація міського голови розміщена на сайті НАЗК http://public.nazk.gov.ua/declaration/23705b7f-ee8a-4b5d-a7d7-961e01070af4</t>
  </si>
  <si>
    <t>https://chernigiv-rada.gov.ua/mistobudivna-documentaciya/</t>
  </si>
  <si>
    <t>Інвентаризацію земель комунальної власності міста Чернігова не проведено, тому інформація про вільні земельні ділянки відсутня. Однак зазначаємо, що управлінням земельних ресурсів міської ради проводяться роботи з розробки та наповнення муніципального геопорталу, в якому міститься інформація щодо земельних ділянок переданих у власність чи користування, який знаходиться за посиланням https://chernigiv-rada.gov.ua та працює на даний час в тестовому режимі.</t>
  </si>
  <si>
    <t>У правовому полі України відсутній порядок громадського обговорення містобудівельної діяльності. Згідно зі статттею 21 Закону України "Про регулювання містобудівної діяльності" громадському обговоренню підлягають розроблені в установленому порядку проекти містобудівної документації на місцевому рівні: генеральні плани населених пунктів, плани зонування територій, детальні плани територій. Порядок проведення громадських слухань щодо врахування громадських інтересів під час розроблення проектів містобудівної документації на місцевому рівні затверджений постановою Кабінету Міністрів України від 25 травня 2011року №555</t>
  </si>
  <si>
    <t>Так, абсолютно всі рішення, у тому числі із земельних питань https://chernigiv-rada.gov.ua/rishennya-sesii/</t>
  </si>
  <si>
    <t>Рішенням міської ради від 28.04.2016 № 7/VII-22 "Про порядок продажу земельних ділянок комунальної власності на конкурентних засадах (земельних торгах) у місті Чернігові" затверджено Порядок продажу земельних ділянок комунальної власності на конкурентних засадах (земельних торгах) у місті Чернігові https://chernigiv-rada.gov.ua/rishennya-sesii/sid-14/id-9378/</t>
  </si>
  <si>
    <t>Рішення міської ради "Про місцеві податки" із змінами і доповненнями та Положення про оплату за землю яким встановлено ставки земельного податку та встановлено розмір орендної плати https://chernigiv-rada.gov.ua/fin-miscevi-podatky/id-35781/</t>
  </si>
  <si>
    <t>http://shostka-smartcity.com/</t>
  </si>
  <si>
    <t xml:space="preserve">http://shostka-rada.gov.ua/zvti_organu_vladi/
</t>
  </si>
  <si>
    <t>http://shostka-rada.gov.ua/government/miska_rada/deputatsk_koms_shostkinsko_msko_radi_v_sklikannya/</t>
  </si>
  <si>
    <t xml:space="preserve">http://shostka-rada.gov.ua/economy/programa_rozvitku1/
http://shostka-rada.gov.ua/documents/rishennya_rada/
</t>
  </si>
  <si>
    <t xml:space="preserve">http://shostka-rada.gov.ua/ogoloshennya_pro_sklikannya_sesj/
http://shostka-rada.gov.ua/documents/rishennya_vikonkom/
</t>
  </si>
  <si>
    <t>http://shostka-rada.gov.ua/vzaemodiya_z_gromadskistyu/polozhennya-pro-zagaln-zbori-gromadyan-za-mscem-prozhivannya-v-ukran/</t>
  </si>
  <si>
    <t>Місто приєднано до Єдиної системи  місцевих петицій https://e-dem.in.ua/shostka, посилання на Систему розміщене на сайті міської ради
Місто приєднано до Платформи бюджету міських ініціатив https://pb.shostka.net/, посилання на Платформу розміщене на сайті міської ради.</t>
  </si>
  <si>
    <t xml:space="preserve">http://shostka-rada.gov.ua/ogoloshennya_pro_sklikannya_sesj/
</t>
  </si>
  <si>
    <t xml:space="preserve">http://shostka-rada.gov.ua/documents/proekti_rshen_dlya_obgovorennya/
</t>
  </si>
  <si>
    <t>Місто приєднано до Єдиної системи  місцевих петицій https://e-dem.in.ua/shostka, посилання на Систему розміщене на сайті міської ради.</t>
  </si>
  <si>
    <t>Місто приєднано до Платформи бюджету міських ініціатив https://pb.shostka.net/, посилання на Платформу розміщене на сайті міської ради.</t>
  </si>
  <si>
    <t xml:space="preserve">http://shostka-rada.gov.ua/town/msta_pobratimi/
</t>
  </si>
  <si>
    <t xml:space="preserve">Проекти з іноземним фінансуванням відсутні. У 2019 році реалізовувався литовсько-український проект «Sаmmer kaleidoscope» у рамках співпраці з товариством міжнародної підтримки «Шлях до мрії». Висвітлення діяльності в рамках проекту здійснювалося через сторінку управління економіки у Фейсбук та місцевими ЗМІ. 
</t>
  </si>
  <si>
    <t>http://shostka-rada.gov.ua/investments/fnansov-nstrumenti/
http://shostka-rada.gov.ua/rozvitok_pdprimnictva/</t>
  </si>
  <si>
    <t>http://shostka-rada.gov.ua/investments/fnansov-nstrumenti/</t>
  </si>
  <si>
    <t xml:space="preserve">http://shostka-rada.gov.ua/purchasing/
</t>
  </si>
  <si>
    <t xml:space="preserve">http://shostka-rada.gov.ua/purchasing/komitet1/
</t>
  </si>
  <si>
    <t>http://shostka-rada.gov.ua/government/departaments/viddil_komunalnoi_vlasnosti/dostup_do_publ_chno_nformac/poryadok-privatizac-derzhavnogo-komunalnogo-majna/</t>
  </si>
  <si>
    <t>http://shostka-rada.gov.ua/government/departaments/viddil_komunalnoi_vlasnosti/poryadok-privatizac-derzhavnogo-komunalnogo-majna1/</t>
  </si>
  <si>
    <t>http://www.shostka-rada.gov.ua/documents/rishennya_rada/rshennya_shostkinsko_msko_radi_vigo_sklikannya/sessiya6/pro_udoskonalennya_orendnih_vdnosin_u_shostka/</t>
  </si>
  <si>
    <t xml:space="preserve">http://www.shostka-rada.gov.ua/documents/rishennya_rada/rshennya_shostkinsko_msko_radi_vigo_sklikannya/sessiya6/pro_udoskonalennya_orendnih_vdnosin_u_shostka/
</t>
  </si>
  <si>
    <t xml:space="preserve">http://shostka-rada.gov.ua/vddl-komunalno-vlasnost-nformu/
</t>
  </si>
  <si>
    <t xml:space="preserve">http://shostka-rada.gov.ua/finance/byudzhet_2021/
</t>
  </si>
  <si>
    <t xml:space="preserve">http://shostka-rada.gov.ua/finance/
</t>
  </si>
  <si>
    <t xml:space="preserve">http://www.shostka-rada.gov.ua/documents/proekti_rshen_dlya_obgovorennya/
</t>
  </si>
  <si>
    <t>Публікується оголошенням</t>
  </si>
  <si>
    <t>Наявні протоколи зборів  консультацій із громадськістю та бюджетним установами
 щодо бюджету на наступний рік</t>
  </si>
  <si>
    <t>Місцеві запозичення та позики в місцевому бюджеті м. Шостка на передбачені</t>
  </si>
  <si>
    <t>http://shostka-rada.gov.ua/government/departaments/soc_zahist/dyuch-programi-socalnogo-zahistu/nformacya-wodo-nadannya-materalno-dopomogi-zhitelyam-m-shostka/</t>
  </si>
  <si>
    <t>http://shostka-rada.gov.ua/government/departaments/soc_zahist/dyuch-programi-socalnogo-zahistu/</t>
  </si>
  <si>
    <t>http://shostka-rada.gov.ua/hot_line/
http://shostka-smartcity.com/organs?page=2
http://shostka-rada.gov.ua/upravlnnya_z_ns/</t>
  </si>
  <si>
    <t xml:space="preserve">http://www.shostka-rada.gov.ua/services/
</t>
  </si>
  <si>
    <t>http://shostka-smartcity.com/organs</t>
  </si>
  <si>
    <t xml:space="preserve">http://shostka-rada.gov.ua/government/job/
</t>
  </si>
  <si>
    <t xml:space="preserve">http://shostka-rada.gov.ua/government/pro-zatverdzhennya-zagalnih-pravil-etichno-povednki-derzhavnih-sluzhbovcv-ta-posadovih-osb-mscevogo-samovryaduvannya/
 </t>
  </si>
  <si>
    <t>Декларації про майно, доходи, витрати і зобов’язання фінансового характеру міського голови, депутатів міської ради за 2018 рік згідно діючого законодавства, опубліковані на сайті Національного агентства з питань запобігання корупції в Єдиному державному реєстрі декларацій</t>
  </si>
  <si>
    <t xml:space="preserve">http://www.shostka-rada.gov.ua/government/konflkt-nteresv/
</t>
  </si>
  <si>
    <t xml:space="preserve">http://www.shostka-rada.gov.ua/hot_line/
</t>
  </si>
  <si>
    <t xml:space="preserve">http://www.shostka-rada.gov.ua/documents/
</t>
  </si>
  <si>
    <t xml:space="preserve"> http://www.shostka-rada.gov.ua/government/departaments/viddil_komunalnoi_vlasnosti/dostup_do_publ_chno_nformac6/
http://www.shostka-rada.gov.ua/government/departaments/viddil_komunalnoi_vlasnosti/dostup_do_publ_chno_nformac3/
</t>
  </si>
  <si>
    <t>http://shostka-rada.gov.ua/government/departaments/golovniy_arhitektor/pro-zatverdzhennya-poryadku-provedennya-gromadskih-sluhan-pd-chas-rozroblennya-proektv-mstobudvno-dokumentac-na-mscevomu-rvn/</t>
  </si>
  <si>
    <t>http://shostka-rada.gov.ua/documents/proekti_rshen_dlya_obgovorennya/proekti_rshen_sesj_msko_radi/</t>
  </si>
  <si>
    <t xml:space="preserve">http://www.shostka-rada.gov.ua/documents/rishennya_rada/
</t>
  </si>
  <si>
    <t xml:space="preserve">http://www.shostka-rada.gov.ua/government/departaments/viddil_komunalnoi_vlasnosti/
</t>
  </si>
  <si>
    <t xml:space="preserve">http://www.rada-poltava.gov.ua/news/ 
http://www.rada-poltava.gov.ua/rule/rada/comission/ 
</t>
  </si>
  <si>
    <r>
      <rPr>
        <sz val="11"/>
        <rFont val="Calibri"/>
        <family val="2"/>
        <charset val="204"/>
        <scheme val="minor"/>
      </rPr>
      <t>Публікація результатів процесу відбору не передбачено чинним законодавством (Закон України «Про службу в органах місцевого самоврядування», 
Порядок проведення конкурсу на заміщення вакантних посад державних службовців, затвердженого постановою Кабінету Міністрів України від 15.02.2002 №169 (із змінами), Загальний порядок проведення іспиту кандидатів на заміщення вакантних посад державних службовців, затвердженого наказо</t>
    </r>
    <r>
      <rPr>
        <sz val="11"/>
        <color rgb="FFFF0000"/>
        <rFont val="Calibri"/>
        <family val="2"/>
        <charset val="204"/>
        <scheme val="minor"/>
      </rPr>
      <t>м Головного управління державної служби України від 08.07.2011 № 164 (із змінами). https://kyivcity.gov.ua/kyiv_ta_miska_vlada/vakansii/rezultati_konkursiv/</t>
    </r>
  </si>
  <si>
    <t xml:space="preserve">http://artemrada.gov.ua/protocols 
Головне меню – Розділ «Міська рада», вкладка Протоколи засідань міської ради
</t>
  </si>
  <si>
    <t xml:space="preserve">http://brovary-rada.gov.ua/documents/32109.html та інші у розділі «Проекти міської ради»
</t>
  </si>
  <si>
    <t>Інформацію про ставки щодо плати за землю та дані про встановлені пільги зі сплати земельного податку за поточний рік зазначено у рішеннях міської ради від 06.12.2017 № 12/27 «Про ставки та пільги зі сплати податку на нерухоме майно, відмінне від земельної ділянки, на території міста» та від 06.12.2017 № 13/27 «Про ставки земельного податку, розмір орендної плати за землю, пільги зі сплати земельного податку на території міста», які доступні на офіційному веб-сайті Дніпровської міської ради за посиланням: https://dniprorada.gov.ua/uk/page/poshuk-prijnyatih-dokumentiv-dniprovskoi- miskoi -radi</t>
  </si>
  <si>
    <t xml:space="preserve">https://kmr.gov.ua/uk/plan-zakupivel
План закупівель та додатки до нього публікуються на Єдиному веб-порталі  територіальної громади міста Києва: https://kyivcity.gov.ua/publichna_informatsiia_Tag_166122.html?number=&amp;dt1=&amp;dt2=&amp;tag=0&amp;cat=21# </t>
  </si>
  <si>
    <t>Ініціатива "Мери за Економічне Зростання"  http://www.krm.gov.ua/article/view/768 , http://www.krm.gov.ua/article/view/859, http://www.krm.gov.ua/article/view/861, http://www.krm.gov.ua/article/view/862</t>
  </si>
  <si>
    <t xml:space="preserve">http://www.kr-rada.gov.ua/contacts_g/
http://kr-rada.gov.ua/contacts/
 </t>
  </si>
  <si>
    <t xml:space="preserve">Запит на інформацію: https://www.lutskrada.gov.ua/public-information/request
Електронне звернення: https://www.lutskrada.gov.ua/pages/elektronne-zvernennia
</t>
  </si>
  <si>
    <t>https://city-adm.lviv.ua/services/application</t>
  </si>
  <si>
    <t>http://lis.gov.ua/2011-03-25-08-36-56/2011-06-10-10-24-37.html</t>
  </si>
  <si>
    <t>https://city-adm.lviv.ua/services/results</t>
  </si>
  <si>
    <t xml:space="preserve">http://www.kr-rada.gov.ua/sesiyi/protokoli-zasidan/
http://www.kr-rada.gov.ua/sesiyi/rezultati-golosuvannya/
http://www.kr-rada.gov.ua/sesiyi/on-line-translyatsiya/
</t>
  </si>
  <si>
    <t>Архіви відеотрансляцій https://www.lutskrada.gov.ua/video-news/on-line
протоколи сесій https://www.lutskrada.gov.ua/documents?term=&amp;number=&amp;type=18
результати поіменних голосувань https://www.lutskrada.gov.ua/pages/rezuaty-holosuvan-zasidan-sesii
http://www.lutskrada.gov.ua/sesiyi-miskoyi-rady</t>
  </si>
  <si>
    <t xml:space="preserve">http://www.kr-rada.gov.ua/arhiv-zasidan/
http://www.kr-rada.gov.ua/postiyni-deputatski-komisiyi/
</t>
  </si>
  <si>
    <t xml:space="preserve">Протоколи засідань постійних комісій https://www.lutskrada.gov.ua/pages/protokoly-zasidan-postiinykh-komisii
архіви відеотрансляцій https://www.lutskrada.gov.ua/video-news/on-line
</t>
  </si>
  <si>
    <t>На офіційному сайті Лисичанської міської ради у розділі Звіт міського голови  публікуються щорічні звіти про роботу міського голови</t>
  </si>
  <si>
    <t xml:space="preserve">http://www.kr-rada.gov.ua/miskiy-golova/
http://www.kr-rada.gov.ua/deputats/
</t>
  </si>
  <si>
    <t>https://www.lvivrada.gov.ua/deputaty/deputaty-miskoi-rady</t>
  </si>
  <si>
    <t>https://kr.gov.ua/ua/st/pg/181018802279585_s/</t>
  </si>
  <si>
    <t>http://kr-rada.gov.ua/vikonavchiy-komitet/</t>
  </si>
  <si>
    <t>https://www.lutskrada.gov.ua/city-government/committee
http://www.lutskrada.gov.ua/executive-committee</t>
  </si>
  <si>
    <t xml:space="preserve">http://www.kr-rada.gov.ua/upravlinnya-sotsialnoyi-pidtrimki-naselennya/publichna-informatsiya-soc-pidtrimka/
http://kr-rada.gov.ua/ekonomika/programa-ekonomichnogo-i-sotsialnogo-rozvitku-ek/
http://kr-rada.gov.ua/investitsiyna-diyalnist
http://kr-rada.gov.ua/pidprimnitstvo
</t>
  </si>
  <si>
    <t>У розділі «Міські програми розвитку» за посиланням http://lis.gov.ua/lisichansk-today/programs.html</t>
  </si>
  <si>
    <t>https://www.lvivrada.gov.ua/informacia/programy-rozvytku-mista</t>
  </si>
  <si>
    <t xml:space="preserve">http://kr-rada.gov.ua/vikonavchiy-komitet/anonsi-zasidan-vikonkom/
http://kr-rada.gov.ua/rishennya/
</t>
  </si>
  <si>
    <t>На сайті Луцької міської ради в розділі «Про місто» Статут Луцька розділ 111 Стаття 26 Загальні збори громадян за місцем проживання https://www.lutskrada.gov.ua/pages/stattia-26-zahalni-zbory-hromadian-za-mistsem-prozhyvannia</t>
  </si>
  <si>
    <t xml:space="preserve">https://lvivrada.gov.ua/gromadska-uchast/zagalyni-zbory
</t>
  </si>
  <si>
    <t>В контексті партисипативних практик: https://www.lutskrada.gov.ua/pages/bu</t>
  </si>
  <si>
    <t>https://lvivrada.gov.ua/gromadska-uchast/miscevi-iniciatyvy</t>
  </si>
  <si>
    <t>https://kr.gov.ua/ua/st/pg/181018813267956_s/</t>
  </si>
  <si>
    <t>http://www.kr-rada.gov.ua/sesiyi/on-line-restratsiya-na-zasidannya-miskoyi-radi/</t>
  </si>
  <si>
    <t>Відповідно до закону України «Про місцеве самоврядування в Україні» сесії Лисичанської міської ради проводяться гласно із забезпеченням права кожного бути присутнім на них. На веб-сайті міської ради розміщено Регламент Лисичанської міської ради сьомого скликання, яким передбачено процедуру реєстрації усіх бажаючих бути присутніми на пленарних засіданнях міської ради</t>
  </si>
  <si>
    <t xml:space="preserve">Стаття 3. Відкритість і гласність роботи Ради Регламенту Луцької міської ради 7-го скликання
https://www.lutskrada.gov.ua/pages/rehlament-miskoi-rady
</t>
  </si>
  <si>
    <t>https://www.lvivrada.gov.ua/gromadska-uchast/vystupy-na-sesii</t>
  </si>
  <si>
    <t xml:space="preserve">http://www.kr-rada.gov.ua/sesiyi/
http://kr-rada.gov.ua/news/
</t>
  </si>
  <si>
    <t>На веб-сайті міської ради, не пізніше, як за 10 днів до сесії, публікується розпорядження міського голови щодо скликання чергової сесії ради із зазначенням часу скликання, місця проведення та питань, які передбачається винести на розгляд ради та у розділі «Анонс подій» розміщується інформаційний матеріал</t>
  </si>
  <si>
    <t xml:space="preserve">http://www.kr-rada.gov.ua/sesiyi/perelik-pitan-do-sessiyi/
</t>
  </si>
  <si>
    <t xml:space="preserve">https://www.lvivrada.gov.ua/zasidannia/poryadok-dennyy
</t>
  </si>
  <si>
    <t>http://kr-rada.gov.ua/mistsevi-petitsiyi/</t>
  </si>
  <si>
    <t>http://www.kr-rada.gov.ua/pidprimnitstvo</t>
  </si>
  <si>
    <t>Фінансування з міського бюджету бізнес проектів та громадських ініціатив  окремими програмами не передбачено</t>
  </si>
  <si>
    <t>Фінансування бізнес-проектів з міського бюджету не передбачене</t>
  </si>
  <si>
    <t>http://pet.kr.gov.ua/ архів проектів</t>
  </si>
  <si>
    <t>Фінансування з міського бюджету бізнес проектів та громадських ініціатив окремими програмами не передбачено</t>
  </si>
  <si>
    <t>https://www.lutskrada.gov.ua/pages/pobratymy-lutska</t>
  </si>
  <si>
    <t xml:space="preserve">https://lvivrada.gov.ua/informacia/mista-partnery
</t>
  </si>
  <si>
    <t>http://www.kr-rada.gov.ua/investitsiyna-diyalnist</t>
  </si>
  <si>
    <t>https://ig.krmisto.gov.ua/ua/feedback/index https://ig.krmisto.gov.ua/en/ideas/index https://kr.gov.ua/investitsiyne_seredovishche</t>
  </si>
  <si>
    <t>Перелік комунальних об’єктів для потенційного фінансування інвесторами: https://www.lutskrada.gov.ua/pages/obiekty-enerhoservisu</t>
  </si>
  <si>
    <t>https://ig.krmisto.gov.ua/ua/feedback/index https://ig.krmisto.gov.ua/en/news/index https://kr.gov.ua/investitsiyne_seredovishche</t>
  </si>
  <si>
    <t>У соцмережі Facebook створено офіційну сторінку департаменту з питань економічного розвитку, торгівлі та інвестицій Міської ради міста Кропивницького, де на постійній основі розміщується інформація про діючі проекти міжнародної технічної допомоги, програми міжнародних фінансових організацій (https://www.facebook.com/kropyvnytskyi.invest/).</t>
  </si>
  <si>
    <t>У розділі «Інвестиції» за посиланням http://lis.gov.ua/sub-ektam-khozyajstvovaniya/investitsii.html</t>
  </si>
  <si>
    <t>https://ig.krmisto.gov.ua/en/feedback/index</t>
  </si>
  <si>
    <t xml:space="preserve">https://www.lutskrada.gov.ua/en
</t>
  </si>
  <si>
    <t xml:space="preserve">У розділі «Відкриті дані» за посиланням http://lis.gov.ua/otkrytye-dannye/21724-plani-zakupivel-vikonavchikh-organiv-lisichanskoji-miskoji-radi.html
</t>
  </si>
  <si>
    <t>https://www.lutskrada.gov.ua/pages/richnyi-plan-zakupivel</t>
  </si>
  <si>
    <t>https://city-adm.lviv.ua/lmr/economy/plany-zakupivel</t>
  </si>
  <si>
    <t>У розділі «Відкриті дані» за посиланням http://lis.gov.ua/otkrytye-dannye/21724-plani-zakupivel-vikonavchikh-organiv-lisichanskoji-miskoji-radi.html</t>
  </si>
  <si>
    <t xml:space="preserve">https://www.lutskrada.gov.ua/pages/elektronni-zakupivli-lutskoi-miskoi-rady </t>
  </si>
  <si>
    <t>https://city-adm.lviv.ua/lmr/economy/elektronni-zakupivli</t>
  </si>
  <si>
    <t>https://kr.gov.ua/ua/st/pg/300818848519573_s/ http://krmisto.gov.ua/ua/tenders/purchases/index</t>
  </si>
  <si>
    <t xml:space="preserve">У розділі «Відкриті дані» за посиланням http://lis.gov.ua/otkrytye-dannye/21487-perelik-ukladenikh-dogovoriv-ukladeni-dogovori-inshi-pravochini-dodatki-dodatkovi-ugodi-ta-inshi-materiali-do-nikh.html
</t>
  </si>
  <si>
    <t>https://city-adm.lviv.ua/lmr/economy/analiz-zakupivel</t>
  </si>
  <si>
    <t>https://kr.gov.ua/ua/st/pg/300818848519573_s/  https://od.kr.gov.ua/ua/odata_dataset/pg/180416948640157/ https://od.kr.gov.ua/ua/odata_list/page/1/</t>
  </si>
  <si>
    <t xml:space="preserve">http://kr-rada.gov.ua/upravlinnya-z-nadzvichaynih-situatsiy/publichna-informatsiya-snn/ лінк «Перелік укладених договорів»
необхідна інформація оприлюднюється на єдиному веб-порталі використання публічних коштів Edata https://spending.gov.ua/new/
</t>
  </si>
  <si>
    <t>Інформація про використання бюджетних коштів публікується на веб-порталі уповноваженого органу з питань закупівель Prozorro, відповідний банер розміщено на головній сторінці сайту Лисичанської міської ради</t>
  </si>
  <si>
    <t xml:space="preserve">http://kr-rada.gov.ua/upravlinnya-z-nadzvichaynih-situatsiy/publichna-informatsiya-snn/ лінк «Актуальні  закупівлі» ((https://prozorro.gov.ua/tender/search?edrpou=26321546)
</t>
  </si>
  <si>
    <t>http://kr-rada.gov.ua/uploads/documents/21152-rish_1948_06-11-2018.pdf</t>
  </si>
  <si>
    <t>https://www.lutskrada.gov.ua/search?q=%D0%B2%D1%96%D0%B4%D1%87%D1%83%D0%B6%D0%B5%D0%BD%D0%BD%D1%8F</t>
  </si>
  <si>
    <t>http://mayno.lviv.ua/pro-upravlinnya/polozhennya</t>
  </si>
  <si>
    <t>http://kr.gov.ua/ua/osxfile/name/291111692030173_s_2o/ рішення 726</t>
  </si>
  <si>
    <t>http://kr-rada.gov.ua/files/content/files/vlas-21-01-13.rar</t>
  </si>
  <si>
    <t>Рішення міської ради від 25.07.2018 № 44/32 https://www.lutskrada.gov.ua/documents/pro-vrehuliuvannia-orendy-nerukhomoho-maina-terytorialnoi-hromady-mista-lutska1</t>
  </si>
  <si>
    <t xml:space="preserve">http://kr-rada.gov.ua/files/content/files/vlas-21-01-13.rar
</t>
  </si>
  <si>
    <t>Порядок проведення конкурсу на право оренди комунального майна у Лисичанській міській раді затверджений рішенням міської ради від 28.03.2013 №45/786 та розміщений у розділі «Рішення міської ради» за посиланням http://lis.gov.ua/2011-03-25-08-36-56/resheniya/resheniya-sessij-gorodskogo-soveta/393-resheniya-sessij-gorodskogo-soveta-6-sozyva/resheniya-45-sessii-6-go-sozyva.html</t>
  </si>
  <si>
    <t>Рішення виконкому міської ради від 03.12.2014 № 711-1 https://www.lutskrada.gov.ua/documents/pro-vdoskonalennya-organizaciyi-ta-provedennya-konkursiv-na-pravo-orendy-nezhytlovyh</t>
  </si>
  <si>
    <t>https://data.gov.ua/dataset/a94794c6-9ee7-433e-b74f-79d277adb5e7</t>
  </si>
  <si>
    <t>https://www.lutskrada.gov.ua/departments/viddil-upravlinnia-mainom-miskoi-komunalnoi-vlasnosti/publications</t>
  </si>
  <si>
    <t>https://city-adm.lviv.ua/public-information?task=listcats&amp;cat_id=233</t>
  </si>
  <si>
    <t>http://kr-rada.gov.ua/byudzhet-mista/</t>
  </si>
  <si>
    <t xml:space="preserve">У розділі «Проекти рішень» </t>
  </si>
  <si>
    <t xml:space="preserve">У розділі «Документи» - «Проекти рішень міської ради»
https://www.lutskrada.gov.ua/documents?term=&amp;number=&amp;type=19&amp;daterange=
</t>
  </si>
  <si>
    <t>Не передбачено ст. 28 Бюджетного кодексу України</t>
  </si>
  <si>
    <t xml:space="preserve">https://www.lutskrada.gov.ua/documents/pro-byudzhetnyy-reglament-luckoyi-miskoyi-rady
</t>
  </si>
  <si>
    <t>https://kr.gov.ua/ua/st/pg/280918259461902_s/</t>
  </si>
  <si>
    <t xml:space="preserve">https://kr.gov.ua/ua/st/pg/181109582848499_s/ </t>
  </si>
  <si>
    <t>http://www.kr-rada.gov.ua/upravlinnya-sotsialnoyi-pidtrimki-naselennya/polozhennya-upravlinnya-sotsialnoyi-pidtrimki-naselennya/</t>
  </si>
  <si>
    <t xml:space="preserve">https://www.lutskrada.gov.ua/pages/sotsialni-posluhy
</t>
  </si>
  <si>
    <t>https://city-adm.lviv.ua/public-information?task=listcats&amp;cat_id=116</t>
  </si>
  <si>
    <t>https://kr.gov.ua/ua/st/pg/181109765137374_s/</t>
  </si>
  <si>
    <t xml:space="preserve">http://www.kr-rada.gov.ua/upravlinnya-sotsialnoyi-pidtrimki-naselennya/publichna-informatsiya-soc-pidtrimka/
</t>
  </si>
  <si>
    <t xml:space="preserve">У розділі «Документи» - «Рішення виконавчого комітету» https://www.lutskrada.gov.ua/documents/pro-zatverdzhennia-kompleksnoi-prohramy-sotsialnoi-pidtrymky-uchasnykiv-boiovykh-dii-biitsiv-dobrovoltsiv-chleniv-ikh-simei-a-takozh-simei-zahyblykh-pomerlykh-viiskovosluzhbovtsiv-iaki-zareiestrovani-;
https://www.lutskrada.gov.ua/documents/pro-zatverdzhennia-prohramy-sotsialnykh-vyplat-ditiam-u-misti-lutsku-na-2019-2020-roky;
https://www.lutskrada.gov.ua/documents/pro-prodovzhennia-terminu-dii-prohramy-zabezpechennia-zhytlom-na-umovakh-spivfinansuvannia-uchasnykiv-boiovykh-dii-osib-z-invalidnistiu-vnaslidok-viiny-biitsiv-dobrovoltsiv-a-takozh-chleniv-simei-zahy
</t>
  </si>
  <si>
    <t>https://city-adm.lviv.ua/portal/catalog/urad-i-suspilstvo/socialnij-zahist</t>
  </si>
  <si>
    <t xml:space="preserve">У розділі «Довідник» розмішено інформацію про комунальні установи (заклади), підприємства підпорядковані Лисичанській міській раді, соціальні служби при міській раді.
У розділі «Органи державної влади» розміщено інформацію про соціальні служби органів державної влади.
В міській раді не створювалась установа з надання безплатної первинної правової допомоги, але вона надається спеціалістами юридичних служб міської ради. Інформація про порядок надання безплатної первинної правової допомоги та графік особистого прийому громадян, які потребують її розміщено у розділі «Мешканцям міста» за посиланням http://lis.gov.ua/zhitelyam-goroda/pervichnaya-pravovaya-pomoshch.html
</t>
  </si>
  <si>
    <t>https://city-adm.lviv.ua/services/hot-line</t>
  </si>
  <si>
    <t xml:space="preserve">http://viza.kr.gov.ua/#/ </t>
  </si>
  <si>
    <t xml:space="preserve">Центр надання адміністративних послуг міста Лисичанськ має власний офіційний сайт http://adminposluga.lis.lurenet.ua/. На офіційному сайті Лисичанської міської ради є пряме посилання на сайт ЦНАПу.
</t>
  </si>
  <si>
    <t>https://www.lutskrada.gov.ua/departments/departament-cnap-lutsk</t>
  </si>
  <si>
    <t>https://city-adm.lviv.ua/services/contacts</t>
  </si>
  <si>
    <t>http://kr-rada.gov.ua/komunalni-pidprimstva-mista-kropivnitskogo</t>
  </si>
  <si>
    <t>У розділі «Мешканцям міста» за посиланням http://lis.gov.ua/zhitelyam-goroda/housing-services.html</t>
  </si>
  <si>
    <t>https://city-adm.lviv.ua/lmr/utilities</t>
  </si>
  <si>
    <t>http://www.kr-rada.gov.ua/vakansiyi-viddil-kadriv/</t>
  </si>
  <si>
    <t>У розділі «Вакансії» за посиланням http://lis.gov.ua/vakansii.html, в якому розміщено порядок проведення конкурсу та іспиту, оголошення, розпорядження міського голови з цього питання, повідомлення про переможців</t>
  </si>
  <si>
    <t xml:space="preserve">https://www.lutskrada.gov.ua/pages/vakansii-0
</t>
  </si>
  <si>
    <t>https://city-adm.lviv.ua/lmr/job</t>
  </si>
  <si>
    <t>http://kr.gov.ua/sklad_vikonavchogo_komitetu/vakansii</t>
  </si>
  <si>
    <t xml:space="preserve">http://www.kr-rada.gov.ua/vakansiyi-viddil-kadriv/perelik-dokumentiv-ta-poryadok-provedennya-konkursnogo-vidboru/
</t>
  </si>
  <si>
    <t>У розділі «Вакансії» за посиланням http://lis.gov.ua/vakansii.html розміщено порядок проведення конкурсу та іспиту, затверджений розпорядження міського голови від 27.04.2015 №68-к</t>
  </si>
  <si>
    <t>https://drive.google.com/file/d/10B-6GhEAd5vwYa94mb4aNd_eMkCsYIKJ/view</t>
  </si>
  <si>
    <t xml:space="preserve">http://kr-rada.gov.ua/vakansiyi-viddil-kadriv/na-konkursniy-osnovi/
</t>
  </si>
  <si>
    <t>У розділі «Вакансії» за посиланням http://lis.gov.ua/vakansii.html публікуються оголошення про проведення конкурсу на заміщення вакантної посади.</t>
  </si>
  <si>
    <t>https://www.lutskrada.gov.ua/pages/konkurs-na-zamishchennia-vakantnykh-posad-u-vykonavchi-orhany</t>
  </si>
  <si>
    <t>https://city-adm.lviv.ua/announcement</t>
  </si>
  <si>
    <t xml:space="preserve">http://kr-rada.gov.ua/vakansiyi-viddil-kadriv/rezultati-konkursu/
</t>
  </si>
  <si>
    <t xml:space="preserve">https://www.lutskrada.gov.ua/pages/konkurs-na-zamishchennia-vakantnykh-posad-u-vykonavchi-orhany
</t>
  </si>
  <si>
    <t>https://so.kr.gov.ua/ua/treezas_so/pg/3379877777_d1/tpviewr/3/ https://kr.gov.ua/zapobigannya_proyavam_koruptsii_povidomlennya/zakonodavcha_baza</t>
  </si>
  <si>
    <t xml:space="preserve">http://kr-rada.gov.ua/vikonavchi-organi/
http://kr-rada.gov.ua/site/uploads/files/Vyconavchi%20organy/pravila-etichnoi-povedinki.pdf
http://www.kr-rada.gov.ua/uploads/documents/ua-rishennya-risenya_823.pdf
</t>
  </si>
  <si>
    <t>В Лисичанській міській раді відсутній окремий документ «Кодекс етики». В своїй діяльності посадові особи міської ради користуються Загальними правилами етичної поведінки службових та посадових осіб місцевого самоврядування, які розміщені у розділі «Законодавство» за посиланням http://lis.gov.ua/2011-03-25-08-36-56/zakonodatelstvo.html</t>
  </si>
  <si>
    <t>https://www.lutskrada.gov.ua/pages/etychnyi-kodeks</t>
  </si>
  <si>
    <t xml:space="preserve">Відповідно до ст. 47 Закону України «Про запобігання корупції» подані декларації включаються до Єдиного державного реєстру декларацій осіб, уповноважених на виконання функцій держави або місцевого самоврядування, що формується та ведеться Національним агентством з питань запобігання корупції.
Національне агентство забезпечує відкритий цілодобовий доступ до Єдиного державного реєстру декларацій осіб, уповноважених на виконання функцій держави або місцевого самоврядування, на офіційному веб-сайті Національного агентства https://nazk.gov.ua/
</t>
  </si>
  <si>
    <t xml:space="preserve">http://kr-rada.gov.ua/zapobigannya-koruptsiyi/
</t>
  </si>
  <si>
    <t>https://www.lutskrada.gov.ua/pages/povidomyty-pro-koruptsiiu</t>
  </si>
  <si>
    <t>https://city-adm.lviv.ua/lmr/office/upravlinnia-bezpeky-mista</t>
  </si>
  <si>
    <t xml:space="preserve"> https://kr.gov.ua/ua/st/pg/190813386916901_s/#pokazat-menu</t>
  </si>
  <si>
    <t xml:space="preserve">http://kr-rada.gov.ua/plani-teritoriy/
http://www.kr-rada.gov.ua/detalniy-plan-teritoriyi/
</t>
  </si>
  <si>
    <t xml:space="preserve">https://www.lutskrada.gov.ua/pages/mistobuduvannia 
http://geo.lutskrada.gov.ua/
</t>
  </si>
  <si>
    <t>http://krmisto.gov.ua/ua/freelands</t>
  </si>
  <si>
    <t xml:space="preserve">http://www.kr-rada.gov.ua/investitsiyna-diyalnist
</t>
  </si>
  <si>
    <t>У розділі «Відкриті дані» за посиланням http://lis.gov.ua/otkrytye-dannye/21525-perelik-nezadiyanikh-zemelnikh-dilyanok-i-majnovikh-ob-ektiv-primishchen-komunalnoji-formi-vlasnosti-yaki-mozhut-buti-peredani-v-koristuvannya.html</t>
  </si>
  <si>
    <t xml:space="preserve">https://www.lutskrada.gov.ua/pages/vilni-zemelni-dilianky
</t>
  </si>
  <si>
    <t>http://city-adm.lviv.ua/lmr/generalnij-plan-m-lvova http://city-adm.lviv.ua/lmr/economy/business/339-ekonomika/zemelni-dilanki</t>
  </si>
  <si>
    <t>https://kr.gov.ua/ua/news/pg/3297_s/</t>
  </si>
  <si>
    <t xml:space="preserve">Стосовно кожного окремого обговорення оприлюднюється повідомлення http://www.kr-rada.gov.ua/upravlinnya-arhitekturi/publichna-informatsiya/
</t>
  </si>
  <si>
    <t>У розділі Громадські слухання</t>
  </si>
  <si>
    <t>https://city-adm.lviv.ua/public-hearings</t>
  </si>
  <si>
    <t>http://kr-rada.gov.ua/proekti-rishen/proekti-miskoyi-radi/</t>
  </si>
  <si>
    <t>У розділі «Проекти рішень» за посиланням http://lis.gov.ua/2011-03-25-08-36-56/resheniya/proekty-reshenij.html</t>
  </si>
  <si>
    <t xml:space="preserve">У розділі «Документи» - «Проекти рішень міської ради» https://www.lutskrada.gov.ua/documents?term=&amp;number=&amp;type=19&amp;daterange=
</t>
  </si>
  <si>
    <t xml:space="preserve">https://www.lvivrada.gov.ua/informacia/proekty-uhval
публікуються всі питання незалежно від їх сфери регулювання
</t>
  </si>
  <si>
    <t>https://so.kr.gov.ua/ua/treezas_so/pg/1_d1/#headerid</t>
  </si>
  <si>
    <t>http://kr-rada.gov.ua/rishennya/miskoyi-radi/</t>
  </si>
  <si>
    <t>У розділі «Рішення міської ради» за посиланням http://lis.gov.ua/2011-03-25-08-36-56/resheniya/resheniya-sessij-gorodskogo-soveta.html</t>
  </si>
  <si>
    <t>У розділі «Документи» - «Рішення міської ради» https://www.lutskrada.gov.ua/documents?term=&amp;number=&amp;type=20&amp;daterange</t>
  </si>
  <si>
    <t xml:space="preserve">https://city-adm.lviv.ua/lmr/docs/rulings
публікуються всі рішення, які були прийняті радою та підписані міським головою
</t>
  </si>
  <si>
    <t>Порядок та умови продажу земельних ділянок комунальної власності або прав на них (оренда, суперфіцій, емфітевзис) на конкурентних засадах (земельних торгах) визначено Земельним кодексом України</t>
  </si>
  <si>
    <t>Розміри орендної плати за земельні ділянки комунальної власності міста Лисичанська встановлені рішенням міської ради від 10.07.2017 №33/445. З рішенням можна ознайомитись за посиланням http://lis.gov.ua/regulatory-policy/2013-06-26-13-50-48/2010-10-28-05-28-23/435-resheniya-gorodskogo-soveta/15861-rishennya-miskoji-radi-vid-10-07-2017r-33-445.html</t>
  </si>
  <si>
    <t>https://www.lutskrada.gov.ua/departments/upravlinnia-zemelnykh-resursiv</t>
  </si>
  <si>
    <t>http://lis.gov.ua/2013-08-07-05-49-53/2013-08-09-08-37-38.html</t>
  </si>
  <si>
    <t xml:space="preserve">http://kam.gov.ua/dostup_do_publichnoi_informatsii/zviti
</t>
  </si>
  <si>
    <t>1. Please provide the schedule of the City Council session in February 2019</t>
  </si>
  <si>
    <t>http://artemrada.gov.ua/2083</t>
  </si>
  <si>
    <t xml:space="preserve">http://artemrada.gov.ua/cityprogram
</t>
  </si>
  <si>
    <t xml:space="preserve">http://artemrada.gov.ua/documents/regulations/committee
</t>
  </si>
  <si>
    <t xml:space="preserve">http://artemrada.gov.ua/inventions
</t>
  </si>
  <si>
    <t xml:space="preserve">http://artemrada.gov.ua/deputy/6_convocation/reglament
</t>
  </si>
  <si>
    <t xml:space="preserve">http://artemrada.gov.ua/documents/%D0%B1%D0%B0%D1%85%D0%BC%D1%83%D1%82/125-%D0%B2%D1%96%D0%B4-30012019/20190130-%E2%84%966125-2439
</t>
  </si>
  <si>
    <t xml:space="preserve">https://drive.google.com/file/d/1oPFcG4Xephya4cb1_ievEGlZLaF3q-Lm/view
</t>
  </si>
  <si>
    <t xml:space="preserve">http://artemrada.gov.ua/3112
</t>
  </si>
  <si>
    <t xml:space="preserve">http://artemrada.gov.ua/cityprogram
</t>
  </si>
  <si>
    <t xml:space="preserve">Окремий розділ для повідомлень громадськості про порушення кодексу етики працівників ради відсутній, оскільки чинними нормативно-правовими актами міської ради та її виконкому, що регулюють питання етичної поведінки, цього не передбачено.
На  офіційному веб-сайті Бахмутської міської ради створено окремий розділ для звернень «Звернення громадян» (http://artemrada.gov.ua/8568), на якому розміщені розділи із гіперпосиланнями: «Звернутися за допомогою електронної пошти», «Графік телефонного зв’язку з населенням «Пряма лінія» керівництвом виконкому Бахмутської міської ради», «Графік особистого прийому громадян керівництвом структурних підрозділів Бахмутської міської ради», «Графік проведення особистого прийому громадян  керівництвом виконкому Бахмутської міської ради» - для звернень, пропозицій громадян щодо реалізації своїх соціально-економічних, політичних та особистих прав і законних інтересів та скаргою про їх порушення
</t>
  </si>
  <si>
    <t xml:space="preserve">http://artemrada.gov.ua/executivecommittee/members
</t>
  </si>
  <si>
    <t>https://bmr.gov.ua/index.php? id=800000880</t>
  </si>
  <si>
    <t xml:space="preserve">https://bmr.gov.ua/index.php?id=800000880&amp;L=920
</t>
  </si>
  <si>
    <t xml:space="preserve">https://bmr.gov.ua/index.php?id=800000880
</t>
  </si>
  <si>
    <t>http://bc-rada.gov.ua 
http://bc-rada.gov.ua/node/1839</t>
  </si>
  <si>
    <t>http://brovary-rada.gov.ua/content/derzhavni-zakupivli.html</t>
  </si>
  <si>
    <t>https://www.vmr.gov.ua/Lists/Officials/Default.aspx
https://1560.vmr.gov.ua/default.aspx;</t>
  </si>
  <si>
    <t>https://www.vmr.gov.ua/Lists/CityCouncil/ShowContent.aspx?ID=83</t>
  </si>
  <si>
    <t>https://www.vmr.gov.ua/Branches/Lists/BusinessSupport/ShowContent.aspx?ID=13</t>
  </si>
  <si>
    <t xml:space="preserve">https://www.vmr.gov.ua/Executives/Lists/LandAuctions/ShowContent.aspx?ID=1
</t>
  </si>
  <si>
    <t xml:space="preserve">https://dniprorada.gov.ua/uk/page/poshuk-prijnyatih-dokumentiv-dniprovskoi-miskoi-radi </t>
  </si>
  <si>
    <t xml:space="preserve">https://dniprorada.gov.ua/uk/page/poshuk-proektiv-dokumentiv-dniprovskoi-miskoi-radi </t>
  </si>
  <si>
    <t>https://dniprorada.gov.ua/uk/page/pro-misto
https://dniprorada.gov.ua/uk/page/reestr-mistobudivnih-umov-ta-obmezhen</t>
  </si>
  <si>
    <t>https://dniprorada.gov.ua/uk/page/departament-socialnoi-politiki-dniprovskoi-miskoi-radi</t>
  </si>
  <si>
    <t>https://dniprorada.gov.ua/uk/page/socialni-poslugi
https://dniprorada.gov.ua/uk/page/departament-socialnoi-politiki-dniprovskoi-miskoi-radi</t>
  </si>
  <si>
    <t>http://edeputat.dniprorada.gov.ua/en</t>
  </si>
  <si>
    <t>https://dniprorada.gov.ua/uk/page/news</t>
  </si>
  <si>
    <t>http://dda.dp.ua/proekty/</t>
  </si>
  <si>
    <t>https://dniprorada.gov.ua/uk/articles/category/novini/</t>
  </si>
  <si>
    <t>https://dniprorada.gov.ua/uk/page/onlajn-translyacii-zasidan-postijnih-komisij-miskoi-radi</t>
  </si>
  <si>
    <t>https://hotline.dniprorada.gov.ua/</t>
  </si>
  <si>
    <t>http://dmr.dp.ua/dniprorada/</t>
  </si>
  <si>
    <t>https://zp.gov.ua/uk/documents/item/1237</t>
  </si>
  <si>
    <t>Рішення міської ради №42 від 27.04.2012. Дата оприлюднення 27.04.2012 Про затвердження Положення про порядок передачі в оренду об’єктів права комунальної власності територіальної громади м.Запоріжжя https://zp.gov.ua/uk/documents/item/1237</t>
  </si>
  <si>
    <t>https://zp.gov.ua/uk/sessions/current/projects/
https://zp.gov.ua/uk/documents/category/proekti-rishen-miskvikonkomu/</t>
  </si>
  <si>
    <t>http://www.emvk.if.ua/stan</t>
  </si>
  <si>
    <t>http://portal.domivka.if.ua/</t>
  </si>
  <si>
    <t>http://www.mvk.if.ua/vakan</t>
  </si>
  <si>
    <t>http://www.mvk.if.ua/rizn</t>
  </si>
  <si>
    <t>http://www.mvk.if.ua/eksuya</t>
  </si>
  <si>
    <t>http://www.mvk.if.ua/nocorruption</t>
  </si>
  <si>
    <t>Посилання через "Google translate"</t>
  </si>
  <si>
    <t>http://www.izmail-rada.gov.ua/images/0511171.rar</t>
  </si>
  <si>
    <t>http://kam-pod.gov.ua/economika/economika-mista/programa-sotsialno-ekonomichnogo-rozvitku-mista</t>
  </si>
  <si>
    <t>http://kam-pod.gov.ua/rada/plenarni-zasidannya-miskoji-radi</t>
  </si>
  <si>
    <t xml:space="preserve">http://kam-pod.gov.ua/novini/town-news
http://kam-pod.gov.ua/economika/granti
http://kam-pod.gov.ua/nashe-misto/mista-partneri
</t>
  </si>
  <si>
    <t xml:space="preserve">http://kam-pod.gov.ua/novini/town-news/item/1808-miskteplovodenerhiyu-inspektuvav-svitovyy-bank
http://kam-pod.gov.ua/economika/invest-politika/investitsijni-proekti
</t>
  </si>
  <si>
    <t xml:space="preserve">http://kam-pod.gov.ua/economika/invest-politika/investitsijni-proekti
</t>
  </si>
  <si>
    <t xml:space="preserve">http://kam.gov.ua/ua/news/pg/141118771021785_p9/
http://kam.gov.ua/ua/news/pg/210219579504138_p9/
</t>
  </si>
  <si>
    <t xml:space="preserve">http://kam.gov.ua/ua/news/pg/141118771021785_p9/
</t>
  </si>
  <si>
    <t>На Єдиному веб-порталі  територіальної громади міста Києва є можливість подання запиту на інформацію через онлайн-форму https://kyivcity.gov.ua/publichna_informatsiya_257928/podati_zapit_onlayn_257949.html 
Також створено окремий сервіс для подання скарг, пропозицій на звернень «Контактний центр міста Києва 1551», через сайт якого також можна подати звернення, скаргу або пропозицію https://1551.gov.ua/
Електронна пошта управління з питань звернень громадян zvernen@kmda.gov.ua
https://kmr.gov.ua/uk/content/korysna-informaciya;
електронна пошта сектору: zapyt@kmr.gov.ua
або за телефонами: 202-71-14 (т/факс), 202-70-03</t>
  </si>
  <si>
    <t>https://kyivcity.gov.ua/</t>
  </si>
  <si>
    <t>http://kievcity.gov.ua/news/?c=254 та http://investinkyiv.gov.ua/ua/projects/10</t>
  </si>
  <si>
    <t xml:space="preserve">https://kyivcity.gov.ua/bezpeka_ta_pravoporiadok/
https://kyivcity.gov.ua/pilhy_dovidky_ta_sotsialnyi_zakhyst/  </t>
  </si>
  <si>
    <t>http://kyivcnap.gov.ua/OneStopShops</t>
  </si>
  <si>
    <t xml:space="preserve">https://kyivcity.gov.ua/budynok_ta_komunalni_posluhy/ </t>
  </si>
  <si>
    <t xml:space="preserve">https://kmr.gov.ua/uk/vakancii
https://kyivcity.gov.ua/kyiv_ta_miska_vlada/vakansii/ </t>
  </si>
  <si>
    <t>https://kyivcity.gov.ua/kyiv_ta_miska_vlada/vakansii/rezultati_konkursiv/</t>
  </si>
  <si>
    <t xml:space="preserve">https://kmr.gov.ua/uk/content/reglament-kyyivrady, https://kmr.gov.ua/uk/content/konflikt-interesiv
</t>
  </si>
  <si>
    <t>Рішення Київської міської ради розміщуються в розділі «Нормотворча діяльність» → «Ліга:закон»  (https://kmr.ligazakon.net/) 
https://kyivcity.gov.ua/npa/</t>
  </si>
  <si>
    <t>http://www.kovelrada.gov.ua/leisurecenter.html</t>
  </si>
  <si>
    <t xml:space="preserve">http://www.krm.gov.ua/article/view/429
http://www.krm.gov.ua/article/view/587
https://odp.krm.gov.ua/dataset/pe3yjibtatn-noimehhnx-rojiocybahb-njiehaphnx-3acidahb-kpamatopcbkoi-micbkoi-padn-vii-ckjinkahhr
https://odp.krm.gov.ua/dataset/id_090720191037
https://odp.krm.gov.ua/dataset/id_090820191447
</t>
  </si>
  <si>
    <t>http://www.krm.gov.ua/article/view/824</t>
  </si>
  <si>
    <t>http://www.krm.gov.ua/article/view/32</t>
  </si>
  <si>
    <t>Рішення виконавчого комітету http://www.krm.gov.ua/docs/vikonkom</t>
  </si>
  <si>
    <t>http://www.krm.gov.ua/docs/vikonkom</t>
  </si>
  <si>
    <t>http://www.krm.gov.ua/article/view/629</t>
  </si>
  <si>
    <t>Положення "Про місцеві ініціативи в місті Краматорську” - http://www.krm.gov.ua/article/view/498</t>
  </si>
  <si>
    <t>http://www.krm.gov.ua/article/view/498</t>
  </si>
  <si>
    <t xml:space="preserve">https://e-dem.in.ua/kramatorsk
http://www.krm.gov.ua/article/view/505
https://e-dem.in.ua/kramatorsk
http://www.krm.gov.ua/article/view/505
</t>
  </si>
  <si>
    <t>http://www.krm.gov.ua/article/view/768 , http://www.krm.gov.ua/article/view/859, http://www.krm.gov.ua/article/view/861, http://www.krm.gov.ua/article/view/862</t>
  </si>
  <si>
    <t xml:space="preserve">http://www.krm.gov.ua/article/view/842
https://odp.krm.gov.ua/dataset/fc523faf-0579-4435-af9d-4ac48751e8ad
https://odp.krm.gov.ua/dataset/fc523faf-0579-4435-af9d-4ac48751e8ad
</t>
  </si>
  <si>
    <t>http://www.krm.gov.ua/article/view/830</t>
  </si>
  <si>
    <t>http://www.krm.gov.ua/article/view/842</t>
  </si>
  <si>
    <t xml:space="preserve">http://www.krm.gov.ua/article/view/516#met245_1
</t>
  </si>
  <si>
    <t xml:space="preserve">http://www.krm.gov.ua/article/view/382
http://www.krm.gov.ua/article/view/383
http://www.krm.gov.ua/article/view/384
http://www.krm.gov.ua/article/view/385
</t>
  </si>
  <si>
    <t xml:space="preserve">http://www.krm.gov.ua/article/view/605
http://www.krm.gov.ua/article/view/606
http://www.krm.gov.ua/article/view/856
</t>
  </si>
  <si>
    <t>http://www.krm.gov.ua/article/view/193</t>
  </si>
  <si>
    <t>http://www.krm.gov.ua/news/view/27303, http://www.krm.gov.ua/news/view/24052, http://www.krm.gov.ua/news/view/26769</t>
  </si>
  <si>
    <t>http://www.krm.gov.ua/article/view/809</t>
  </si>
  <si>
    <t>http://www.krm.gov.ua/zapit/view/808</t>
  </si>
  <si>
    <t xml:space="preserve">http://www.krm.gov.ua/article/view/323, http://www.krm.gov.ua/article/view/352, http://www.krm.gov.ua/article/view/353, http://www.krm.gov.ua/article/view/358
http://www.krm.gov.ua/article/view/347, http://www.krm.gov.ua/article/view/282, http://www.krm.gov.ua/article/view/287, http://www.krm.gov.ua/article/view/301
</t>
  </si>
  <si>
    <t>http://kr.gov.ua/statut_teritorialnoi_gromadi_m.krivogo_rogu</t>
  </si>
  <si>
    <t xml:space="preserve">http://kr-rada.gov.ua/upravlinnya-z-nadzvichaynih-situatsiy/publichna-informatsiya-snn/  лінк «Актуальні  закупівлі» (https://prozorro.gov.ua/tender/search?edrpou=26321546)
https://prozorro.gov.ua/tender/search?edrpou=23227605
необхідну інформацію про всі публічні закупівлі можна переглянути на сайті prozzoro.gov.ua
</t>
  </si>
  <si>
    <t xml:space="preserve">http://kr-rada.gov.ua/upravlinnya-z-nadzvichaynih-situatsiy/publichna-informatsiya-snn/
Edata https://spending.gov.ua/new/
</t>
  </si>
  <si>
    <t xml:space="preserve">http://www.kr-rada.gov.ua/upravlinnya-arhitekturi/publichna-informatsiya/
</t>
  </si>
  <si>
    <t>http://lis.gov.ua/regulatory-policy/2013-06-26-13-50-48/2010-10-28-05-28-23/435-resheniya-gorodskogo-soveta/15861-rishennya-miskoji-radi-vid-10-07-2017r-33-445.html</t>
  </si>
  <si>
    <t>http://lis.gov.ua/2011-03-25-08-36-56/resheniya/resheniya-sessij-gorodskogo-soveta.html</t>
  </si>
  <si>
    <t>http://lis.gov.ua/2011-03-25-08-36-56/resheniya/proekty-reshenij.html</t>
  </si>
  <si>
    <t>http://lis.gov.ua/otkrytye-dannye/21525-perelik-nezadiyanikh-zemelnikh-dilyanok-i-majnovikh-ob-ektiv-primishchen-komunalnoji-formi-vlasnosti-yaki-mozhut-buti-peredani-v-koristuvannya.html</t>
  </si>
  <si>
    <t>http://lis.gov.ua/vakansii.html</t>
  </si>
  <si>
    <t>http://www.lts.lg.ua/novini.html</t>
  </si>
  <si>
    <t>Інформаційний матеріал про проведення оснащення житлових будинків вузлами комерційного обліку теплової енергії розміщено на офіційному сайті комунального підприємства «Лисичанськтепломережа» за посиланням http://www.lts.lg.ua/novini.html</t>
  </si>
  <si>
    <t>http://lis.gov.ua/zhitelyam-goroda/housing-services.html</t>
  </si>
  <si>
    <t xml:space="preserve">http://lis.gov.ua/zhitelyam-goroda/pervichnaya-pravovaya-pomoshch.html
</t>
  </si>
  <si>
    <t>http://lis.gov.ua/lisichansk-today/programs.html.</t>
  </si>
  <si>
    <t xml:space="preserve">http://lis.gov.ua/otkrytye-dannye/21487-perelik-ukladenikh-dogovoriv-ukladeni-dogovori-inshi-pravochini-dodatki-dodatkovi-ugodi-ta-inshi-materiali-do-nikh.html
</t>
  </si>
  <si>
    <t>http://lis.gov.ua/otkrytye-dannye/21724-plani-zakupivel-vikonavchikh-organiv-lisichanskoji-miskoji-radi.html</t>
  </si>
  <si>
    <t xml:space="preserve">http://lis.gov.ua/otkrytye-dannye/21724-plani-zakupivel-vikonavchikh-organiv-lisichanskoji-miskoji-radi.html
</t>
  </si>
  <si>
    <t>http://lis.gov.ua/sub-ektam-khozyajstvovaniya/investitsii.html</t>
  </si>
  <si>
    <t>http://lis.gov.ua/lisichansk-today/programs.html</t>
  </si>
  <si>
    <t xml:space="preserve">https://www.lutskrada.gov.ua/public-information/request
https://www.lutskrada.gov.ua/pages/elektronne-zvernennia
</t>
  </si>
  <si>
    <t>https://www.lutskrada.gov.ua/video-news/on-line
https://www.lutskrada.gov.ua/documents?term=&amp;number=&amp;type=18
https://www.lutskrada.gov.ua/pages/rezuaty-holosuvan-zasidan-sesii
http://www.lutskrada.gov.ua/sesiyi-miskoyi-rady</t>
  </si>
  <si>
    <t xml:space="preserve">https://www.lutskrada.gov.ua/pages/protokoly-zasidan-postiinykh-komisii
https://www.lutskrada.gov.ua/video-news/on-line
</t>
  </si>
  <si>
    <t>https://www.lutskrada.gov.ua/pages/stattia-26-zahalni-zbory-hromadian-za-mistsem-prozhyvannia</t>
  </si>
  <si>
    <t>https://www.lutskrada.gov.ua/pages/bu</t>
  </si>
  <si>
    <t xml:space="preserve">https://www.lutskrada.gov.ua/pages/rehlament-miskoi-rady
</t>
  </si>
  <si>
    <t xml:space="preserve">https://www.lutskrada.gov.ua/documents?term=&amp;number=&amp;type=1&amp;daterange=
https://www.lutskrada.gov.ua/documents?term=&amp;number=&amp;type=19&amp;daterange=
https://www.lutskrada.gov.ua/document-types/poriadky-denni-sesii-miskoi-rady
</t>
  </si>
  <si>
    <t>https://www.lutskrada.gov.ua/pages/obiekty-enerhoservisu</t>
  </si>
  <si>
    <t>https://www.lutskrada.gov.ua/documents/pro-vrehuliuvannia-orendy-nerukhomoho-maina-terytorialnoi-hromady-mista-lutska1</t>
  </si>
  <si>
    <t>https://www.lutskrada.gov.ua/documents/pro-vdoskonalennya-organizaciyi-ta-provedennya-konkursiv-na-pravo-orendy-nezhytlovyh</t>
  </si>
  <si>
    <t xml:space="preserve">https://www.lutskrada.gov.ua/documents?term=&amp;number=&amp;type=19&amp;daterange=
</t>
  </si>
  <si>
    <t xml:space="preserve">https://www.lutskrada.gov.ua/documents?term=&amp;number=&amp;type=19&amp;daterange=
</t>
  </si>
  <si>
    <t>https://www.lutskrada.gov.ua/documents?term=&amp;number=&amp;type=20&amp;daterange</t>
  </si>
  <si>
    <t>http://marsovet.org.ua/news/index/sect/6 та рішення http://marsovet.org.ua/documents/show/menu/16493</t>
  </si>
  <si>
    <t>http://mariupolrada.gov.ua/public-participation</t>
  </si>
  <si>
    <t xml:space="preserve">http://mlt.gov.ua/index.php?option=com_frontpage&amp;Itemid=1
</t>
  </si>
  <si>
    <t xml:space="preserve">https://mkrada.gov.ua/content/proekti-rishen-miskradi.html;
https://mkrada.gov.ua/content/proekti-rishen-vikonkomu.html.
</t>
  </si>
  <si>
    <t>https://mkrada.gov.ua/documents/27463.html</t>
  </si>
  <si>
    <t>https://www.dzo.com.ua/</t>
  </si>
  <si>
    <t>https://depfin.mkrada.gov.ua/documentation/plani-zakupivel
https://www.dzo.com.ua/</t>
  </si>
  <si>
    <t>https://www.dzo.com.ua/
https://prozorro.gov.ua/</t>
  </si>
  <si>
    <t>https://prozorro.gov.ua/
https://www.dzo.com.ua/</t>
  </si>
  <si>
    <t>https://mkrada.gov.ua/documents/3004.html</t>
  </si>
  <si>
    <t>https://mkrada.gov.ua/news/8700.html</t>
  </si>
  <si>
    <t>https://mkrada.gov.ua/news/8759.html</t>
  </si>
  <si>
    <t>https://mkrada.gov.ua/news/10955.html</t>
  </si>
  <si>
    <t>http://sotsdepart.mk.ua/index.php?option=com_content&amp;view=featured&amp;Itemid=68</t>
  </si>
  <si>
    <t>https://mkrada.gov.ua/documents/?c=6</t>
  </si>
  <si>
    <t>https://mkrada.gov.ua/documents/27081.html</t>
  </si>
  <si>
    <t>https://mkrada.gov.ua/content/ekspertnogromadska-rada.html</t>
  </si>
  <si>
    <t>http://nikopol-mrada.dp.gov.ua/prijmalnya/statut-mista2</t>
  </si>
  <si>
    <t xml:space="preserve">https://omr.gov.ua/ua/business/tax/plata-za-zemlyu/
</t>
  </si>
  <si>
    <t xml:space="preserve">https://www.omr.gov.ua/ua/city/departments/dks/informacionnie-materiali/
</t>
  </si>
  <si>
    <t xml:space="preserve">https://omr.gov.ua/ua/acts/council/
</t>
  </si>
  <si>
    <t xml:space="preserve">https://1535.odessa.ua
</t>
  </si>
  <si>
    <t xml:space="preserve">https://omr.gov.ua/ua/vacancy/
</t>
  </si>
  <si>
    <t xml:space="preserve">https://omr.gov.ua/ua/open-city/budget/arhiv/
http://old.omr.gov.ua/ru/79076
</t>
  </si>
  <si>
    <t xml:space="preserve">https://omr.gov.ua/ua/news/216647/
https://www.omr.gov.ua/ua/news/217065
https://www.omr.gov.ua/ua/news/215868
</t>
  </si>
  <si>
    <t xml:space="preserve">https://www.omr.gov.ua/ua/open-city/prozorro/
</t>
  </si>
  <si>
    <t xml:space="preserve">https://citizen.odessa.ua/petition/
https://omr.gov.ua/ru/acts/council/81264/
</t>
  </si>
  <si>
    <t>https://www.omr.gov.ua/ru/acts/council/77409/</t>
  </si>
  <si>
    <t xml:space="preserve">https://omr.gov.ua/ua/open-city/policy/initiative/
</t>
  </si>
  <si>
    <t xml:space="preserve">https://omr.gov.ua/ua/open-city/statute/
</t>
  </si>
  <si>
    <t>https://omr.gov.ua/ua/open-city/statute/</t>
  </si>
  <si>
    <t xml:space="preserve">https://omr.gov.ua/ua/city/committee/members/
https://omr.gov.ua/ua/city/deputy/orlovskiy/
</t>
  </si>
  <si>
    <t xml:space="preserve">https://1535.odessa.ua/petition/i-Mjg0MTg3/
</t>
  </si>
  <si>
    <t xml:space="preserve">http://olexrada.gov.ua/category/privatization/privat_info
http://olexrada.gov.ua/privatization/privat_info/do-uvagy-potentsijnyh-investoriv-2.html
</t>
  </si>
  <si>
    <t>https://pavlogradmrada.dp.gov.ua/vikonkom-2/sklad-vikonkomu.html</t>
  </si>
  <si>
    <t>https://pavlogradmrada.dp.gov.ua/miska-rada/postoyannaya-deputatskaya-komissiya-po-voprosam-zakonnosti-deputatskojj-ehtiki-svyazyam-s-politicheskimi-partiyami-obshhestvennymi-organizaciyami-i-sredstvami-massovojj-informacii.html</t>
  </si>
  <si>
    <t xml:space="preserve">http://www.rada-poltava.gov.ua/rule/rada/videosesia/
http://www.rada-poltava.gov.ua/documents/inshi_dokumenti/
http://www.rada-poltava.gov.ua/rule/rada/voting_result/
</t>
  </si>
  <si>
    <t>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t>
  </si>
  <si>
    <t>офіційний веб – портал Полтавської міської ради (http://odata.rada-poltava.gov.ua/),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t>
  </si>
  <si>
    <t xml:space="preserve">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22.12.2017 «Про затвердження Програми управління об’єктами нерухомого майна комунальної власності територіальної громади м. Полтави на 2018-2020 роки», (зі змінами), </t>
  </si>
  <si>
    <t xml:space="preserve">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офіційний веб – портал Полтавської міської ради (http://odata.rada-poltava.gov.ua/), рішення тринадцятої сесії Полтавської міської ради сьомого скликання від 22.12.2017 «Про затвердження Програми управління об’єктами нерухомого майна комунальної власності територіальної громади м. Полтави на 2018-2020 роки», (зі змінами), 
рішення п’ятнадцятої сесії Полтавської міської ради шостого скликання від 01.11.2011 «Про затвердження «Порядку передачі в оренду об’єктів комунальної власності територіальної громади м. Полтави», (зі змінами)
</t>
  </si>
  <si>
    <t xml:space="preserve">http://www.rada-poltava.gov.ua/documents/proekty_rishen/
</t>
  </si>
  <si>
    <t>http://www.rada-poltava.gov.ua/documents/rishennya_radi/</t>
  </si>
  <si>
    <t xml:space="preserve">www.city-adm.rv.ua
http://medrivne.com.ua
Міська програма "Здоров'я рівнян на 2018-2022 роки"
Міська програма "Забезпечення лікувально-профілактичних закладів міста Рівного імплантами та інструментарієм для надання медичної допомоги хворим із ураженням органів опори та руху на 2017-2021 роки"
</t>
  </si>
  <si>
    <t xml:space="preserve">http://sed-rada.gov.ua/ekonomika/programa-socialno-ekonomichnogo-i-kulturnogo-rozvitku-m-sievierodonecka
http://sed-rada.gov.ua/miski-cilovi-programi/diyuchi-programi-sievierodoneckoyi-miskoyi-radi
http://sed-rada.gov.ua/miski-cilovi-programi/zviti-pro-vikonannya-program
</t>
  </si>
  <si>
    <t xml:space="preserve">http://sed-rada.gov.ua/ 
http://sed-rada.gov.ua/vikonavchiy-komitet/ogoloshennya-pro-sklikannya
http://sed-rada.gov.ua/normativna-baza/arhiv-proektiv-rishen-vikonavchogo-komitetu
http://sed-rada.gov.ua/normativna-baza/arhiv-rishen-vikonavchogo-komitetu
</t>
  </si>
  <si>
    <t xml:space="preserve">http://sed-rada.gov.ua/plenarni-zasidannya/poryadki-denni-zasidan
http://sed-rada.gov.ua/normativna-baza/arhiv-proektiv-rishen-sesiy-miskoyi-radi
</t>
  </si>
  <si>
    <t>www.upszn.gov.ua</t>
  </si>
  <si>
    <t xml:space="preserve">https://smr.gov.ua/uk/miska-vlada/miska-rada/reglament.html 
</t>
  </si>
  <si>
    <t xml:space="preserve">https://smr.gov.ua/uk/novini/miska-vlada-news/13379-miskij-golova-sklikae-bereznevu-sesiyu.html
</t>
  </si>
  <si>
    <t xml:space="preserve">https://smr.gov.ua/uk/2016-03-14-08-10-17/komunalne-majno-mista/5886-informatsiya-pro-prodazh-na-auktsioni-nezhitlovogo-primishchennya-03-05-2017.html
</t>
  </si>
  <si>
    <t xml:space="preserve">https://smr.gov.ua/uk/2016-03-14-08-10-17/zapobigannya-proyavam-koruptsiji/7288-pam-yatka-posadovoji-osobi-organiv-mistsevikh-samovryaduvan-shchodo-vregulyuvannya-konfliktu-interesiv.html
</t>
  </si>
  <si>
    <t>https://opencity.in.ua/issuelist#r=UA2110100000</t>
  </si>
  <si>
    <t xml:space="preserve">https://rada-uzhgorod.gov.ua/uploads/sites/2/2017/05/ZAKON-UKRAYIN1Pro-zvernen.gromad.zi-zminamy.pdf 
http://old.rada-uzhgorod.gov.ua/download/v/R_455_vidkrute_misto_12.11.14.pdf 
 </t>
  </si>
  <si>
    <t>Можливість відстеження розгляду надано на веб-платформі «Відкрите місто», в розділі "Звернення  громадян" на веб-сайті Ужгородської міської ради такої можливості наразі нема.</t>
  </si>
  <si>
    <t xml:space="preserve">https://rada-uzhgorod.gov.ua/rada_docs/rishennya-sesij-miskoyi-rady
</t>
  </si>
  <si>
    <t xml:space="preserve">https://rada-uzhgorod.gov.ua/page/komunalna-vlasnist-2/
</t>
  </si>
  <si>
    <t>http://uman-rada.gov.ua/index.php/postiini-komisii</t>
  </si>
  <si>
    <t>http://www.city.kharkov.ua</t>
  </si>
  <si>
    <t xml:space="preserve">http://www.city.kherson.ua/articles/perelik-pidpriyemstv-komunalnoyi-vlasnosti-miskoyi-teritorialnoyi-gromadi
</t>
  </si>
  <si>
    <t>http://www.city.kherson.ua/articles/zaluchennya-mizhnarodnoyi-tehnichnoyi-dopomogi</t>
  </si>
  <si>
    <t xml:space="preserve">http://www.city.kherson.ua/acts/s1353_1.zip
</t>
  </si>
  <si>
    <t>http://www.city.kherson.ua/acts/s1353_1.zip</t>
  </si>
  <si>
    <t>https://khm.gov.ua/uk/content/elektronni-zvernennya</t>
  </si>
  <si>
    <t>https://khm.gov.ua/uk/commission-protocols</t>
  </si>
  <si>
    <t>http://khm.gov.ua/uk/mayor-reports</t>
  </si>
  <si>
    <t>Міський голова: біографія http://khm.gov.ua/uk/content/biografiya
•контакти http://khm.gov.ua/uk/content/pryymalnya
•прийом громадян http://khm.gov.ua/uk/content/zvernennya-gromadyan
Інформація про депутатів міської ради (резюме чи біографічні дані та контактні дані, час та місце проведення прийому громадян) опубліковано в профілі кожного депутата окремо, до прикладу:
https://khm.gov.ua/uk/user/203</t>
  </si>
  <si>
    <t>https://khm.gov.ua/uk/city_programms_eco
https://khm.gov.ua/uk/city_programms_economy
https://khm.gov.ua/uk/city_programms_pravo
https://khm.gov.ua/uk/city_programms_jkg
https://khm.gov.ua/uk/city_programms_zmi
https://khm.gov.ua/uk/city_programms_kultura
https://khm.gov.ua/uk/city_programms_osvita
https://khm.gov.ua/uk/city_programms_ozsz
https://khm.gov.ua/uk/city_programms_struct
https://khm.gov.ua/uk/city_programms_kp
https://khm.gov.ua/uk/city_programms_transport
https://khm.gov.ua/uk/city_programms_dpi
Підтримка підприємництва https://khm.gov.ua/uk/content/pidtrymka-pidpryyemnyctva
Бюджет участі https://khm.gov.ua/uk/content/pro-zatverdzhennya-programy-byudzhetuvannya-za-uchasti-gromadskosti-byudzhet-uchasti-mista-1
Концепція індустріального парку https://khm.gov.ua/uk/content/pro-zatverdzhennya-koncepciyi-industrialnogo-parku-hmelnyckyy-ta-stvorennya-industrialnogo-0
Програми “Громадські ініціативи” https://khm.gov.ua/uk/content/pro-zatverdzhennya-programy-gromadski-iniciatyvy-mhmelnyckogo-na-2016-2020-roky
Програма міжнародного співробітництва та промоції міста Хмельницького
https://khm.gov.ua/uk/content/pro-zatverdzhennya-programy-mizhnarodnogo-spivrobitnyctva-ta-promociyi-mista-hmelnyckogo-na</t>
  </si>
  <si>
    <t>https://khm.gov.ua/uk/content/statut-terytorialnoyi-gromady-m-hmelnyckogo</t>
  </si>
  <si>
    <t>https://invest.khm.gov.ua/
http://khm.gov.ua/uk/content/investoru</t>
  </si>
  <si>
    <t>https://khm.gov.ua/uk/content/informaciyne-povidomlennya-upravlinnya-komunalnogo-mayna-hmelnyckoyi-miskoyi-rady-pro-3 
https://prozorro.sale/info/elektronni-majdanchiki-ets-prozorroprodazhi-cbd2</t>
  </si>
  <si>
    <t>https://soczahist.khm.gov.ua/index.php?index=17
https://soczahist.khm.gov.ua/index.php?index=8
https://soczahist.khm.gov.ua/index.php?index=9
https://soczahist.khm.gov.ua/index.php?index=10
https://soczahist.khm.gov.ua/index.php?index=11
https://soczahist.khm.gov.ua/index.php?index=12</t>
  </si>
  <si>
    <t>http://www.khmelnytsky.com/images/files/pdf/07070516_dod_2.pdf</t>
  </si>
  <si>
    <t>https://mycity.khm.gov.ua/OpenData/ForImplementationOfDevelopment</t>
  </si>
  <si>
    <t>http://khmelnytsky.com/index.php?option=com_content&amp;view=article&amp;id=13583%3A20-q------------q&amp;catid=421%3A--6---31102012&amp;Itemid=251
http://khmelnytsky.com/index.php?option=com_content&amp;view=article&amp;id=21837%3A55-q--------------------q&amp;catid=547%3A----25062014&amp;Itemid=251
http://khmelnytsky.com/index.php?option=com_content&amp;view=article&amp;id=23236%3A67-q-----20-----20--31102012q&amp;catid=562%3A----17092014&amp;Itemid=251
http://khmelnytsky.com/index.php?option=com_content&amp;view=article&amp;id=23458%3A53-q--------------------q&amp;catid=567%3A----12112014&amp;Itemid=251</t>
  </si>
  <si>
    <t>http://chernivtsy.eu/portal/13104-2
http://chernivtsy.eu/portal/1196-2</t>
  </si>
  <si>
    <t>http://chernivtsy.eu/portal/1155-2</t>
  </si>
  <si>
    <t>http://chernivtsy.eu/portal/f/mr/ses2009047-1180-pol.doc</t>
  </si>
  <si>
    <t>http://dozvil.city.cv.ua/</t>
  </si>
  <si>
    <t>http://chernivtsy.eu/portal/vidkryti-dani-publichna-informatsiya</t>
  </si>
  <si>
    <t>https://chernigiv-rada.gov.ua/fin-miscevi-podatky/id-35781/</t>
  </si>
  <si>
    <t>https://chernigiv-rada.gov.ua/rishennya-sesii/sid-14/id-9378/</t>
  </si>
  <si>
    <t>https://chernigiv-rada.gov.ua/rishennya-sesii/</t>
  </si>
  <si>
    <t>http://public.nazk.gov.ua/declaration/23705b7f-ee8a-4b5d-a7d7-961e01070af4</t>
  </si>
  <si>
    <t>https:water.cn.ua/meters-program</t>
  </si>
  <si>
    <t>http://www.chmkc.com.ua</t>
  </si>
  <si>
    <t>http://chernigiv-rada.gov.ua/investuite-u-chernihiv/</t>
  </si>
  <si>
    <t>http://shostka-rada.gov.ua/government/
http://www.shostka-rada.gov.ua/government/vikonavchij_komitet</t>
  </si>
  <si>
    <t>https://e-dem.in.ua/shostka</t>
  </si>
  <si>
    <t>https://pb.shostka.net/</t>
  </si>
  <si>
    <t xml:space="preserve">Відповідь запитувачу надсилається в електронному вигляді відповідно до вимог статті 20 Закону України «Про звернення громадян» </t>
  </si>
  <si>
    <t xml:space="preserve">Чи надано можливість відстежувати стан розгляду звернень, скарг, пропозицій на відповідній онлайн платформі, із зазначенням інформації щодо прийняття до розгляду, відповідальної за опрацювання особи, терміну розгляду? </t>
  </si>
  <si>
    <t xml:space="preserve">https://kmr.gov.ua/uk/comisii https://kmr.gov.ua/uk/comisii/28/sklad (http://kmr.gov.ua/uk/comisii/21/sklad) https://kyivcity.gov.ua/kyiv_ta_miska_vlada/kmr/postiini_komisii/ </t>
  </si>
  <si>
    <t xml:space="preserve">https://kmr.gov.ua/uk/comisii/26/local-initiatives  </t>
  </si>
  <si>
    <t>https://kmr.gov.ua/uk/project_poryadku_denogo  https://kmr.gov.ua/uk/comisii  https://kmr.gov.ua/uk/proektu-rishenya</t>
  </si>
  <si>
    <t xml:space="preserve">https://petition.kyivcity.gov.ua/ </t>
  </si>
  <si>
    <t>https://don.kyivcity.gov.ua/content/granty.html  https://dk.kyivcity.gov.ua/news/?c=12&amp;d=0</t>
  </si>
  <si>
    <t xml:space="preserve">На  сайті  міської ради  в розділі «Виконавчі органи міської ради» https://dniprorada.gov.ua/uk/page/vikonavchi-organi-miskoi-radi на відповідних сторінках виконавчих органів опубліковані плани закупівель на поточний період.
Також інформація публікується на порталі відкритих даних м. Дніпра -
https://opendata.dniprorada.gov.ua/dataset/річні-плани-закупівель </t>
  </si>
  <si>
    <t xml:space="preserve">http://kr-rada.gov.ua/upravlinnya-z-nadzvichaynih-situatsiy/publichna-informatsiya-snn/  лінк «Річні плани закупівель» (https://prozorro.gov.ua/plan/search?query=26321546)
необхідну інформацію про всі публічні закупівлі можна переглянути на сайті prozzoro.gov.ua
</t>
  </si>
  <si>
    <t xml:space="preserve">На  сайті  міської ради  в розділі «Виконавчі органи міської ради» https://dniprorada.gov.ua/uk/page/vikonavchi-organi-miskoi-radi на відповідних сторінках виконавчих органів є посилання на сайт єдиного веб-порталу використання публічних коштів  https://spending.gov.ua/new/,  де опубліковані всі договори закупівель.
Також інформація публікується на порталі відкритих даних м. Дніпра - https://opendata.dniprorada.gov.ua/dataset/перелік-укладених-договорів-укладені-договори-інші-правочини-додатки-додаткові-угоди-та-1 </t>
  </si>
  <si>
    <t>http://brovary-rada.gov.ua/documents/30702.html  у додатках рішення</t>
  </si>
  <si>
    <t>Відповідно до ст. 15 пункту 1  ЗУ «Про приватизацію державного та комунального майна» об’єкти малої приватизації продаються виключно на електронних аукціонах. Продаж об’єктів комунальної власності шляхом викупу здійснюється відповідно до ст. 18 вищевказаного Закону  
Положення про оренду майна, що належить до комунальної власності територіальної громади м.Чернівців http://chernivtsy.eu/portal/f/mr/ses2009047-1180-pol.doc</t>
  </si>
  <si>
    <t>https://kyivcity.gov.ua/publichna_informatsiia_Tag_166122.html?number=&amp;dt1=&amp;dt2=&amp;tag=0&amp;cat=3#  https://kmr.gov.ua/privatizac</t>
  </si>
  <si>
    <t>http://sed-rada.gov.ua/pidrozdili-vikonavchih-organiv-miskoyi-radi/fond-komunalnogo-mayna-sievierodoneckoyi-miskoyi-radi https://data.gov.ua/dataset/7508614d-a059-4649-88bd-cc9eb4f09c1d</t>
  </si>
  <si>
    <t>https://kmr.ligazakon.net/document/mr151297$2016_12_22  https://kmr.ligazakon.net/document/mr161471$2017_12_20  https://kmr.ligazakon.net/document/mr171877$2018_12_20</t>
  </si>
  <si>
    <t>Протягом трьох днів з дня реєстрації річного та квартальних звітів про виконання бюджету міста Києва у секретаріаті Київради управління організаційного та документального забезпечення діяльності Київради розміщує відповідні звіти на офіційному веб-сайті Київради https://kmr.gov.ua/uk/zvit_kiev_bydjet</t>
  </si>
  <si>
    <t>На сторінці департаменту соціальної політики - https://dniprorada.gov.ua/uk/page/departament-socialnoi-politiki-dniprovskoi-miskoi-radi
1. «Комплексна програма соціального захисту громадян м. Дніпра, які постраждали внаслідок Чорнобильської катастрофи, на 2017 – 2021 роки», затверджена рішенням міської ради від 07.09.2016 № 17/13 (зі змінами).
2. «Комплексна програма з питань сімейної, гендерної політики, демографічного розвитку, попередження насильства в сім’ї та протидії торгівлі людьми на 2018 – 2022 роки», затверджена рішенням міської ради від 20.12.2017 № 12/28.
3. «Комплексна програма соціального захисту мешканців міста Дніпра на 2017 – 2021 роки», затверджена рішенням міської ради від 15.02.2017  № 17/18 (зі змінами).
4. «Програма підтримки учасників антитерористичної операції та членів їх сімей м. Дніпра «Родина героя» на 2017 – 2021 рр.», затверджена рішенням міської ради від 01.12.2016 № 22/16 (зі змінами).
5. «Програма соціального захисту дітей – сиріт, дітей, позбавлених батьківського піклування, та дітей, які опинилися у складних життєвих обставинах , у м. Дніпропетровську на 2016 – 2020 роки», затверджена рішенням міської ради від 27.05.2015 № 15/64 (зі змінами).
6. «Програма виконання доручень виборців депутатами Дніпропетровської міської ради VII скликання на 2016 – 2020 роки та Положення про витрачання коштів міського бюджету, передбачених на фінансування цієї Програми», затверджена рішенням міської ради від 30.03.2016 № 29/5.</t>
  </si>
  <si>
    <t>http://chernigiv-rada.gov.ua/structur/id-1630/ http://www.admincher.gov.ua/</t>
  </si>
  <si>
    <t xml:space="preserve">https://golos.kyivcity.gov.ua/content/kontakty-za-yakymy-mozhna-zvernutys-shchodo-porushen-antykorupciynogo-zakonodavstva.html?PrintVersion Антикорупційний телефон КМДА:
(096) 588-11-88, Е-пошта за адресою: corruptionnet@ukr.net  https://kyivcity.gov.ua/bezpeka_ta_pravoporiadok/borotba_z_koruptsiieiu/ </t>
  </si>
  <si>
    <t xml:space="preserve">Антикорупційний телефон КМДА:
(096) 588-11-88, Е-пошта за адресою: corruptionnet@ukr.net https://kyivcity.gov.ua/bezpeka_ta_pravoporiadok/borotba_z_koruptsiieiu/,  https://kmr.gov.ua/uk/content/vidpovidalnist-za-korupciyni-zlochyny
 </t>
  </si>
  <si>
    <t>3 проектами рішень Бердянської міської ради зацікавлені особи можуть ознайомитись на офіційному сайті Бердянської міської ради в розділі “Проекти рішень сесій” https://bmr.gov.ua/index.php? id=800000905</t>
  </si>
  <si>
    <t>https://www.vmr.gov.ua/Executives/Lists/LandAuctions/ShowContent.aspx?ID=1
Земельні торги у формі аукціону на вільні земельні ділянки територіальної громади міста Вінниці, проводяться  у відповідності до вимог ст. 134-139 Земельного кодексу України. 
Положення про  проведення  земельних торгів у формі аукціону на земельні ділянки територіальної громади міста Вінниці не розроблялось.</t>
  </si>
  <si>
    <t xml:space="preserve">http://zvernennya.chernivtsy.eu/  </t>
  </si>
  <si>
    <t xml:space="preserve">Відповіді  на  звернення  громадян надаються  в  терміни, передбачені  ст. 20 Закону України "Про звернення громадян" ; https://rada-uzhgorod.gov.ua/uploads/sites/2/2017/05/ZAKON-UKRAYIN1Pro-zvernen.gromad.zi-zminamy.pdf 
рішення  виконавчого  комітету Ужгородської  міської  ради «Про  реалізацію  спільного проекту  «Відкрите місто»  №455 12.11.2014 
http://old.rada-uzhgorod.gov.ua/download/v/R_455_vidkrute_misto_12.11.14.pdf 
 </t>
  </si>
  <si>
    <t xml:space="preserve">http://mlt.gov.ua/index.php?option=com_content&amp;task=blogcategory&amp;id=88&amp;Itemid=327
http://mlt.gov.ua/index.php?option=com_content&amp;task=blogcategory&amp;id=109&amp;Itemid=362 </t>
  </si>
  <si>
    <t xml:space="preserve">https://kmr.gov.ua/uk/content/poryadok-vnesennya-ta-rozglyadu-miscevyh-iniciatyv </t>
  </si>
  <si>
    <t>http://investmelitopol.org/index.php/search-for-partners/citys-proposition  http://investmelitopol.org/index.php/search-for-partners/investors-proposition</t>
  </si>
  <si>
    <t xml:space="preserve">Інформація розміщується відповідно до розпорядження виконавчого органу Київської міської ради (Київської міської державної адміністрації) від 11 вересня  2009 року  1036 «Про деякі питання функціонування Інформаційно – аналітичної системи інтернет- порталу «Київаудит» (https://kyivaudit.gov.ua/) (зі змінами та доповненнями) </t>
  </si>
  <si>
    <t xml:space="preserve">Результати конкурсних процедур оренди:  https://gukv.gov.ua/%d0%bf%d1%80%d0%be%d1%82%d0%be%d0%ba%d0%be%d0%bb%d0%b8/ Результати конкурсних процедур продажу об’єктів комунальної власності: 
https://gukv.gov.ua/wp-content/uploads/2019/09/перелік_ПРИВАТИЗОВАНИХ_%202019_04.09.2019.pdf
</t>
  </si>
  <si>
    <t>https://kyivcity.gov.ua/publichna_informatsiia_Tag_166122/ https://kyivcity.gov.ua/publichna_informatsiia_Tag_166122/protokol__1_provedennya_gromadskikh_slukhan_schodo_formuvannya_vidatkovo_chastini_proektu_byudzhetu_mista_kiyeva_na_2020_rik_po_golovnomu_rozporyadniku_-_sluzhbi_u_spravakh_ditey_ta_sim_vikonavchogo_organu_kivsko_misko_radi_kivsko_misko_derzhavno_administ/</t>
  </si>
  <si>
    <t xml:space="preserve">Звітність про порушення правил етичної поведінки на офіційному веб-сайті Бахмутської міської ради не розміщена, оскільки чинними нормативно-правовими актами міської ради та її виконкому, що регулюють питання етичної поведінки, цього не передбачено.
 Разом з тим міською радою на  офіційному веб-сайті Бахмутської міської ради для надання особам допомоги в запобіганні і протидії корупції (викривачам) були створені відповідні розділи – «Повідомити про корупцію» ( http://artemrada.gov.ua/21578)  та «Результати розгляду повідомлень що надійшли від викривачів корупції» (http://artemrada.gov.ua/21596 ).
</t>
  </si>
  <si>
    <t>На офіційному Інтернет-порталі Дніпровської міської ради в розділі «Бюджет» розміщується Програма економічного і соціального розвитку міста на відповідний рік та відповідні зміни до неї, а також звіти про її виконання (https://dniprorada.gov.ua/uk/articles/category/programa-ekonomichnogo-i-socialnogo-rozvitku-mista/).
Міські цільові програми та зміни до них розміщуються на офіційному Інтернет-порталі Дніпровської міської ради в розділі  «Документи міської ради (https://dniprorada.gov.ua/uk/page/dokumenti-miskoi-radi).
На  сайті  міської ради  в розділі «Виконавчі органи міської ради» https://dniprorada.gov.ua/uk/page/vikonavchi-organi-miskoi-radi на власних сторінках виконавчих органів публікується інформація про затверджені програми соціально-економічного та культурного розвитку, цільові програми, включаючи звіти про їх виконання.</t>
  </si>
  <si>
    <t>Передача майна в оренду: https://kyivcity.gov.ua/publichna_informatsiia_Tag_166122.html?number=&amp;dt1=&amp;dt2=&amp;tag=0&amp;cat=3# Приватизація  https://kmr.gov.ua/privatizac</t>
  </si>
  <si>
    <t xml:space="preserve">Оренда: https://gukv.gov.ua/%d0%bf%d1%80%d0%be%d1%82%d0%be%d0%ba%d0%be%d0%bb%d0%b8/ Приватизація: 
https://gukv.gov.ua/wp-content/uploads/2019/09/перелік_ПРИВАТИЗОВАНИХ_%202019_04.09.2019.pdf
</t>
  </si>
  <si>
    <t xml:space="preserve">https://kga.gov.ua/generalnij-plan/genplan2020;
https://mkk.kga.gov.ua; 
https://kga.gov.ua/detalni-plani-teritoriji; https://kyivcity.gov.ua/mistobuduvannia_ta_zemelni_dilianky/ </t>
  </si>
  <si>
    <t>https://mkrada.gov.ua/content/zvit-miskogo-golovi.html</t>
  </si>
  <si>
    <t>http://www.mrada.if.ua/images/info/Reglament.pdf</t>
  </si>
  <si>
    <t xml:space="preserve">http://artemrada.gov.ua/8587
http://artemrada.gov.ua/28172
Верхнє меню - Розділ «Звернення громадян»
</t>
  </si>
  <si>
    <t>На підставі ст.20 Закону у виконавчих органах Бахмутської міської
ради встановлюються наступні терміни розгляду звернень громадян:
- невідкладно, але не пізніше 15 днів від дня отримання, якщо вирішення
питання не потребує додаткового вивчання;
- не більше одного місяця (30 днів) від дня їх надходження;
- до 45 днів, якщо в місячний термін вирішити порушені у зверненні
питання неможливо.</t>
  </si>
  <si>
    <t>Відповідна платформа відсутня</t>
  </si>
  <si>
    <t>http://artemrada.gov.ua/2083 - щомісячно
Головне меню – Розділ «Доступ до публічної інформації» - вкладка «Звіти»</t>
  </si>
  <si>
    <t xml:space="preserve">Інформація надана окремо:
На сторінці http://artemrada.gov.ua/28323 є перелік постійних комісій,  далі на сторінках кожної постійної комісії є склад
Контактні дані депутатів можна отримати http://artemrada.gov.ua/deputy_committee
Головне меню – Розділ «Міська рада», вкладка "Депутатський корпус", Постійні комісії Бахмутської міської ради 7 скликання
</t>
  </si>
  <si>
    <t>Чи опубліковано на сайті міської ради інформацію про затверджені програми соціально-економічного та культурного розвитку, цільові програми, включаючи звіти про їх виконання?</t>
  </si>
  <si>
    <t>http://artemrada.gov.ua/mayor
Головне меню – Розділ «Міський голова», "Біографія"
http://artemrada.gov.ua/28281
Головне меню – Розділ «Міська рада», вкладка "Депутатський корпус", "Список депутатів Бахмутської міської ради 7-го скликання (2020р.)"</t>
  </si>
  <si>
    <t xml:space="preserve">Чи опубліковано на веб-сайті міської ради інформація про міського голову, депутатів міської ради (резюме чи біографічні дані та контактні дані, час та місце проведення прийому громадян)? </t>
  </si>
  <si>
    <t xml:space="preserve">http://artemrada.gov.ua/inventions
Головне меню – Розділ «Суспільство», вкладка «Книга реєстрації місцевих ініціатив у м. Бахмуті»  - зареєстрована ініціатива лише за 2018 рік
</t>
  </si>
  <si>
    <t xml:space="preserve">http://artemrada.gov.ua/news/26650
інформація про скликання сесії надається як новини
</t>
  </si>
  <si>
    <t>http://artemrada.gov.ua/9661
Верхне меню –вкладка « Підприємцю»
• Програма розвитку малого і середнього підприємництва Бахмутської міської об’єднаної територіальної громади на 2021- 2025 роки http://artemrada.gov.ua/28060
•  Програма розвитку малого і середнього підприємництва м. Бахмута на 2017-2020 роки http://artemrada.gov.ua/15844</t>
  </si>
  <si>
    <t xml:space="preserve">http://artemrada.gov.ua/20633
Підтримка громадських ініціатив:
http://artemrada.gov.ua/news/26435
конкурс ІГС для громадськості
</t>
  </si>
  <si>
    <t xml:space="preserve">Головне меню – Муніципальний розвиток - Положення про порядок приватизації та відчуження об'єктів права комунальної власності територіальної громади міста Бахмута
http://artemrada.gov.ua/documents/%D0%B1%D0%B0%D1%85%D0%BC%D1%83%D1%82/144-%D0%B2%D1%96%D0%B4-22072020/20200722-%E2%84%966144-3056
</t>
  </si>
  <si>
    <t>http://artemrada.gov.ua/documents/%D0%B1%D0%B0%D1%85%D0%BC%D1%83%D1%82/144-%D0%B2%D1%96%D0%B4-22072020/20200722-%E2%84%966144-3056
Головне меню – Муніципальний розвиток -
•  ПОЛОЖЕННЯ про оренду майна комунальної власності територіальної громади м.Бахмута 
•  Методика розрахунку і порядку використання плати за оренду майна комунальної власності територіальної громади м. Бахмута
http://artemrada.gov.ua/20689</t>
  </si>
  <si>
    <t>http://artemrada.gov.ua/28324</t>
  </si>
  <si>
    <t>План консультацій з громадськістю
http://artemrada.gov.ua/3112</t>
  </si>
  <si>
    <t xml:space="preserve">http://artemrada.gov.ua/news/24687
</t>
  </si>
  <si>
    <t xml:space="preserve">http://artemrada.gov.ua/11799
Головне меню – Соціальна сфера - Територіальний центр надання соціальних послуг Бахмутської міської ради
Перелік соціальних послуг, умови та порядок їх надання структурними підрозділами територіального центру
Інформація про цільову аудиторію
Як отримати соціальні послуги у територіальному центрі
http://artemrada.gov.ua/protection
</t>
  </si>
  <si>
    <t>http://artemrada.gov.ua/department/admincenter</t>
  </si>
  <si>
    <t>https://artemrada.gov.ua/22203</t>
  </si>
  <si>
    <t>Чи опубліковано на веб-сайті міської ради декларації про майно, доходи, витрати і зобов’язання фінансового характеру міського голови, депутатів міської ради за 2020 рік?</t>
  </si>
  <si>
    <t>http://artemrada.gov.ua/documents/%D0%B1%D0%B0%D1%85%D0%BC%D1%83%D1%82/6-%D1%81%D0%BE%D0%B7%D1%8B%D0%B2/20160831-%E2%84%96690-1635</t>
  </si>
  <si>
    <t>http://www.berdychiv.com.ua/index.php?do=feedback
https://berdychiv.com.ua/%d0%b7%d0%b2%d0%b5%d1%80%d0%bd%d0%b5%d0%bd%d0%bd%d1%8f/</t>
  </si>
  <si>
    <t>https://berdychiv.com.ua/wp-content/uploads/2020/10/%D0%92%D0%B5%D1%80%D0%B5%D1%81%D0%B5%D0%BD%D1%8C-2020.pdf</t>
  </si>
  <si>
    <t>https://berdychiv.com.ua/%d0%bf%d1%80%d0%be%d0%b7%d0%be%d1%80%d1%96%d1%81%d1%82%d1%8c/%d0%b7%d0%b2%d1%96%d1%82%d0%b8-%d0%b7-%d0%bd%d0%b0%d0%b4%d1%85%d0%be%d0%b4%d0%b6%d0%b5%d0%bd%d0%bd%d1%8f-%d0%b7%d0%b0%d0%bf%d0%b8%d1%82%d1%96%d0%b2-%d0%bd%d0%b0-%d1%96%d0%bd%d1%84%d0%be%d1%80%d0%bc/</t>
  </si>
  <si>
    <t>https://berdychiv.com.ua/2021/01/%d0%b7%d0%b0%d1%81%d1%96%d0%b4%d0%b0%d0%bd%d0%bd%d1%8f-4-%d0%bf%d0%be%d0%b7%d0%b0%d1%87%d0%b5%d1%80%d0%b3%d0%be%d0%b2%d0%be%d1%97-%d1%81%d0%b5%d1%81%d1%96%d1%97-online/</t>
  </si>
  <si>
    <t>https://berdychiv.com.ua/2020/10/%d0%bf-%d1%80-%d0%be-%d1%82-%d0%be-%d0%ba-%d0%be-%d0%bb-%e2%84%96-31-%d0%b7%d0%b0%d1%81%d1%96%d0%b4%d0%b0%d0%bd%d0%bd%d1%8f-%d0%ba%d0%be%d0%bc%d1%96%d1%81%d1%96%d1%97-%d0%b7-%d0%bf%d0%b8%d1%82%d0%b0/</t>
  </si>
  <si>
    <t>Голова - https://berdychiv.com.ua/%d0%bc%d1%96%d1%81%d1%8c%d0%ba%d0%b8%d0%b9-%d0%b3%d0%be%d0%bb%d0%be%d0%b2%d0%b0/
Депутати - https://berdychiv.com.ua/%d1%81%d0%b0%d0%bc%d0%be%d0%b2%d1%80%d1%8f%d0%b4%d1%83%d0%b2%d0%b0%d0%bd%d0%bd%d1%8f/%d1%81%d0%ba%d0%bb%d0%b0%d0%b4/
Відсутня біографія та контактні дані депутатів</t>
  </si>
  <si>
    <t>https://berdychiv.com.ua/%d1%81%d0%b0%d0%bc%d0%be%d0%b2%d1%80%d1%8f%d0%b4%d1%83%d0%b2%d0%b0%d0%bd%d0%bd%d1%8f/%d0%ba%d0%be%d0%bc%d1%96%d1%81%d1%96%d1%97/</t>
  </si>
  <si>
    <t>https://berdychiv.com.ua/%d1%81%d0%b0%d0%bc%d0%be%d0%b2%d1%80%d1%8f%d0%b4%d1%83%d0%b2%d0%b0%d0%bd%d0%bd%d1%8f/%d1%81%d0%ba%d0%bb%d0%b0%d0%b4-%d0%b2%d0%b8%d0%ba%d0%be%d0%bd%d0%ba%d0%be%d0%bc%d1%83/ 
Відсутні контактні дані членів комітету</t>
  </si>
  <si>
    <t xml:space="preserve">https://berdychiv.com.ua/wp-content/uploads/2020/11/%D0%9F%D1%80%D0%BE-%D1%85%D1%96%D0%B4-%D0%B2%D0%B8%D0%BA%D0%BE%D0%BD%D0%B0%D0%BD%D0%BD%D1%8F-%D0%BF%D1%80%D0%BE%D0%B3%D1%80%D0%B0%D0%BC%D0%B8-%D1%81%D0%BE%D1%86%D1%96%D0%B0%D0%BB%D1%8C%D0%BD%D0%BE%D0%B3%D0%BE-%D1%96-%D0%B5%D0%BA%D0%BE%D0%BD%D0%BE%D0%BC%D1%96%D1%87%D0%BD%D0%BE%D0%B3%D0%BE-%D1%80%D0%BE%D0%B7%D0%B2%D0%B8%D1%82%D0%BA%D1%83.pdf
</t>
  </si>
  <si>
    <t>https://berdychiv.com.ua/2020/05/%d0%bf%d1%80%d0%be-%d1%82%d0%b5-%d1%8f%d0%ba%d0%b8%d1%85-%d0%b7%d0%bc%d1%96%d0%bd-%d0%b7%d0%b0%d0%b7%d0%bd%d0%b0%d1%8e%d1%82%d1%8c-%d0%bf%d1%80%d0%be%d1%82%d0%b8%d0%b5%d0%bf%d1%96%d0%b4%d0%b5%d0%bc/</t>
  </si>
  <si>
    <t>https://berdychiv.com.ua/%d0%bc%d1%96%d1%81%d1%86%d0%b5%d0%b2%d1%96-%d1%96%d0%bd%d1%96%d1%86%d1%96%d0%b0%d1%82%d0%b8%d0%b2%d0%b8/</t>
  </si>
  <si>
    <t>https://berdychiv.com.ua/2020/04/%d0%b7%d0%b0%d1%81%d1%96%d0%b4%d0%b0%d0%bd%d0%bd%d1%8f-64-%d1%87%d0%b5%d1%80%d0%b3%d0%be%d0%b2%d0%be%d1%97-%d1%81%d0%b5%d1%81%d1%96%d1%97-%d0%b1%d0%b5/</t>
  </si>
  <si>
    <t>https://berdychiv.com.ua/%d0%b5%d0%ba%d0%be%d0%bd%d0%be%d0%bc%d1%96%d0%ba%d0%b0/%d0%bc%d1%96%d0%b6%d0%bd%d0%b0%d1%80%d0%be%d0%b4%d0%bd%d0%b5-%d1%81%d0%bf%d1%96%d0%b2%d1%80%d0%be%d0%b1%d1%96%d1%82%d0%bd%d0%b8%d1%86%d1%82%d0%b2%d0%be/</t>
  </si>
  <si>
    <t>https://berdychiv.com.ua/%d0%bf%d1%80%d0%be%d0%b7%d0%be%d1%80%d1%96%d1%81%d1%82%d1%8c/%d1%80%d1%96%d1%87%d0%bd%d1%96-%d0%bf%d0%bb%d0%b0%d0%bd%d0%b8-%d0%b7%d0%b0%d0%ba%d1%83%d0%bf%d1%96%d0%b2%d0%b5%d0%bb%d1%8c/
Інформація публікується на Prozorro</t>
  </si>
  <si>
    <t>https://berdychiv.com.ua/%d0%bf%d1%80%d0%be%d0%b7%d0%be%d1%80%d1%96%d1%81%d1%82%d1%8c/%d0%b5%d0%bb%d0%b5%d0%ba%d1%82%d1%80%d0%be%d0%bd%d0%bd%d1%96-%d0%b7%d0%b0%d0%ba%d1%83%d0%bf%d1%96%d0%b2%d0%bb%d1%96/</t>
  </si>
  <si>
    <t>https://berdychiv.com.ua/%d0%bf%d1%80%d0%be%d0%b7%d0%be%d1%80%d1%96%d1%81%d1%82%d1%8c/%d0%bf%d1%80%d0%b8%d0%b2%d0%b0%d1%82%d0%b8%d0%b7%d0%b0%d1%86%d1%96%d1%8f-%d0%b2%d1%96%d0%b4%d1%87%d1%83%d0%b6%d0%b5%d0%bd%d0%bd%d1%8f-%d0%bc%d0%b0%d0%b9%d0%bd%d0%b0-%d0%bc%d1%96%d1%81%d1%8c%d0%ba/</t>
  </si>
  <si>
    <t>https://berdychiv.com.ua/%d0%bf%d1%80%d0%be%d0%b7%d0%be%d1%80%d1%96%d1%81%d1%82%d1%8c/%d0%be%d1%80%d0%b5%d0%bd%d0%b4%d0%b0-%d0%bc%d0%b0%d0%b9%d0%bd%d0%b0-%d0%bc%d1%96%d1%81%d1%8c%d0%ba%d0%be%d1%97-%d0%ba%d0%be%d0%bc%d1%83%d0%bd%d0%b0%d0%bb%d1%8c%d0%bd%d0%be%d1%97-%d0%b2%d0%bb%d0%b0/</t>
  </si>
  <si>
    <t>https://berdychiv.com.ua/wp-content/uploads/2019/11/%D0%9C%D0%BE%D1%81%D1%82%D0%BE%D0%B2%D0%B020-851.pdf</t>
  </si>
  <si>
    <t>https://berdychiv.com.ua/%d0%bf%d1%80%d0%be%d0%b7%d0%be%d1%80%d1%96%d1%81%d1%82%d1%8c/%d0%b2%d0%b8%d0%ba%d0%be%d0%bd%d0%b0%d0%bd%d0%bd%d1%8f-%d0%b1%d1%8e%d0%b4%d0%b6%d0%b5%d1%82%d1%83/</t>
  </si>
  <si>
    <t>https://berdychiv.com.ua/2020/12/%d0%bf%d1%80%d0%be%d1%94%d0%ba%d1%82-%d0%b1%d1%8e%d0%b4%d0%b6%d0%b5%d1%82%d1%83-%d0%b1%d0%b5%d1%80%d0%b4%d0%b8%d1%87%d1%96%d0%b2%d1%81%d1%8c%d0%ba%d0%be%d1%97-%d0%bc%d1%96%d1%81%d1%8c%d0%ba%d0%be/</t>
  </si>
  <si>
    <t>Інформація публікується в розділі https://doc.berdychiv.com.ua/documents?category=2</t>
  </si>
  <si>
    <t>https://berdychiv.com.ua/%d0%b4%d1%96%d1%8e%d1%87%d1%96-%d0%bf%d1%80%d0%be%d0%b3%d1%80%d0%b0%d0%bc%d0%b8-%d1%81%d0%be%d1%86%d1%96%d0%b0%d0%bb%d1%8c%d0%bd%d0%be%d0%b3%d0%be-%d0%b7%d0%b0%d1%85%d0%b8%d1%81%d1%82%d1%83/</t>
  </si>
  <si>
    <t>https://berdychiv.com.ua/%d1%81%d0%b0%d0%bc%d0%be%d0%b2%d1%80%d1%8f%d0%b4%d1%83%d0%b2%d0%b0%d0%bd%d0%bd%d1%8f/%d0%ba%d0%be%d0%bc%d1%83%d0%bd%d0%b0%d0%bb%d1%8c%d0%bd%d1%96-%d0%bf%d1%96%d0%b4%d0%bf%d1%80%d0%b8%d1%94%d0%bc%d1%81%d1%82%d0%b2%d0%b0/</t>
  </si>
  <si>
    <t>https://berdychiv.com.ua/%d0%b2%d0%b0%d0%ba%d0%b0%d0%bd%d1%81%d1%96%d1%97-%d0%bc%d1%96%d1%81%d1%8c%d0%ba%d0%be%d1%97-%d1%80%d0%b0%d0%b4%d0%b8/</t>
  </si>
  <si>
    <t>https://berdychiv.com.ua/%d1%83%d0%bc%d0%be%d0%b2%d0%b8-%d0%bf%d1%80%d0%be%d0%b2%d0%b5%d0%b4%d0%b5%d0%bd%d0%bd%d1%8f-%d0%ba%d0%be%d0%bd%d0%ba%d1%83%d1%80%d1%81%d1%83/</t>
  </si>
  <si>
    <t>https://berdychiv.com.ua/wp-content/uploads/2019/11/%D0%9F%D0%A0%D0%9E%D0%A2%D0%9E%D0%9A%D0%9E%D0%9B-%E2%84%96-2.pdf</t>
  </si>
  <si>
    <t>https://berdychiv.com.ua/%d1%81%d0%b0%d0%bc%d0%be%d0%b2%d1%80%d1%8f%d0%b4%d1%83%d0%b2%d0%b0%d0%bd%d0%bd%d1%8f/%d0%ba%d0%be%d0%b4%d0%b5%d0%ba%d1%81-%d0%b5%d1%82%d0%b8%d1%87%d0%bd%d0%be%d1%97-%d0%bf%d0%be%d0%b2%d0%b5%d0%b4%d1%96%d0%bd%d0%ba%d0%b8/</t>
  </si>
  <si>
    <t>https://berdychiv.com.ua/%d1%81%d0%b0%d0%bc%d0%be%d0%b2%d1%80%d1%8f%d0%b4%d1%83%d0%b2%d0%b0%d0%bd%d0%bd%d1%8f/%d1%81%d0%ba%d0%bb%d0%b0%d0%b4/%d0%ba%d0%be%d0%bd%d1%84%d0%bb%d1%96%d0%ba%d1%82-%d1%96%d0%bd%d1%82%d0%b5%d1%80%d0%b5%d1%81%d1%96%d0%b2/</t>
  </si>
  <si>
    <t>https://berdychiv.com.ua/%d0%bf%d1%80%d0%be%d0%b7%d0%be%d1%80%d1%96%d1%81%d1%82%d1%8c/%d0%bf%d0%be%d0%b2%d1%96%d0%b4%d0%be%d0%bc%d0%b8%d1%82%d0%b8-%d0%bf%d1%80%d0%be-%d1%84%d0%b0%d0%ba%d1%82%d0%b8-%d0%ba%d0%be%d1%80%d1%83%d0%bf%d1%86%d1%96%d1%97/</t>
  </si>
  <si>
    <t>https://berdychiv.com.ua/%d0%b3%d0%b5%d0%bd%d0%b5%d1%80%d0%b0%d0%bb%d1%8c%d0%bd%d1%96-%d0%bf%d0%bb%d0%b0%d0%bd%d0%b8-%d0%bc%d1%96%d1%81%d1%82%d0%b0/</t>
  </si>
  <si>
    <t>https://doc.berdychiv.com.ua/documents?category=5</t>
  </si>
  <si>
    <t>Біографія міського голови https://bmr.gov.ua/index.php?id=212&amp;no_cache-l Прийом міського голови https://bmr.gov.ua/index.php?id=522 Інформація та Прийом громадян депутатами https://bmr.gov.ua/index.php?%20id=800000598&amp;no_cache=%201 https://bmr.gov.ua/index.php? id=63
https://bmr.gov.ua/index.php?id=53</t>
  </si>
  <si>
    <t>https://bmr.gov.ua/index.php?
id=58&amp;L=456
https://bmr.gov.ua/index.php?id=58</t>
  </si>
  <si>
    <t>https://bmr.gov.ua/index.php?%20id=800000125&amp;tx_news_pi1%5Bnews%5D=13873&amp;tx_ne%20ws_pi%201%20%5%20Bcontroller%5D=N%20ews&amp;tx_news_pi%201%20%5Baction%20%5D=detail&amp;cHash=f9056fd%201%20db7bb09f939bc9579b5043a%206
https://berdiansk.pb.org.ua/</t>
  </si>
  <si>
    <t xml:space="preserve">https://bmr.gov.ua/index.php?
id=800000816&amp;no cache- 1
 https://bmr.gov.ua/index.php?id=800001794&amp;L=520 https://bmr.gov.ua/index.php?
id=800000424&amp;L=520
</t>
  </si>
  <si>
    <t>https://bmr.gov.ua/index.php?id=800001795&amp;no_cache=1&amp;sword_list%5B%5D=%D0%B3%D1%80%D0%B0%D0%BD%D1%82</t>
  </si>
  <si>
    <t>https://bmr.gov.ua/index.php?id=800001798&amp;L=88</t>
  </si>
  <si>
    <t xml:space="preserve">https://bmr.gov.ua/index.php?id=330
</t>
  </si>
  <si>
    <t xml:space="preserve">https://bmr.gov.ua/index.php?id=800000125&amp;L=%D1%96%D0%BD%D1%84%D0%BE%D1%80%D0%BC&amp;tx_news_pi1%5Bnews%5D=14760&amp;tx_news_pi1%5Bcontroller%5D=News&amp;tx_news_pi1%5Baction%5D=detail&amp;cHash=13e9fdef648039dcd27182cab7c3b79d
</t>
  </si>
  <si>
    <t>https://bmr.gov.ua/index.php?id=800001132&amp;L=%25D%201%20%96%20%D0%BD%25D%201%84%25DO%25B%20%D0%95</t>
  </si>
  <si>
    <t>https://bmr.gov.ua/index.php?id=800000872</t>
  </si>
  <si>
    <t>https://bmr.gov.ua/fileadmin/documentation/vacancies/Pro_zatverdzhennja_Zagalnikh_pravi...___vid_05.08.pdf</t>
  </si>
  <si>
    <t>https://bmr.gov.ua/index.php? id=800000689&amp;L=%D 1 %96 %D0%BD%D 1 %84%D0%B Е
https://bmr.gov.ua/index.php?id=521</t>
  </si>
  <si>
    <t>Дана інформація висвітлюється на офіційному сайті міської ради в рубриці «Жителям» - «Електронне звернення»
https://new.bc-rada.gov.ua/zhyteliam/zvernennia_bc.html</t>
  </si>
  <si>
    <t>https://new.bc-rada.gov.ua/zhyteliam/publichna_informatsiia_new.html</t>
  </si>
  <si>
    <t>http://bc-rada.gov.ua/node/9457 
https://www.youtube.com/channel/UCHXNEneGtYx0jMpYwiSY_PA/live</t>
  </si>
  <si>
    <t>https://new.bc-rada.gov.ua/miska_rada/zvitnist/zvituvannia_miskoho_holovy/zvituvannia_miskoho_holovy_20.html
є відео, проте немає текстового звіту або презентації</t>
  </si>
  <si>
    <t>Програма соціально-економічного та культурного розвитку міста Біла Церква затверджується рішенням міської ради та розміщується на офіційному сайті міської ради в рубриці «Документи» - «Рішення міської ради»
https://new.bc-rada.gov.ua/miska_rada/normatyvni_akty/1673_2-11_pro_zatverdzhennia_prohramy_sotsialno-ekonomichnoho_ta_kulturnoho_rozvytku_mista_bila_tserkva_na_2020_rik.html</t>
  </si>
  <si>
    <t>http://bc-rada.gov.ua/node/1901
https://new.bc-rada.gov.ua/miska_rada/hromadianske_suspilstvo/7_statut_terytorialnoi_hromady_mista_bila_tserkva.html</t>
  </si>
  <si>
    <t>Дана інформація висвітлюється на офіційному сайті міської ради в рубриці «Громадський бюджет Білої Церкви»
https://bc-rada.gov.ua/node/6987</t>
  </si>
  <si>
    <t>http://bc-rada.gov.ua 
На головному порталі у підрозділі рішення  міської ради http://bc-rada.gov.ua/node/1839</t>
  </si>
  <si>
    <t>https://bc-rada.gov.ua/node/12149</t>
  </si>
  <si>
    <t>https://www.bila-tserkva.org.ua/granty</t>
  </si>
  <si>
    <t>https://bc-rada.gov.ua/node/1918</t>
  </si>
  <si>
    <t>https://new.bc-rada.gov.ua/pro_misto/novyny/u_bilii_tserkvi_vidbuvsia_miskyi_konkurs_chyttsiv_patriotychnoi_poezii_slovo_pro_ukrainu.html</t>
  </si>
  <si>
    <t>http://bc-rada.gov.ua/node/5196
https://bc-rada.gov.ua/node/8429</t>
  </si>
  <si>
    <t>Дана інформація висвітлюється на офіційному сайті міської ради в рубриці «Прозорий бюджет» - «Система звітності розпорядників бюджетних коштів»
https://bc-rada.gov.ua/node/8429
https://www.zvit.pro/</t>
  </si>
  <si>
    <t>https://www.bc-ukv.org.ua/%d0%b7%d0%b0%d0%ba%d0%be%d0%bd%d0%be%d0%b4%d0%b0%d0%b2%d1%87%d1%96-%d0%b0%d0%ba%d1%82%d0%b8/</t>
  </si>
  <si>
    <t>Дана інформація висвітлюється на офіційному сайті міської ради в рубриці «Управління комунальної власності та концесії інформує»
https://www.bc-ukv.org.ua/</t>
  </si>
  <si>
    <t>http://bc-rada.gov.ua/
https://bc-rada.gov.ua/node/11980</t>
  </si>
  <si>
    <t>Дана інформація висвітлюється на офіційному сайті міської ради в рубриці «Центр надання адміністративних послуг»
http://cnap.bc-rada.gov.ua/</t>
  </si>
  <si>
    <t>Дана інформація висвітлюється на офіційному сайті міської ради в рубриці «Працевлаштування» - «Перелік вакансій місцевого самоврядування»
https://new.bc-rada.gov.ua/pro_misto/vazhlyva_informatsiia/perelik_vakansii_derzhavnykh_orhaniv.html</t>
  </si>
  <si>
    <t>https://new.bc-rada.gov.ua/pro_misto/vazhlyva_informatsiia/perelik_vakansii_derzhavnykh_orhaniv/pro_oholoshennia_konkursu_na_zamishchennia_vakantnoi_posady_nachalnyka_orhanizatsiinoho_viddilu_bilotserkivskoi_miskoi_rady.html</t>
  </si>
  <si>
    <t>https://new.bc-rada.gov.ua/zhyteliam/pratsevlashtuvannia/rezultaty_provedennia_konkursu_na_zainiattia_vakantnykh_posad.html</t>
  </si>
  <si>
    <t>https://new.bc-rada.gov.ua/zhyteliam/pratsevlashtuvannia/pro_zatverdzhennia_poriadku_provedennia_konkursu_na_zamishchennia__vakantnykh_posad_posadovykh_osib_mistsevoho_samovriaduvannia_u_vykonavchykh_orhanakh_bilotserkivskoi_miskoi_rady___ta__poriadku_provedennia_ispytu_dlia_kandydativ_na_zamishchennia_vakantny.html</t>
  </si>
  <si>
    <t>https://new.bc-rada.gov.ua/miska_rada/hromadska_uchast/mistsevi_initsiatyvy.html</t>
  </si>
  <si>
    <t>http://brovary-rada.gov.ua/content/centr-nadannya-administrativnih-poslug.html
http://brovary-rada.gov.ua/content/feedback.html</t>
  </si>
  <si>
    <t>http://brovary-rada.gov.ua/content/arhiv-sesiy-miskoi-radi.html</t>
  </si>
  <si>
    <t>http://brovary-rada.gov.ua/content/zvit-miskogo-golovi.html
за 2020 звіту немає</t>
  </si>
  <si>
    <t>http://brovary-rada.gov.ua/content/biografichna-dovidka.html 
http://brovary-rada.gov.ua/content/povnovazhennya.html 
http://brovary-rada.gov.ua/content/deputatskiy-korpus.html 
http://brovary-rada.gov.ua/content/grafik-priyomu-deputativ.html</t>
  </si>
  <si>
    <t>http://brovary-rada.gov.ua/documents/33438.html</t>
  </si>
  <si>
    <t>http://brovary-rada.gov.ua/news/15594.html</t>
  </si>
  <si>
    <t>http://brovary-rada.gov.ua/content/gromadske-obgovorennya.html</t>
  </si>
  <si>
    <t>http://brovary-rada.gov.ua/documents/34420.html</t>
  </si>
  <si>
    <t>http://brovary-rada.gov.ua/content/grafiki-zasidan-postiynih-deputatskih-komisiy-vii-sklikannya.html</t>
  </si>
  <si>
    <t xml:space="preserve">http://brovary-rada.gov.ua/content/2020-rik.html
</t>
  </si>
  <si>
    <t>http://brovary-rada.gov.ua/news/20911.html</t>
  </si>
  <si>
    <t>http://brovary-rada.gov.ua/content/mista-pobratimi.html</t>
  </si>
  <si>
    <t>http://brovary-rada.gov.ua/news/20756.html</t>
  </si>
  <si>
    <t>http://brovary-rada.gov.ua/en/content/telefonniy-dovidnik.html</t>
  </si>
  <si>
    <t>http://brovary-rada.gov.ua/documents/?start=20&amp;c=5&amp;d=0&amp;fd=29&amp;fm=12&amp;fy=2011&amp;td=27&amp;tm=1&amp;ty=2021&amp;dn=&amp;s=&amp;w=&amp;o=DESC</t>
  </si>
  <si>
    <t>Проект рішення міської ради « Про бюджет» на наступний рік
 http://brovary-rada.gov.ua/documents/?c=32</t>
  </si>
  <si>
    <t>http://brovary-rada.gov.ua/documents/28273.html 
http://brovary-rada.gov.ua/documents/32073.html 
http://brovary-rada.gov.ua/content/na.html
http://brovary-rada.gov.ua/documents/32093.html</t>
  </si>
  <si>
    <t>http://brovary-rada.gov.ua/content/socialniy-zahist.html</t>
  </si>
  <si>
    <t>http://brovary-rada.gov.ua/content/administrativni-poslugi.html</t>
  </si>
  <si>
    <t>http://brovary-rada.gov.ua/news/17110.html</t>
  </si>
  <si>
    <t>http://brovary-rada.gov.ua/content/pereglyanuti.html</t>
  </si>
  <si>
    <t xml:space="preserve">https://www.vmr.gov.ua/Lists/CitizenAddressResponses/Default.aspx
</t>
  </si>
  <si>
    <t>https://transparent.vmr.gov.ua/LicencingProceduresCheckLib/LPCheck.aspx</t>
  </si>
  <si>
    <t>https://www.vmr.gov.ua/Lists/CityCouncil/ShowContent.aspx?ID=97</t>
  </si>
  <si>
    <t>https://www.vmr.gov.ua/Lists/CityCouncil/ShowContent.aspx?ID=90</t>
  </si>
  <si>
    <t>https://www.vmr.gov.ua/Lists/CityCouncil/ShowContent.aspx?ID=55
https://www.vmr.gov.ua/Lists/TheExecutiveCommittee/ShowContent.aspx?ID=32
https://www.vmr.gov.ua/Docs/ExecutiveCommitteeDecisions/Forms/Projects.aspx</t>
  </si>
  <si>
    <t>https://www.vmr.gov.ua/Branches/Lists/BusinessSupport/ShowContent.aspx?ID=13
Загальна кількість учасників часткової компенсації відсотків, сума виплаченої компенсації
https://www.vmr.gov.ua/Branches/ContentLibrary/4dd4220d-a188-4552-b761-17540974cdab/13/%D0%9F%D0%BE%D1%80%D1%8F%D0%B4%D0%BE%D0%BA%20%D1%87%D0%B0%D1%81%D1%82%D0%BA%D0%BE%D0%B2%D0%BE%D1%97%20%D0%BA%D0%BE%D0%BC%D0%BF%D0%B5%D0%BD%D1%81%D0%B0%D1%86%D1%96%D1%97%20%D0%B2%D1%96%D0%B4%D1%81%D0%BE%D1%82%D0%BA%D1%96%D0%B2%20%D0%B7%D0%B0%20%D0%B7%D0%B0%D0%BB%D1%83%D1%87%D0%B5%D0%BD%D0%B8%D0%BC%D0%B8%20%D0%BA%D1%80%D0%B5%D0%B4%D0%B8%D1%82%D0%B0%D0%BC%D0%B8%20%D1%81%D1%83%D0%B1%E2%80%99%D1%94%D0%BA%D1%82%D0%B0%D0%BC%20%D0%9C%D0%A1%D0%9F.pdf#search=%D0%9F%D0%9E%D0%A0%D0%AF%D0%94%D0%9E%D0%9A%20%D0%A7%D0%90%D0%A1%D0%A2%D0%9A%D0%9E%D0%92%D0%9E%D0%87%20%D0%9A%D0%9E%D0%9C%D0%9F%D0%95%D0%9D%D0%A1%D0%90%D0%A6%D0%86%D0%87%20%D0%92%D0%86%D0%94%D0%A1%D0%9E%D0%A2%D0%9A%D0%86%D0%92%20%D0%97%D0%90%20%D0%9A%D0%A0%D0%95%D0%94%D0%98%D0%A2%D0%90%D0%9C%D0%98</t>
  </si>
  <si>
    <t>https://www.vmr.gov.ua/Branches/Lists/EconomicsBusinessAndInvestmens/ShowContent.aspx?ID=309
https://www.vmr.gov.ua/Branches/ContentLibrary/792eccf1-4802-4756-ae13-b2280969f6cf/309/%D0%91%D1%96%D0%B7%D0%BD%D0%B5%D1%81-%D0%BF%D1%80%D0%BE%D1%84%D1%96%D0%BB%D1%8C%20%D0%BD%D0%B0%2001.07.2020.pdf</t>
  </si>
  <si>
    <t xml:space="preserve">https://www.vmr.gov.ua/Executives/Lists/DepartmentOfWorkAndSocialProtection/ShowContent.aspx?ID=41
</t>
  </si>
  <si>
    <t>https://www.vmr.gov.ua/TransparentCity/Lists/BudjMista/ShowContent.aspx?ID=167</t>
  </si>
  <si>
    <t>https://www.vmr.gov.ua/Lists/Actual/ShowNews.aspx?ID=934 
https://www.vmr.gov.ua/Lists/Actual/ShowNews.aspx?ID=944 
https://www.vmr.gov.ua/TransparentCity/Lists/TheResultsOfPublicHearings/ShowNews.aspx?ID=183</t>
  </si>
  <si>
    <t>https://www.vmr.gov.ua/TransparentCity/Lists/TheResultsOfPublicHearings/ShowNews.aspx?ID=170
https://www.vmr.gov.ua/Branches/Lists/Finances/ShowContent.aspx?ID=96 
https://www.vmr.gov.ua/Branches/Lists/Finances/ShowContent.aspx?ID=102</t>
  </si>
  <si>
    <t>Згідно зі ст. 38 Закону України «Про засади державної регуляторної політики у сфері господарської діяльності» (далі – Закон) міська рада заслуховує щорічний звіт міського голови про здійснення державної регуляторної політики виконавчими органами міської ради.
Відповідно до Закону прийнято рішення міської ради від 23.01.2019 № 43/40 «Про звіт міського голови щодо здійснення державної регуляторної політики виконавчими органами міської ради у 2018 році» (далі – Звіт).
Звіт згідно з Законом оприлюднено у встановленому порядку:
-на офіційному веб-сайті Дніпровської міської ради у розділі «Регуляторна політика»;
-на офіційному веб-сайті Дніпровської міської ради у розділі «Документи міської ради»;
у газеті «Наше місто».
https://dniprorada.gov.ua/uk/articles/item/36711/rishennya-dniprovskoi-miskoi-radi-vid-22-01-2020-11053-pro-zvit-miskogo-golovi-schodo-zdijsnennya-derzhavnoi-regulyatornoi-politiki-vikonavchimi-organami-miskoi-radi-u-2019-roci</t>
  </si>
  <si>
    <t>Міський голова - https://dniprorada.gov.ua/uk/persons/item/211/filatov-boris-albertovich
Перелік депутатів міської ради з гіперпосиланнями на особисту сторінку кожного депутата -
https://dniprorada.gov.ua/uk/persons/category/deputati-viii-sklikannya/
На особистих сторінках депутатів оприлюднено автобіографія, контактні дані, місце та час проведення прийому громадян, депутатські запити, звіти про депутатську діяльність, інформація про реєстрацію депутатів на засіданнях постійних комісій та на сесіях міської ради, помічників депутата, декларації про майно, доходи, витрати і зобов’язання фінансового характеру. 
Також інформація про депутатів - http://edeputat.dniprorada.gov.ua/uk/deputies</t>
  </si>
  <si>
    <t>https://hotline.dniprorada.gov.ua/#</t>
  </si>
  <si>
    <t>На сайті міської ради  у розділі «Відкрите місто»  створено «Платформу Бюджету участі (Партиципаторне бюджетування)»:  https://adm.dniprorada.gov.ua/. На сайті міської ради https://dniprorada.gov.ua у розділі «Відкрите місто»  створено «Конкурс InnoDnipro»:  https://dniprorada.gov.ua/uk/page/schorichnij-konkurs-proektiv-ta-startapiv-innodnipro
На офіційному веб-сайті Дніпровської міської ради розміщено рішення міської ради від 25.04.2018  № 19/31 «Про затвердження Програми підтримки малого підприємництва м. Дніпра «Легкий старт» на 2018 – 2022 роки» https://dniprorada.gov.ua/uk/page/poshuk-prijnyatih-dokumentiv-dniprovskoi-miskoi-radi</t>
  </si>
  <si>
    <t>https://adm.dniprorada.gov.ua/
https://dniprorada.gov.ua/uk/page/schorichnij-konkurs-proektiv-ta-startapiv-innodnipro</t>
  </si>
  <si>
    <t>В розділі «Бюджет» підрозділ «Обговорення міського бюджету» - https://dniprorada.gov.ua/uk/page/obgovorennya-proektu-miskogo-byudzhetu</t>
  </si>
  <si>
    <t>В розділі «Бюджет» підрозділ «Обговорення міського бюджету» - https://dniprorada.gov.ua/uk/articles/item/35182/ogoloshennya-schodo-provedennya-publichnih-sluhan-z-pitan-formuvannya-proektu-byudzhetu-mista-dnipra-na-2020-rik</t>
  </si>
  <si>
    <t>http://zt-rada.gov.ua/?3445[0]=42</t>
  </si>
  <si>
    <t>Інформація про засідання виконавчого комітету оприлюднюється у розділі "Новини" http://zt-rada.gov.ua/?3998[0]=8763, прийняті рішення у розділі "Документи", "Рішення виконавчого комітету" http://zt-rada.gov.ua/documents?4026=23</t>
  </si>
  <si>
    <t>http://zt-rada.gov.ua/?3398[0]=8750
http://zt-rada.gov.ua/?3398[0]=8751</t>
  </si>
  <si>
    <t>http://zt-rada.gov.ua/?3445[0]=82</t>
  </si>
  <si>
    <t>Передбачено регламентом вільний доступ за умови попережньої реєстрації http://zt-rada.gov.ua/files/upload/sitefiles/doc1609853507.pdf</t>
  </si>
  <si>
    <t>http://zt-rada.gov.ua/announce
http://zt-rada.gov.ua/?3398%5B0%5D=12462</t>
  </si>
  <si>
    <t>Порядок денний http://zt-rada.gov.ua/?3398[0]=12160</t>
  </si>
  <si>
    <t>http://zt-rada.gov.ua/?3398[0]=6279
Перекладено лише інвестиційний довідник http://zt-rada.gov.ua/files/upload/sitefiles/doc1548074008.pdf</t>
  </si>
  <si>
    <t>http://zt-rada.gov.ua/files/upload/sitefiles/doc1587128395.pdf</t>
  </si>
  <si>
    <t>Публікується на порталі ZAKUPKI.PROM.UA 
http://zt-rada.gov.ua/onlineport</t>
  </si>
  <si>
    <t>http://zt-rada.gov.ua/?3445[0]=19</t>
  </si>
  <si>
    <t>Інформація публікується у розділі «Оголошення» http://zt-rada.gov.ua/?3398[0]=10165 та в газеті</t>
  </si>
  <si>
    <t>http://zt-rada.gov.ua/?3398[0]=10165</t>
  </si>
  <si>
    <t>http://zt-rada.gov.ua/?3398[0]=12847</t>
  </si>
  <si>
    <t>У розділі "Проєкти рішень"
http://zt-rada.gov.ua/documents?4033[0]=%D0%B1%D1%8E%D0%B4%D0%B6%D0%B5%D1%82</t>
  </si>
  <si>
    <t>http://zt-rada.gov.ua/?3398[0]=8729
http://zt-rada.gov.ua/?3398[0]=10495</t>
  </si>
  <si>
    <t>http://zt-rada.gov.ua/?3398[0]=10583</t>
  </si>
  <si>
    <t>http://zt-rada.gov.ua/?3506[0]=223
http://zt-rada.gov.ua/?3506[0]=247
http://zt-rada.gov.ua/?3506[0]=227</t>
  </si>
  <si>
    <t>http://zt-rada.gov.ua/?3398[0]=3814</t>
  </si>
  <si>
    <t>http://zt-rada.gov.ua/?3505[0]=1
Декларація за 2020 відсутня</t>
  </si>
  <si>
    <t>http://zt-rada.gov.ua/?3506[0]=168</t>
  </si>
  <si>
    <t>http://zt-rada.gov.ua/?3506[0]=168
скринька довіри</t>
  </si>
  <si>
    <t>http://zt-rada.gov.ua/mistobuddoc</t>
  </si>
  <si>
    <t>http://zt- rada.gov.ua/?3398[0]=1661
http://zt-rada.gov.ua/?3398[0]=5634</t>
  </si>
  <si>
    <t>У розділі "Рішення сесії"
http://zt-rada.gov.ua/documents?4033[0]=%D1%80%D1%96%D1%88%D0%B5%D0%BD%D0%BD%D1%8F%20%D1%81%D0%B5%D1%81%D1%96%D1%97</t>
  </si>
  <si>
    <t>http://zt-rada.gov.ua/?3398[0]=7798</t>
  </si>
  <si>
    <t>http://zt-rada.gov.ua/?3398[0]=11475
http://zt-rada.gov.ua/?3398[0]=11476</t>
  </si>
  <si>
    <t>Електронне листування https://zp.gov.ua/uk/page/council_email
Контакт-центр 15-80 https://1580.zp.gov.ua/
Форма зворотного зв’язку https://zp.gov.ua/uk/page/contact-form</t>
  </si>
  <si>
    <t>https://zp.gov.ua/uk/sessions/107/votes</t>
  </si>
  <si>
    <t>Постійні комісіїhttps://zp.gov.ua/uk/organizations/category/postijni-komisii-miskoi-radi-8-sklikannya/ на сторінці кожної з них публікуються протоколи засідань з результатами поіменного голосування, наприклад, https://zp.gov.ua/uk/organizations/item/166/postijna-komisiya-z-pitan-osviti-nauki-kulturi-sportu-molodi-ta-turizmu</t>
  </si>
  <si>
    <t>Наприклад, https://zp.gov.ua/uk/organizations/item/165/postijna-komisiya-z-pitan-deputatskoi-diyalnosti-reglamentu-zakonnosti-pravoporyadku-ta-zapobigannya-korupcii-
у нижній частині сторінки
https://zp.gov.ua/uk/organizations/category/postijni-komisii-miskoi-radi-8-sklikannya/</t>
  </si>
  <si>
    <t xml:space="preserve">Програми і звіти публікуються в розділі Документи. 
https://zp.gov.ua/uk/documents/item/43842
https://zp.gov.ua/uk/documents/item/43812
</t>
  </si>
  <si>
    <t>Інформація про засідання публікується в новинах анонсах, наприклад, https://zp.gov.ua/uk/articles/item/9124/zaporizki-deputati-zatverdili-plan-roboti-na-pershe-pivrichchya; https://zp.gov.ua/uk/articles/item/9113/tretya-sesiya-zaporizkoi-miskoi-radi
Рішення виконкому публікуються в розділі https://zp.gov.ua/uk/documents/category/rishennya-miskvikonkomu/</t>
  </si>
  <si>
    <t>https://zp.gov.ua/uk/articles/item/9113/tretya-sesiya-zaporizkoi-miskoi-radi</t>
  </si>
  <si>
    <t>Інформація про засідання публікується в анонсах, наприклад, https://zp.gov.ua/uk/articles/item/9113/tretya-sesiya-zaporizkoi-miskoi-radi
Інформація публікується за день до події
Порядок денний https://zp.gov.ua/uk/sessions/current/projects/</t>
  </si>
  <si>
    <t xml:space="preserve">Частково https://zp.gov.ua/uk/documents/category/tenders/
https://zp.gov.ua/uk/page/prozorro-1
</t>
  </si>
  <si>
    <t xml:space="preserve">Оренда
Рішення міської ради №81 від 05.10.2011. Дата оприлюднення 05.10.2011Про затвердження Положення про порядок проведення конкурсів на право оренди об'єктів комунальноївласності територіальної громади м.Запоріжжя (опубліковано на сайті)  https://zp.gov.ua/uk/documents/item/1237 
Приватизація
Рішення міської ради №83 від 05.10.2011 «Про Програму приватизації об’єктів комунальної власності м. Запоріжжя» (зі змінами, внесеними згідно з рішеннями Запорізької міської ради від 24.12.2012 № 33, від 10.06.2015 №29) Дата оприлюднення 05.10.2011, 24.12.2012, 10.06.2015. Публікація на сайті в розділі «Департамент комунальної власності та приватизації запорізької міської ради»
https://zp.gov.ua/upload/editor/programa_privatizacii_.pdf </t>
  </si>
  <si>
    <t>https://zp.gov.ua/uk/page/gromadskij-byudzhet</t>
  </si>
  <si>
    <t>Рішення міської ради № 30 від 19.12.2018 Про затвердження Міської комплексної програми соціального захисту населення міста Запоріжжя на 2019-2021 роки
https://zp.gov.ua/uk/documents/item/43986</t>
  </si>
  <si>
    <t>https://zp.gov.ua/uk/sessions/106/resolutions</t>
  </si>
  <si>
    <t>http://ez.kam.gov.ua/ua/appeal_go_add/</t>
  </si>
  <si>
    <t>http://kam.gov.ua/miska_vlada/miska_rada/postiyni_komisii_miskoi_radi_vii_sklikannya</t>
  </si>
  <si>
    <t>http://kam.gov.ua/miska_vlada/kerivnitstvo_miskoi_radi 
http://kam.gov.ua/miska_vlada/miska_rada/deputati_miskoi_radi_viii_sklikannya</t>
  </si>
  <si>
    <t>http://kam.gov.ua/miska_vlada/miska_rada/postiyni_komisii_miskoi_radi_viii_sklikannya</t>
  </si>
  <si>
    <t>http://sok.kam.gov.ua/ua/treezas_so/pg/190619438897157_d5/</t>
  </si>
  <si>
    <t>http://so.kam.gov.ua/ua/treezas_so/pg/1557_d1/</t>
  </si>
  <si>
    <t>http://so.kam.gov.ua/ua/treezas_so/pg/71220607899615_d3/</t>
  </si>
  <si>
    <t>http://e-dem.in.ua/dniprodzerzhynsk 
посилання на петиції неактивне</t>
  </si>
  <si>
    <t>http://kam.gov.ua/ua/news/pg/260121694915242_p13/</t>
  </si>
  <si>
    <t>https://www.google.com/maps/d/viewer?mid=1xKshx22l_ieUP777BZ6cxnqjT24mTgW9&amp;ll=48.53995430908585%2C34.64526550000005&amp;z=12 
http://kam.gov.ua/investitsiyna_diyalnist</t>
  </si>
  <si>
    <t xml:space="preserve">http://kam.gov.ua/ua/news/pg/141118169666173_p9/
(Методика розрахунку орендної плати за комунальне майно, 
що перебуває у власності територіальної громади м.Кам`янського та пропорції її розподілу між відповідним бюджетом, орендодавцем і балансоутримувачем).
http://kam.gov.ua/komunalna_vlasnist_ta_zemelni_resursi/orenda_nerukhomogo_mayna
</t>
  </si>
  <si>
    <t xml:space="preserve">http://kam.gov.ua/ua/news/pg/141118436657775_p9/
(Рішення міської ради від 30.10.2013 №920-42/VI «Про внесення змін до рішенняміської ради від 28.05.2009 №692-37/V «Про затвердження Порядку проведення конкурсу на право оренди нерухомого та окремо індивідуально визначеного майна, 
що належить до комунальної власності територіальної громади
м.Дніпродзержинська»). 
http://kam.gov.ua/komunalna_vlasnist_ta_zemelni_resursi/orenda_nerukhomogo_mayna
</t>
  </si>
  <si>
    <t xml:space="preserve">http://kam.gov.ua/ua/news/pg/210219579504138_p9/
(Протоколи оренди нерухомого майна територіальної громади міста) 
Результати конкурсів щодо продажу публікуються у разі надходження заяв та проведення дій з продажу 
(на теперішній час такі об’єкти відсутні).
http://kam.gov.ua/komunalna_vlasnist_ta_zemelni_resursi/orenda_nerukhomogo_mayna
</t>
  </si>
  <si>
    <t xml:space="preserve">http://so.kam.gov.ua/ua/treezas_so/pg/270120774515656_d5/
</t>
  </si>
  <si>
    <t>http://kam.gov.ua/ua/news/pg/110920257970473_p18/</t>
  </si>
  <si>
    <t>http://kam.gov.ua/byudzhet_uchasti/tsikl_byudzhetu_uchasti_2020_roku</t>
  </si>
  <si>
    <t xml:space="preserve">http://kam.gov.ua/byudzhet/ivapriaporiapro
(Прозоре місто/Бюджет/Управління місцевим боргом міського бюджету).
</t>
  </si>
  <si>
    <t xml:space="preserve">http://so.kam.gov.ua/ua/treezas_so/pg/231117528159950_d1/
http://so.kam.gov.ua/ua/treezas_so/pg/221220402613162_d1/
</t>
  </si>
  <si>
    <t xml:space="preserve">http://kam.gov.ua/gromadi/sotsialniy_zakhist_naselennya/zapobigannya_nasilstvu_v_simi/telefoni_doviri
http://kam.gov.ua/dovidniki/pidpriemstva_shcho_zdiysnyuyut_komunalne_gospodaryuvannya
</t>
  </si>
  <si>
    <t>http://kam.gov.ua/dovidniki/pidpriemstva_shcho_zdiysnyuyut_komunalne_gospodaryuvannya,
http://kam.gov.ua/viddili/departament_zhitlovo_komunalnogo_gospodarstva_ta_budivnitstva/pidporyadkovani_pidpriemstva
http://kam.gov.ua/gromadi/spisok_komunalnikh_pidpriemstv_ta_zakladiv_miskoi_radi</t>
  </si>
  <si>
    <t>http://kam.gov.ua/viddili/viddil_personalu/vakansii_miskoi_radi</t>
  </si>
  <si>
    <t>http://kam.gov.ua/miska_vlada/vakansii_miskoi_radi/protokoli/2020_rik</t>
  </si>
  <si>
    <t>https://kmr.gov.ua/uk/protokolu
https://kmr.gov.ua/uk/stenogramu
https://kmr.gov.ua/uk/result_golosuvanya</t>
  </si>
  <si>
    <t xml:space="preserve">Згідно Регламенту Київради на веб-сайті міської ради публікуються проекти порядків денних та матеріали до них, відеозапис засідань та протоколи засідань постійних комісій. Як приклад посилання на матеріали засідання постійної комісії Київської міської ради  з питань регламенту https://kmr.gov.ua/uk/comisii/31/zasidannya.
Матеріали засідань постійної комісії з питань власності (https://kmr.gov.ua/uk/comisii/28/zasidannya);
Аудіо/відеозапис засідань  постійної комісії з питань власності (https://kmr.gov.ua/uk/comisii/28/video-archive);
Протоколи засідань  постійної комісії з питань власності (https://kmr.gov.ua/uk/comisii/28/protokol);
Результати поіменного голосування засідань  постійної комісії з питань власності не передбачено нормативно-правовими актами https://kmr.gov.ua/uk/comisii/26 (http://kmr.gov.ua/uk/comisii/21);
(https://kmr.gov.ua/uk/comisii/21/video); (https://kmr.gov.ua/uk/comisii/21/protokol); 
(https://kmr.gov.ua/uk/comisii/21/video-archive) </t>
  </si>
  <si>
    <t>https://kyivcity.gov.ua/kyiv_ta_miska_vlada/kyivskyi_miskyi_holova/
https://kmr.gov.ua/uk/deputats</t>
  </si>
  <si>
    <t xml:space="preserve"> https://kmr.gov.ua/uk/comisii/20/development  </t>
  </si>
  <si>
    <t>https://kmr.gov.ua/uk/content/zagalni-zbory</t>
  </si>
  <si>
    <t>https://kmr.gov.ua/uk/rozporyadjenya
 https://kmr.gov.ua/uk/project_poryadku_denogo
https://kmr.gov.ua/uk/content/zasidannya-postiynoyi-komisiyi-kyyivskoyi-miskoyi-rady-z-pytan-arhitektury-mistobuduvannya-1</t>
  </si>
  <si>
    <t>https://kmr.ligazakon.net/document/mr191187$2020_12_22</t>
  </si>
  <si>
    <t xml:space="preserve">https://kyivcity.gov.ua/ekonomichniy_ta_sotsialniy_rozvitok/miski_tsilovi_programi_279578/perelik_miskikh_tsilovikh_program_na_2020_ta_podalshi_roki_413728/
</t>
  </si>
  <si>
    <t>https://kyivcity.gov.ua/kyiv_ta_miska_vlada/kyivskyi_miskyi_holova/klychko_vitalii_volodymyrovych/  
https://kmr.gov.ua/uk/content/elektronne-deklaruvannya
Декларації за 2016-2020 рр. відсутні</t>
  </si>
  <si>
    <t>https://kmr.ligazakon.net/document/mr140023$2016_03_10  https://kyivcity.gov.ua/mistobuduvannia_ta_zemelni_dilianky/</t>
  </si>
  <si>
    <t>https://kmr.ligazakon.net 
https://kyivcity.gov.ua/mistobuduvannia_ta_zemelni_dilianky/</t>
  </si>
  <si>
    <t>https://kremen.gov.ua/?view=project-journals</t>
  </si>
  <si>
    <t>https://kremen.gov.ua/?view=project-journals
https://kremen.gov.ua/?view=projects-city-rada-archive&amp;session=233
https://www.youtube.com/playlist?list=PL_WXRuoXDYJTlZ2XvJrUaN63AFposFSK1</t>
  </si>
  <si>
    <t>https://kremen.gov.ua/?view=mayor-info
https://opendata.kremen.gov.ua/dataset/%D0%B4%D0%B0%D0%BD%D1%96-%D0%BF%D1%80%D0%BE-%D0%B4%D0%B5%D0%BF%D1%83%D1%82%D0%B0%D1%82%D1%96%D0%B2-%D0%BA%D1%80%D0%B5%D0%BC%D0%B5%D0%BD%D1%87%D1%83%D1%86%D1%8C%D0%BA%D0%BE%D1%97-%D0%BC%D1%96%D1%81%D1%8C%D0%BA%D0%BE%D1%97-%D1%80%D0%B0%D0%B4%D0%B8-%D1%83-%D1%82%D0%BE%D0%BC%D1%83-%D1%87%D0%B8%D1%81%D0%BB%D1%96-%D0%BA%D0%BE%D0%BD%D1%82%D0%B0%D0%BA%D1%82%D0%BD%D1%96-%D0%B4%D0%B0%D0%BD%D1%96-%D1%82%D0%B0-%D0%B3%D1%80%D0%B0%D1%84%D1%96%D0%BA-2#{}</t>
  </si>
  <si>
    <t>https://kremen.gov.ua/?view=kremen-page&amp;page-id=101</t>
  </si>
  <si>
    <t>https://kremen.gov.ua/?view=kremen-page&amp;page-id=78</t>
  </si>
  <si>
    <t>https://kremen.gov.ua/?view=search&amp;search_type=all&amp;search_all=%D0%9F%D1%80%D0%BE+%D0%B7%D0%B0%D1%82%D0%B2%D0%B5%D1%80%D0%B4%D0%B6%D0%B5%D0%BD%D0%BD%D1%8F+%D0%BF%D1%80%D0%BE%D0%B3%D1%80%D0%B0%D0%BC%D0%B8+%D0%B5%D0%BA%D0%BE%D0%BD%D0%BE%D0%BC%D1%96%D1%87%D0%BD%D0%BE%D0%B3%D0%BE+%D1%96+%D1%81%D0%BE%D1%86%D1%96%D0%B0%D0%BB%D1%8C%D0%BD%D0%BE%D0%B3%D0%BE+%D1%80%D0%BE%D0%B7%D0%B2%D0%B8%D1%82%D0%BA%D1%83+%D0%BC%D1%96%D1%81%D1%82%D0%B0+%D0%9A%D1%80%D0%B5%D0%BC%D0%B5%D0%BD%D1%87%D1%83%D0%BA%D0%B0+%D0%BD%D0%B0+2020+%D1%80%D1%96%D0%BA</t>
  </si>
  <si>
    <t>https://kremen.gov.ua/?view=comitet-agenda</t>
  </si>
  <si>
    <t>https://kremen.gov.ua/?view=kremen-page&amp;page-id=24</t>
  </si>
  <si>
    <t>https://kremen.gov.ua/index.php?view=single-str&amp;dep-id=14&amp;page_id=760</t>
  </si>
  <si>
    <t>https://opendata.kremen.gov.ua/dataset/%D1%96%D0%BD%D1%84%D0%BE%D1%80%D0%BC%D0%B0%D1%86%D1%96%D1%8F-%D0%BF%D1%80%D0%BE-%D0%B2%D1%81%D1%96%D1%85-%D1%80%D0%BE%D0%B7%D0%BF%D0%BE%D1%80%D1%8F%D0%B4%D0%BD%D0%B8%D0%BA%D1%96%D0%B2-%D0%BA%D0%BE%D1%88%D1%82%D1%96%D0%B2-%D1%89%D0%BE-%D0%B7%D0%B4%D1%96%D0%B9%D1%81%D0%BD%D1%8E%D1%8E%D1%82%D1%8C-%D0%B7%D0%B0%D0%BA%D1%83%D0%BF%D1%96%D0%B2%D0%BB%D1%96-%D1%87%D0%B5%D1%80%D0%B5%D0%B7-%D0%BF%D1%83%D0%B1%D0%BB%D1%96%D1%87%D0%BD%D1%96-%D1%81%D0%B5%D1%80%D0%B2%D1%96%D1%81%D0%B8-0#{}</t>
  </si>
  <si>
    <t>https://opendata.kremen.gov.ua/dataset/%D1%80%D1%96%D1%87%D0%BD%D1%96-%D0%BF%D0%BB%D0%B0%D0%BD%D0%B8-%D0%B7%D0%B0%D0%BA%D1%83%D0%BF%D1%96%D0%B2%D0%B5%D0%BB%D1%8C</t>
  </si>
  <si>
    <t>https://opendata.kremen.gov.ua/dataset/річні-плани-закупівель</t>
  </si>
  <si>
    <t>https://opendata.kremen.gov.ua/dataset/%D1%96%D0%BD%D1%84%D0%BE%D1%80%D0%BC%D0%B0%D1%86%D1%96%D1%8F-%D0%BF%D1%80%D0%BE-%D0%B2%D1%81%D1%96%D1%85-%D1%80%D0%BE%D0%B7%D0%BF%D0%BE%D1%80%D1%8F%D0%B4%D0%BD%D0%B8%D0%BA%D1%96%D0%B2-%D0%BA%D0%BE%D1%88%D1%82%D1%96%D0%B2-%D1%89%D0%BE-%D0%B7%D0%B4%D1%96%D0%B9%D1%81%D0%BD%D1%8E%D1%8E%D1%82%D1%8C-%D0%B7%D0%B0%D0%BA%D1%83%D0%BF%D1%96%D0%B2%D0%BB%D1%96-%D1%87%D0%B5%D1%80%D0%B5%D0%B7-%D0%BF%D1%83%D0%B1%D0%BB%D1%96%D1%87%D0%BD%D1%96-%D1%81%D0%B5%D1%80%D0%B2%D1%96%D1%81%D0%B8-0#{}https://www.kremen.gov.ua/index.php?view=prozorro</t>
  </si>
  <si>
    <t>https://kremen.gov.ua/index.php?view=single-str&amp;dep-id=14&amp;page_id_two=805
Відсутній звіт за 2020 рік</t>
  </si>
  <si>
    <t>https://kremen.gov.ua/index.php?view=search&amp;search_type=all&amp;search_all=%D0%BF%D1%80%D0%BE%D0%B2%D0%B5%D0%B4%D0%B5%D0%BD%D0%BD%D1%8F+%D0%BA%D0%BE%D0%BD%D0%BA%D1%83%D1%80%D1%81%D1%83+%D0%BD%D0%B0+%D0%BF%D1%80%D0%B0%D0%B2%D0%BE+%D0%BE%D1%80%D0%B5%D0%BD%D0%B4%D0%B8+%D0%BC%D0%B0%D0%B9%D0%BD%D0%B0</t>
  </si>
  <si>
    <t>https://kremen.gov.ua/index.php?view=decision-city-rada&amp;start=&amp;end=&amp;number=&amp;title=%D0%B1%D1%8E%D0%B4%D0%B6</t>
  </si>
  <si>
    <t>https://kremen.gov.ua/index.php?view=search&amp;search_type=all&amp;search_all=%D0%BF%D0%BE%D0%B7%D0%B8%D0%BA</t>
  </si>
  <si>
    <t>https://www.msp.gov.ua/timeline/subsidii.html</t>
  </si>
  <si>
    <t>https://kremen.gov.ua/index.php?view=single-news&amp;news-id=15538</t>
  </si>
  <si>
    <t>https://kremen.gov.ua/index.php?view=single-str&amp;dep-id=2&amp;page_id=311</t>
  </si>
  <si>
    <t>ПРОЕКТИ РІШЕНЬ МІСЬКОЇ РАДИ</t>
  </si>
  <si>
    <t>https://public.nazk.gov.ua/documents/9ef3eb7e-91a3-4431-a873-3076cd662d65
https://kremen.gov.ua/?view=kremen-page&amp;page-id=95</t>
  </si>
  <si>
    <t>https://kremen.gov.ua/?view=search&amp;search_type=all&amp;search_all=%D0%BA%D0%BE%D0%BD%D1%84%D0%BB%D1%96%D0%BA%D1%82+%D1%96%D0%BD%D1%82%D0%B5%D1%80%D0%B5%D1%81%D1%96%D0%B2</t>
  </si>
  <si>
    <t>https://kremen.gov.ua/index.php?view=single-str&amp;dep-id=28&amp;page_id_two=1621</t>
  </si>
  <si>
    <t>https://kremen.gov.ua/?view=city&amp;page-id=44</t>
  </si>
  <si>
    <t xml:space="preserve">http://kr.gov.ua/ua/consultationform/ </t>
  </si>
  <si>
    <t>https://kr.gov.ua/ua/st/pg/40121188543109_s/</t>
  </si>
  <si>
    <t>https://www.youtube.com/channel/UCXkUQmyeQTrVl2np1vciQ2Q
https://kr.gov.ua/ua/st/pg/270121925683749_s/index.html
https://kr.gov.ua/ua/st/pg/200120508001814_s/</t>
  </si>
  <si>
    <t>https://kr.gov.ua/ua/st/pg/240117320165686_s/
http://kr.gov.ua/ua/st/pg/20415937626381_s/</t>
  </si>
  <si>
    <t>https://kr.gov.ua/ua/news/pg/241220602642854_s/</t>
  </si>
  <si>
    <t>https://kr.gov.ua/miskiy_golova
https://kr.gov.ua/deputatskiy_korpus</t>
  </si>
  <si>
    <t>https://kr.gov.ua/sklad_vikonavchogo_komitetu/viddili_upravlinnya_inshi_vikonavchi_organi_miskoi_radi
http://kr.gov.ua/sklad_vikonavchogo_komitetu</t>
  </si>
  <si>
    <t>https://kr.gov.ua/sotsialno_ekonomichniy_rozvitok</t>
  </si>
  <si>
    <t>https://kr.gov.ua/ua/ispolkom_sessii/pg/5156_s/</t>
  </si>
  <si>
    <t>https://kr.gov.ua/ua/ispolkom_sessii/pg/5157_s/</t>
  </si>
  <si>
    <t>https://kr.gov.ua/ua/news/pg/190719284956139_s/</t>
  </si>
  <si>
    <t>https://kr.gov.ua/investitsiyne_seredovishche/propozitsii_inozemnikh_partneriv</t>
  </si>
  <si>
    <t>https://kr.gov.ua/ua/news/pg/260220400427286_n/
http://kr.gov.ua/novini</t>
  </si>
  <si>
    <t>https://kr.gov.ua/ua/st/pg/300818848519573_s/ http://krmisto.gov.ua/ua/tenders/purchases/index
https://kr.gov.ua/ua/st/pg/300818371429080_s/</t>
  </si>
  <si>
    <t>https://kr.gov.ua/ua/st/pg/300818371429080_s/
інформація є тільки за 2016-2018 рр.</t>
  </si>
  <si>
    <t>https://kr.gov.ua/ua/st/pg/300818848519573_s/
інформація за 2019-2020 рр. відсутня</t>
  </si>
  <si>
    <t>https://kr.gov.ua/ua/news/pg/280220881715713_n/</t>
  </si>
  <si>
    <t>https://so.kr.gov.ua/ua/treezas_so/pg/3033377777_d1/</t>
  </si>
  <si>
    <t>http://kr.gov.ua/ua/osxfile/name/291111692030173_s_2o/ рішення 726
https://kr.gov.ua/ua/news/pg/110219647801384_n/</t>
  </si>
  <si>
    <t>http://kr.gov.ua/karta_saytu_pidrozdili_vikonkomu/upravlinnya_komunalnoi_vlasnosti_mista/ofitsiyni_povidomlennya
https://kr.gov.ua/ua/news/pg/251111559829142_s/</t>
  </si>
  <si>
    <t>https://kr.gov.ua/karta_saytu_pidrozdili_vikonkomu/upravlinnya_komunalnoi_vlasnosti_mista/ofitsiyni_povidomlennya
https://kr.gov.ua/ua/news/pg/260719105639507_s/</t>
  </si>
  <si>
    <t>https://kr.gov.ua/karta_saytu_pidrozdili_vikonkomu/upravlinnya_komunalnoi_vlasnosti_mista/ofitsiyni_povidomlennya</t>
  </si>
  <si>
    <t>https://openbudget.krmisto.gov.ua/doc/decisions-index?year=2020&amp;reg=1</t>
  </si>
  <si>
    <t>https://openbudget.krmisto.gov.ua/doc/decisions-index?year=2020&amp;reg=1
https://openbudget.krmisto.gov.ua/doc/orders-index?year=2020&amp;reg=9</t>
  </si>
  <si>
    <t>http://krmisto.gov.ua/ua/index за напрямками</t>
  </si>
  <si>
    <t>http://krmisto.gov.ua/ua/maintenanceventures</t>
  </si>
  <si>
    <t>http://krmisto.gov.ua/ua/sup_programs
https://kr.gov.ua/ua/news/pg/3291_s/
https://kr.gov.ua/ua/st/pg/2903175729216798_s/</t>
  </si>
  <si>
    <t xml:space="preserve"> http://kr.gov.ua/ua/consultationform/ </t>
  </si>
  <si>
    <t>https://kr.gov.ua/ua/news/pg/20719251384432_s/</t>
  </si>
  <si>
    <t>https://so.kr.gov.ua/ua/treezas_so/pg/5041477777_d1/</t>
  </si>
  <si>
    <t>https://kr-rada.gov.ua/informatsiya-pro-stan-vikonannya-zakonu-ukrayini-pro-dostup-do-publichnoyi-informatsiyi-pomisyachno-2020/</t>
  </si>
  <si>
    <t xml:space="preserve">http://www.kr-rada.gov.ua/zviti/
http://www.kr-rada.gov.ua/miskiy-golova/
</t>
  </si>
  <si>
    <t>http://www.kr-rada.gov.ua/postiyni-deputatski-komisiyi/</t>
  </si>
  <si>
    <t>http://kr-rada.gov.ua/zagalni-zbori
http://www.kr-rada.gov.ua/site/uploads/files/Vyconavchi%20organy/Viddil-z-pitan-vnutrishnoi-polotiki/%D0%A1%D1%82%D0%B0%D1%82%D1%83%D1%82%202019%20%D1%81%D0%B0%D0%B9%D1%82.pdf</t>
  </si>
  <si>
    <t>http://kr-rada.gov.ua/mistsevi-initsiativi
http://kr-rada.gov.ua/mistsevi-initsiativi/perelik-mistsevih-initsiativ/</t>
  </si>
  <si>
    <t>http://www.kr-rada.gov.ua/news/u-kropivnitskomu-ogoloshutsya-hudozhniy-konkurs-molodizhna-palitra-2021.html
http://www.kr-rada.gov.ua/news/kropivnitsku-molod-zaproshuyut-do-virtualnogo-dialogovogo-maydanchika.html</t>
  </si>
  <si>
    <t xml:space="preserve">http://kr-rada.gov.ua/derzhavni-zakupivli/
http://kr-rada.gov.ua/upravlinnya-z-nadzvichaynih-situatsiy/publichna-informatsiya-snn/  лінк «Річні плани закупівель» (https://prozorro.gov.ua/plan/search?query=26321546)
http://kr-rada.gov.ua/zviti/
https://data.gov.ua/dataset/a08a2471-4881-49ae-bc43-09679a8305a5
</t>
  </si>
  <si>
    <t xml:space="preserve">http://kr-rada.gov.ua/byudzhet-2020/
http://kr-rada.gov.ua/byudzhet-2020/rishennya-budzhet-2020/
сторінка оприлюднення всіх рішень зі змінами
http://kr-rada.gov.ua/rishennya/
</t>
  </si>
  <si>
    <t xml:space="preserve">http://kr-rada.gov.ua/proekti-rishen/
http://kr-rada.gov.ua/uploads/documents/29909-pr_rish_690_01-12-2020.pdf
</t>
  </si>
  <si>
    <t>http://kr-rada.gov.ua/gromadskiy-byudzhet/</t>
  </si>
  <si>
    <t>http://kr-rada.gov.ua/realizatsiya-proektiv/
http://kr-rada.gov.ua/gromadskiy-byudzhet/reyting-proektiv/
http://kr-rada.gov.ua/gromadskiy-byudzhet/on-line-translyatsiya-grom-budget/</t>
  </si>
  <si>
    <t xml:space="preserve">http://kr-rada.gov.ua/uploads/documents/17567-1204-21-11-2017.pdf
http://kr-rada.gov.ua/uploads/documents/24809-rish_2735_27-08-2019.pdf
https://www.kr-rada.gov.ua/site/uploads/files/Vyconavchi%20organy/Finansove_upravlinnya/Pass-3718600-20201222.pdf
</t>
  </si>
  <si>
    <t>http://www.kr-rada.gov.ua/korisni-posilannya/</t>
  </si>
  <si>
    <t xml:space="preserve">http://dozvil.kr-rada.gov.ua/
</t>
  </si>
  <si>
    <t xml:space="preserve">http://www.kr-rada.gov.ua/vakansiyi-viddil-kadriv/rezultati-konkursu/
http://www.kr-rada.gov.ua/vakansiyi-viddil-kadriv/
</t>
  </si>
  <si>
    <t>http://www.kr-rada.gov.ua/uploads/documents/24690-rozp_98_12-08-2019.pdf
https://www.kr-rada.gov.ua/zapobigannya-koruptsiyi/</t>
  </si>
  <si>
    <t>https://kr-rada.gov.ua/uploads/documents/26548-pr_rish_3816_28-01-2020_11-02-2020.pdf</t>
  </si>
  <si>
    <t>http://www.kr-rada.gov.ua/orenda/</t>
  </si>
  <si>
    <t>На офіційному сайті Лисичанської міської ради у розділі Рішення сесій міської ради публікуються протоколи пленарних засідань міської ради, результати поіменного голосування депутатів. 
У Лисичанській міській раді була впроваджена система поіменного голосування ПТК «Віче». Пряма (онлайн) відеотрансляція пленарних засідань доступна з сайту міської ради. Розділ «Пряма трансляція сесій міської ради» містить посилання на канал Лисичанської міської ради на сервісі Youtube Лисичанська міська рада, на якому є можливість подивитися як пряму трансляцію сесії, так і відео попередніх засідань 
https://lis.gov.ua/2011-03-25-08-36-56/resheniya/resheniya-sessij-gorodskogo-soveta/785-resheniya-sessij-gorodskogo-soveta-7-sozyva/rishennya-84-sesiji-7-sklikannya.html
https://www.youtube.com/watch?v=jAE3PUh5EpU</t>
  </si>
  <si>
    <t>На офіційному сайті Лисичанської міської ради у розділі Рішення сесій міської ради публікуються протоколи засідань та результати поіменного голосування депутатів під час засідань постійних комісій міської ради
https://lis.gov.ua/2011-03-25-08-36-56/resheniya/protokoli-postijnikh-komisij.html</t>
  </si>
  <si>
    <t>На офіційному сайті Лисичанської міської ради створено розділ Міський голова, в якому опубліковано біографія, повноваження та обов'язки, графік особистого прийому громадян та звіти міського голови. Також на сайті у розділі Депутатський корпус опубліковано інформацію про депутатів міської ради та їх помічників, час та місце проведення прийому громадян
https://lis.gov.ua/vijskovo-tsivilna-administratsiya/kerivnuk-vtsa.html
https://lis.gov.ua/vijskovo-tsivilna-administratsiya/zastupniki-kerivnika-vtsa.html
https://lis.gov.ua/2011-03-25-08-36-56/494-2010-11-23-14-00-52/deputatskij-korpus.html</t>
  </si>
  <si>
    <t>На офіційному сайті Лисичанської міської ради у розділі Постійні комісії міської ради опубліковано інформацію про перелік та поіменний склад постійних комісій міської ради
https://lis.gov.ua/vijskovo-tsivilna-administratsiya/vikonavchi-organi/strukturni-pidrozdili.html</t>
  </si>
  <si>
    <t>На офіційному сайті Лисичанської міської ради у розділі Члени виконавчого комітету опубліковано поіменний склад виконавчого комітету
https://lis.gov.ua/2011-03-25-08-36-56/executive-powers/672-shtatnoe-raspisanie-ispolnitelnykh-organov.html</t>
  </si>
  <si>
    <t>https://uman-rada.gov.ua/index.php/hromadskosti</t>
  </si>
  <si>
    <t>https://uman-rada.gov.ua/index.php/hromadskosti/dostup-do-publichnoi-informatsii</t>
  </si>
  <si>
    <t>Публікується поіменне голосування https://drive.google.com/drive/u/1/folders/1WhmVYGX7jOiFRQ8pTZOtA4DeY8FOaG2h
Протоколи https://uman-rada.gov.ua/index.php/dokumenty/protokoly-sesii
Рішення https://uman-rada.gov.ua/index.php/dokumenty/rishennia-miskoi-rady</t>
  </si>
  <si>
    <t>https://uman-rada.gov.ua/index.php/dokumenty/proiekty-rishen-miskoi-rady/item/16917-zvit-miskoho-holovy-pro-zdiisnennia-derzhavnoi-rehuliatornoi-polityky-umanskoiu-miskoiu-radoiu-ta-ii-vykonavchym-komitetom-u-2020-rotsi</t>
  </si>
  <si>
    <t>http://uman-rada.gov.ua/index.php/miska-vlada
https://uman-rada.gov.ua/index.php/miska-vlada/deputaty
https://uman-rada.gov.ua/index.php/miska-vlada/deputaty/deputatski-fraktsii-ta-hrupy</t>
  </si>
  <si>
    <t>https://uman-rada.gov.ua/index.php/miska-vlada/vykonavchyi-komitet</t>
  </si>
  <si>
    <t>https://uman-rada.gov.ua/index.php/dokumenty/tsilovi-prohramy?start=0</t>
  </si>
  <si>
    <t>https://uman-rada.gov.ua/index.php/hromadskosti/hromadska-rada/item/4561-pro-zatverdzhennia-polozhennia-pro-hromadsku-radu-pry-vykonavchomu-komiteti-umanskoi-miskoi-rady</t>
  </si>
  <si>
    <t>https://uman-rada.gov.ua/index.php/novyny/prohnozovani-zakhody</t>
  </si>
  <si>
    <t>https://petition.e-dem.ua/uman</t>
  </si>
  <si>
    <t>https://uman-rada.gov.ua/index.php/hromadskosti/publichni-zakupivli</t>
  </si>
  <si>
    <t>https://uman-rada.gov.ua/index.php/diialnist/rehuliatorna-diialnist/opryliudnennia-proektiv-rehuliatornykh-aktiv-ta-analizu-rehuliatornoho-vplyvu/item/439-pro-zatverdzhennia-polozhen-pro-poriadok-rozmishchennia-tymchasovykh-sporud-dlia-zdiisnennia-pidpryiemnytskoi-diialnosti
https://uman-rada.gov.ua/index.php/ekonomika/komunalne-maino/orenda</t>
  </si>
  <si>
    <t>https://uman-rada.gov.ua/index.php/ekonomika/komunalne-maino/pryvatyzatsiia/item/12913-povidomlennia-shchodo-protsesiv-pryvatyzatsii-komunalnoho-maina
https://uman-rada.gov.ua/index.php/ekonomika/komunalne-maino/pryvatyzatsiia</t>
  </si>
  <si>
    <t>http://uman-rada.gov.ua/index.php/komunalne-maino
https://uman-rada.gov.ua/index.php/ekonomika/komunalne-maino/orenda</t>
  </si>
  <si>
    <t>https://uman-rada.gov.ua/index.php/ekonomika/komunalne-maino/orenda</t>
  </si>
  <si>
    <t>https://uman-rada.gov.ua/index.php/ekonomika/komunalne-maino/konkursy-auktsiony-i-oholoshennia</t>
  </si>
  <si>
    <t>https://uman-rada.gov.ua/index.php/ekonomika/komunalne-maino/upravlinnia-komunalnym-mainom</t>
  </si>
  <si>
    <t>https://uman-rada.gov.ua/index.php/ekonomika/komunalne-maino/upravlinnia-komunalnym-mainom/item/6217-perelik-subiektiv-obiektiv-miskoi-komunalnoi-vlasnosti-ta-upovnovazhenykh-orhaniv-iakym-vony-peredaiutsia-v-upravlinnia</t>
  </si>
  <si>
    <t>https://uman-rada.gov.ua/index.php/dokumenty/rishennia-miskoi-rady</t>
  </si>
  <si>
    <t>https://uman-rada.gov.ua/index.php/dokumenty/rishennia-vykonavchoho-komitetu/item/16720-pro-skhvalennia-proektu-biudzhetu-umanskoi-miskoi-terytorialnoi-hromady-na-2021-rik-ta-prohnozu-na-20222023-roky</t>
  </si>
  <si>
    <t>https://uman-rada.gov.ua/index.php/novyny/item/15031-v-umani-vyznacheno-peremozhtsiv-hromadskoho-biudzhetu</t>
  </si>
  <si>
    <t>Сесія на якій розглядався звіт про управління місцевим боргом 
https://uman-rada.gov.ua/index.php/dokumenty/rishennia-miskoi-rady</t>
  </si>
  <si>
    <t>https://uman-rada.gov.ua/index.php/dokumenty/tsilovi-prohramy</t>
  </si>
  <si>
    <t>https://uman-rada.gov.ua/index.php/hromadskosti/korysna-informatsiia?start=0</t>
  </si>
  <si>
    <t>https://uman-rada.gov.ua/index.php/hromadskosti/cnap</t>
  </si>
  <si>
    <t>https://uman-rada.gov.ua/index.php/diialnist/kadrova-polityka</t>
  </si>
  <si>
    <t>https://uman-rada.gov.ua/index.php/diialnist/kadrova-polityka/pryznachennia</t>
  </si>
  <si>
    <t>https://uman-rada.gov.ua/index.php/dokumenty/proiekty-rishen-miskoi-rady</t>
  </si>
  <si>
    <t>http://chmr.gov.ua/ua/files.php?s=40&amp;s1=453</t>
  </si>
  <si>
    <t>http://chmr.gov.ua/ua/sections.php?s=2
http://chmr.gov.ua/ua/files.php?s=2&amp;s1=168&amp;s2=398
http://chmr.gov.ua/ua/files.php?s=2&amp;s1=168&amp;s2=396</t>
  </si>
  <si>
    <t>http://chmr.gov.ua/ua/files.php?s=2&amp;s1=168&amp;s2=391
http://rada.ck.ua/golos/golos
http://chmr.gov.ua/ua/text.php?s=24&amp;s1=430</t>
  </si>
  <si>
    <t>http://chmr.gov.ua/ua/rada.php?s=2&amp;s1=168&amp;s2=456
http://chmr.gov.ua/ua/text.php?s=2&amp;s1=89&amp;s2=103#bio</t>
  </si>
  <si>
    <t>http://chmr.gov.ua/ua/komis.php?s=2&amp;s1=168&amp;s2=456</t>
  </si>
  <si>
    <t>http://chmr.gov.ua/ua/textex.php?s=2&amp;s1=206
http://chmr.gov.ua/ua/text.php?s=2&amp;s1=207&amp;s2=344
http://chmr.gov.ua/ua/files.php?s=33&amp;s1=368&amp;s2=522</t>
  </si>
  <si>
    <t>http://chmr.gov.ua/_upload/Statutu_terytorialnoyi_hromady_mista.pdf</t>
  </si>
  <si>
    <t>http://chmr.gov.ua/ua/text.php?s=34&amp;s1=468</t>
  </si>
  <si>
    <t>http://chmr.gov.ua/ua/files.php?s=2&amp;s1=168&amp;s2=241
http://chmr.gov.ua/ua/news.php?s=1&amp;s1=117
http://chmr.gov.ua/ua/newsread.php?view=18928&amp;s=1&amp;s1=117</t>
  </si>
  <si>
    <t>http://chmr.gov.ua/ua/news.php?s=1&amp;s1=18
http://chmr.gov.ua/ua/newsread.php?view=18316&amp;s=1&amp;s1=18</t>
  </si>
  <si>
    <t>http://chmr.gov.ua/ua/textexread.php?s=8&amp;s1=203&amp;s2=322&amp;row=6&amp;view=2
http://chmr.gov.ua/ua/files.php?s=8&amp;s1=203&amp;s2=709
https://www.google.com/maps/d/u/0/viewer?ll=49.44564360736592%2C32.04196389999993&amp;z=12&amp;mid=1LEbTQeHj2JKsGSCxKEMeju6JEhs</t>
  </si>
  <si>
    <t>http://chmr.gov.ua/ua/news.php?s=8&amp;s1=48&amp;s2=616</t>
  </si>
  <si>
    <t>http://chmr.gov.ua/ua/files.php?s=33&amp;s1=368&amp;s2=436</t>
  </si>
  <si>
    <t xml:space="preserve">http://chmr.gov.ua/ua/newsread.php?view=18747&amp;s=1&amp;s1=68
http://chmr.gov.ua/ua/newsread.php?view=18714&amp;s=1&amp;s1=68
</t>
  </si>
  <si>
    <t>http://chmr.gov.ua/ua/sections.php?s=4</t>
  </si>
  <si>
    <t>http://chmr.gov.ua/ua/text.php?s=2&amp;s1=23</t>
  </si>
  <si>
    <t>http://chmr.gov.ua/ua/notice.php?s=1&amp;s1=94
http://chmr.gov.ua/ua/noticeread.php?s=1&amp;s1=94&amp;view=1448</t>
  </si>
  <si>
    <t>http://chmr.gov.ua/ua/noticeread.php?s=1&amp;s1=94&amp;view=1448</t>
  </si>
  <si>
    <t>https://nazk.gov.ua/uk/
http://chmr.gov.ua/ua/text.php?s=2&amp;s1=350</t>
  </si>
  <si>
    <t>http://chmr.gov.ua/ua/files.php?s=8&amp;s1=203&amp;s2=356</t>
  </si>
  <si>
    <t xml:space="preserve">http://chmr.gov.ua/ua/text.php?s=2&amp;s1=27
</t>
  </si>
  <si>
    <t>http://rada.ck.ua/golos/rishennia</t>
  </si>
  <si>
    <t>підтверджено надходження листа</t>
  </si>
  <si>
    <t>відмова надавати документи в електронному форматі</t>
  </si>
  <si>
    <t>протягом 9 днів</t>
  </si>
  <si>
    <t>відповідь надана на 2 питання з 4</t>
  </si>
  <si>
    <t>відповідь отримана на 2 питання з 4</t>
  </si>
  <si>
    <t>Львів нічого не відповів, хоча повідомлення про отримання запиту надійшло вчасно</t>
  </si>
  <si>
    <t>Після подання скарги Львівська міська рада надіслала відповідь на 1 питання з 4</t>
  </si>
  <si>
    <t>отримано відповідь на 2 питання з 4</t>
  </si>
  <si>
    <t>відповідь отримано протягом 10 днів</t>
  </si>
  <si>
    <t>отримано відповідь на 3 питання з 4</t>
  </si>
  <si>
    <t>отримано відповідь на 1 питання з 4</t>
  </si>
  <si>
    <t>Надали графік засідань постійних комісій, запит надсилали на заходи міськради на 1 півріччя.</t>
  </si>
  <si>
    <t>отримано відповідь на 5 з 6 питань</t>
  </si>
  <si>
    <t>підтверджено отримання листа</t>
  </si>
  <si>
    <t>повідомили про отримання звернення</t>
  </si>
  <si>
    <t>https://konotop-rada.gov.ua/zvorotnij-zviazok/</t>
  </si>
  <si>
    <t>відповідь отримана вчасно</t>
  </si>
  <si>
    <t>На запит інформації не отримали, аргументують тим, що міська рада Лисичанська, її виконавчі органи та міський голова припинили повноваження та була утворена військово-цивільна адміністрація</t>
  </si>
  <si>
    <t>https://mukachevo-rada.gov.ua/golovna/instrumenti-meshkancya/zvernennya-gromadyan/elektronne-zvernennya</t>
  </si>
  <si>
    <t>https://mukachevo-rada.gov.ua/golovna/instrumenti-meshkancya/zvernennya-gromadyan/perevirka-zvernennya</t>
  </si>
  <si>
    <t>https://mukachevo-rada.gov.ua/timeline?&amp;type=all&amp;tag=%D0%9F%D1%80%D0%BE%20%D0%B7%D0%B0%D0%B4%D0%BE%D0%B2%D0%BE%D0%BB%D0%B5%D0%BD%D0%BD%D1%8F%20%D0%B7%D0%B0%D0%BF%D0%B8%D1%82%D1%96%D0%B2%20%D0%BD%D0%B0%20%D0%BF%D1%83%D0%B1%D0%BB%D1%96%D1%87%D0%BD%D1%83%20%D1%96%D0%BD%D1%84%D0%BE%D1%80%D0%BC%D0%B0%D1%86%D1%96%D1%8E</t>
  </si>
  <si>
    <t>https://www.youtube.com/channel/UCzW60VEq1f-AchMKI6ox7PQ
https://mukachevo-rada.gov.ua/upravlinnya-mistom/miska-rada/rezultati-golosuvannya-deputativ-miskoyi-radi
https://mukachevo-rada.gov.ua/npasearch?&amp;category=7</t>
  </si>
  <si>
    <t>https://mukachevo-rada.gov.ua/committees/postijna-deputatska-komisiya-z-pitan-byudzhetu-ta-socialno-ekonomichnogo-rozvitku
https://www.youtube.com/channel/UCzW60VEq1f-AchMKI6ox7PQ</t>
  </si>
  <si>
    <t>https://mukachevo-rada.gov.ua/profiles/baloga-andriy-viktorovich
звіт за 2018 рік</t>
  </si>
  <si>
    <t>https://mukachevo-rada.gov.ua/profiles/baloga-andriy-viktorovich
https://mukachevo-rada.gov.ua/profiles/berdishev-oleksandr-vadimovich-8</t>
  </si>
  <si>
    <t>https://mukachevo-rada.gov.ua/committees</t>
  </si>
  <si>
    <t>https://mukachevo-rada.gov.ua/executive-committee</t>
  </si>
  <si>
    <t>https://mukachevo-rada.gov.ua/upravlinnya-mistom/meshkancyu/ekonomika/programa-ekonomichnogo-i-socialnogo-rozvitku/programa-ekonomichnogo-i-socialnogo-rozvitku-mukachivskoyi-miskoyi-obyednanoyi-teritorialnoyi-gromadi-na-2020-rik-ta-osnovni-napryamki-rozvitku-na-2021-2022-roki</t>
  </si>
  <si>
    <t>https://mukachevo-rada.gov.ua/upravlinnya-mistom/vikonavchij-komitet/plan-grafik-provedennya-zasidan-vikonavchogo-komitetu
https://mukachevo-rada.gov.ua/npasearch?&amp;category=5</t>
  </si>
  <si>
    <t>https://mukachevo-rada.gov.ua/pro-misto/statut-teritorialnoyi-gromadi</t>
  </si>
  <si>
    <t>https://mukachevo-rada.gov.ua/golovna/instrumenti-meshkancya/gromadska-uchast</t>
  </si>
  <si>
    <t>https://mukachevo-rada.gov.ua/upravlinnya-mistom/miska-rada/reglament-miskoyi-radi
https://mukachevo-rada.gov.ua/upravlinnya-mistom/miska-rada/plan-grafik-provedennya-plenarnih-zasidan</t>
  </si>
  <si>
    <t>https://mukachevo-rada.gov.ua/news/chergova-sesiya-miskoyi-radi-vidbudetsya-28-sichnya</t>
  </si>
  <si>
    <t>https://mukachevo-rada.gov.ua/npas/pro-sklikannya-chergovoyi-sesiyi-mukachivskoyi-miskoyi-radi-8-go-sklikannya?v=60058ff534338
https://mukachevo-rada.gov.ua/npasearch?&amp;category=3&amp;convocation=4&amp;from=15.01.2021&amp;to=28.01.2021</t>
  </si>
  <si>
    <t>https://mukachevo-rada.gov.ua/golovna/instrumenti-meshkancya/gromadska-uchast/elektronni-peticiyi</t>
  </si>
  <si>
    <t>Комерційні бізнеспроекти з міського бюджету не фінансуються</t>
  </si>
  <si>
    <t>https://mukachevo-rada.gov.ua/pro-misto/mista-pobratimi
https://mukachevo-rada.gov.ua/tag/mizhnarodne-spivrobitnictvo?&amp;type=all&amp;tag=%D0%9C%D1%96%D0%B6%D0%BD%D0%B0%D1%80%D0%BE%D0%B4%D0%BD%D0%B5%20%D1%81%D0%BF%D1%96%D0%B2%D1%80%D0%BE%D0%B1%D1%96%D1%82%D0%BD%D0%B8%D1%86%D1%82%D0%B2%D0%BE</t>
  </si>
  <si>
    <t>https://mukachevo-rada.gov.ua/tag/mizhnarodne-spivrobitnictvo?&amp;type=all&amp;tag=%D0%9C%D1%96%D0%B6%D0%BD%D0%B0%D1%80%D0%BE%D0%B4%D0%BD%D0%B5%20%D1%81%D0%BF%D1%96%D0%B2%D1%80%D0%BE%D0%B1%D1%96%D1%82%D0%BD%D0%B8%D1%86%D1%82%D0%B2%D0%BE</t>
  </si>
  <si>
    <t>https://mukachevo-rada.gov.ua/searchresult?key=%D0%BA%D0%BE%D0%BD%D0%BA%D1%83%D1%80%D1%81
https://mukachevo-rada.gov.ua/searchresult?key=%D0%BA%D0%BE%D0%BD%D0%BA%D1%83%D1%80%D1%81</t>
  </si>
  <si>
    <t>https://mukachevo-rada.gov.ua/investoram</t>
  </si>
  <si>
    <t>https://mukachevo-rada.gov.ua/investors</t>
  </si>
  <si>
    <t>https://mukachevo-rada.gov.ua/upravlinnya-mistom/biznes/publichni-zakupivli/richni-plani-zakupivel</t>
  </si>
  <si>
    <t>https://mukachevo-rada.gov.ua/upravlinnya-mistom/biznes/publichni-zakupivli/informaciya-pro-zakupivli-do-50-tis-grn
https://prozorro.gov.ua/tender/search?edrpou=04053743</t>
  </si>
  <si>
    <t>https://mukachevo-rada.gov.ua/npas/pro-zatverdzhennya-pereliku-obyektiv-komunalnoyi-vlasnosti-shcho-pidlyagayut-privatizaciyi-v-2021-2022-rokah-shlyahom-aukcionu-data-oprilyudnennya-15012021</t>
  </si>
  <si>
    <t>https://mukachevo-rada.gov.ua/npas/pro-zatverdzhennya-polozhennya-pro-konkurentniy-vidbir-subektiv-pidpriemnitskoi-diyalnosti-z-otsinochnoi-diyalnosti-ta-rozrobki-tsilovoi-dokumentatsii-z-vidchuzhennya-mayna-komunalnoi-vlasnos
https://mukachevo-rada.gov.ua/npas/pro-vnesennya-zmin-do-rishennya-11-sesiyi-mukachivskoyi-miskoyi-radi-6-sklikannya-pro-zatverdzhennya-polozhennya-pro-konkurentnij-vidbir-subyektiv-pidpriyemnickoyi-diyalnosti-z-ocinochnoyi--2</t>
  </si>
  <si>
    <t>https://mukachevo-rada.gov.ua/npas/pro-ukladannya-dogovoriv-orendi-zemel-komunalnoyi-vlasnosti-mukachivskoyi-miskoyi-teritorialnoyi-gromadi-redakciya-vid-27012021</t>
  </si>
  <si>
    <t>https://mukachevo-rada.gov.ua/npas/pro-peredachu-majna-mukachivskoyi-miskoyi-teritorialnoyi-gromadi-v-operativne-upravlinnya
https://mukachevo-rada.gov.ua/npas/pro-vnesennya-zmin-do-rishennya-11-sesiyi-mukachivskoyi-miskoyi-radi-6-sklikannya-pro-zatverdzhennya-polozhennya-pro-konkurentnij-vidbir-subyektiv-pidpriyemnickoyi-diyalnosti-z-ocinochnoyi--3</t>
  </si>
  <si>
    <t>https://mukachevo-rada.gov.ua/zemlekoristuvannya-komunalna-vlasnist-ta-budivelna-politika/aukcion-komunalnoyi-vlasnosti/aukcion-z-orendi
https://mukachevo-rada.gov.ua/zemlekoristuvannya-komunalna-vlasnist-ta-budivelna-politika/aukcion-komunalnoyi-vlasnosti/aukcion-z-prodazhu</t>
  </si>
  <si>
    <t>https://mukachevo-rada.gov.ua/zemlekoristuvannya-komunalna-vlasnist-ta-budivelna-politika/aukcion-komunalnoyi-vlasnosti/aukcion-z-prodazhu
https://mukachevo-rada.gov.ua/zemlekoristuvannya-komunalna-vlasnist-ta-budivelna-politika/aukcion-komunalnoyi-vlasnosti/aukcion-z-orendi</t>
  </si>
  <si>
    <t>https://mukachevo-rada.gov.ua/upravlinnya-mistom/byudzhet/nadhodzhennya-ta-vikoristannya-koshtiv-miskogo-byudzhetu</t>
  </si>
  <si>
    <t>https://mukachevo-rada.gov.ua/upravlinnya-mistom/byudzhet/zvit-pro-vikonannya-byudzhetu</t>
  </si>
  <si>
    <t>https://mukachevo-rada.gov.ua/upravlinnya-mistom/byudzhet/byudzhetni-obgovorennya</t>
  </si>
  <si>
    <t>https://mukachevo-rada.gov.ua/upravlinnya-mistom/byudzhet/byudzhetni-obgovorennya/povidomlennya-pro-byudzhetni-obgovorennya-vid-23112020-roku</t>
  </si>
  <si>
    <t>https://mukachevo-rada.gov.ua/golovna/instrumenti-meshkancya/gromadska-uchast/byudzhet-gromadskih-iniciativ/zviti-pro-vikonannya-proektiv</t>
  </si>
  <si>
    <t>https://mukachevo-rada.gov.ua/news/mukachivska-miska-rada-vizme-poziku-v-92-mln-griven-vid-akcionernogo-tovaristva-derzhavnij-eksportno-importnij-bank-ukrayini</t>
  </si>
  <si>
    <t>https://mukachevo-rada.gov.ua/upravlinnya-mistom/meshkancyu/socialna-robota
https://mukachevo-rada.gov.ua/upravlinnya-mistom/meshkancyu/socialna-robota/perelik-pilg-dopomog-garantij-ta-kompensacij/vidi-derzhavnih-pilg-ta-perelik-osib-yaki-mozhut-nimi-skoristatisya</t>
  </si>
  <si>
    <t>https://mukachevo-rada.gov.ua/upravlinnya-mistom/meshkancyu/socialna-robota/perelik-pilg-dopomog-garantij-ta-kompensacij
https://mukachevo-rada.gov.ua/upravlinnya-mistom/meshkancyu/socialna-robota/miscevi-programi</t>
  </si>
  <si>
    <t>https://mukachevo-rada.gov.ua/upravlinnya-mistom/komunalni-pidpriyemstva</t>
  </si>
  <si>
    <t>https://mukachevo-rada.gov.ua/upravlinnya-mistom/komunalni-pidpriyemstva
https://mukachevo-rada.gov.ua/upravlinnya-mistom/meshkancyu/medicina/zakladi-ohoroni-zdorovya
https://mukachevo-rada.gov.ua/upravlinnya-mistom/meshkancyu/socialna-robota/onlajn-zayava-do-socialnih-zakladiv
https://mukachevo-rada.gov.ua/upravlinnya-mistom/meshkancyu/socialna-robota/socialni-zakladi</t>
  </si>
  <si>
    <t>https://mukachevo-rada.gov.ua/golovna/instrumenti-meshkancya/cnap</t>
  </si>
  <si>
    <t>https://mukachevo-rada.gov.ua/news/na-sesiyi-mukachivskoyi-miskoyi-radi-zatverdili-polozhennya-pro-konkursnij-vidbir-na-zamishchennya-vakantnoyi-posadi-kerivnika-zakladu</t>
  </si>
  <si>
    <t>https://mukachevo-rada.gov.ua/upravlinnya-mistom/kadrova-politika</t>
  </si>
  <si>
    <t>https://mukachevo-rada.gov.ua/news/mmr-ogoloshuye-konkursi-na-zamishchennya-vakantnih-posad</t>
  </si>
  <si>
    <t>https://mukachevo-rada.gov.ua/upravlinnya-mistom/kadrova-politika/konkursi-na-zamishchennya-vakantnih-posad-u-vikonavchih-organah/rezultati-konkursiv-na-zamishchennya-vakantnih-posad-u-vikonavchih-organah</t>
  </si>
  <si>
    <t>https://mukachevo-rada.gov.ua/upravlinnya-mistom/vikonavchi-organi/pravila-vnutrishnogo-trudovogo-rozporyadku
https://mukachevo-rada.gov.ua/npas/pro-zatverdzhennya-reglamentu-vikonavchih-organiv-mukachivskoyi-miskoyi-radi</t>
  </si>
  <si>
    <t>https://mukachevo-rada.gov.ua/profiles/baloga-andriy-viktorovich
https://mukachevo-rada.gov.ua/profiles/berdishev-oleksandr-vadimovich-8
посилання неактивні</t>
  </si>
  <si>
    <t>https://mukachevo-rada.gov.ua/golovna/instrumenti-meshkancya/gromadska-uchast/zapobigannya-korupciyi/konflikt-interesiv
https://mukachevo-rada.gov.ua/npas/pro-zatverdzhennya-poryadku-zapobigannya-ta-vregulyuvannya-konfliktu-interesiv-u-mukachivskiy-miskiy-radi-ta-ii-vikonavchikh-organakh
https://mukachevo-rada.gov.ua/npas/pro-zdiysnennya-zakhodiv-shchodo-minimizatsii-mozhlivosti-viniknennya-potentsiynogo-konfliktu-interesiv</t>
  </si>
  <si>
    <t>https://mukachevo-rada.gov.ua/golovna/instrumenti-meshkancya/gromadska-uchast/zapobigannya-korupciyi/povidomiti-pro-korupciyu</t>
  </si>
  <si>
    <t>https://mukachevo-rada.gov.ua/golovna/instrumenti-meshkancya/gromadska-uchast/zapobigannya-korupciyi/neetichna-povedinka-abo-diskriminaciya</t>
  </si>
  <si>
    <t>https://mukachevo-rada.gov.ua/golovna/instrumenti-meshkancya/gromadska-uchast/zapobigannya-korupciyi/zvernennya-vikrivachiv
https://mukachevo-rada.gov.ua/golovna/instrumenti-meshkancya/gromadska-uchast/zapobigannya-korupciyi/neetichna-povedinka-abo-diskriminaciya</t>
  </si>
  <si>
    <t>https://mukachevo-rada.gov.ua/zemlekoristuvannya-komunalna-vlasnist-ta-budivelna-politika/mistobudivna-dokumentaciya</t>
  </si>
  <si>
    <t>https://mukachevo-rada.gov.ua/zemlekoristuvannya-komunalna-vlasnist-ta-budivelna-politika/nezadiyani-zemelni-dilyanki</t>
  </si>
  <si>
    <t>https://mukachevo-rada.gov.ua/news/proekti-rishen-po-zemelnim-pitannyam-lipen-2020-r</t>
  </si>
  <si>
    <t>https://mukachevo-rada.gov.ua/golovna/instrumenti-meshkancya/cnap/zemelni-pitannya</t>
  </si>
  <si>
    <t>https://mukachevo-rada.gov.ua/golovna/instrumenti-meshkancya/cnap/zemelni-pitannya
https://mukachevo-rada.gov.ua/zemlekoristuvannya-komunalna-vlasnist-ta-budivelna-politika/zemelnij-aukcion</t>
  </si>
  <si>
    <t>https://mukachevo-rada.gov.ua/upravlinnya-mistom/regulyatorna-diyalnist/vidkriti-obgovorennya-regulyatornih-aktiv/gromadske-obgovorennya-regulyatornogo-akta</t>
  </si>
  <si>
    <t>https://nizhynrada.gov.ua/login</t>
  </si>
  <si>
    <t>https://nizhynrada.gov.ua/nmr/miskiy-golova/zvernennya-gromadyan/informaciya-pro-stan-roboti-iz-zvernennyami-gromadyan</t>
  </si>
  <si>
    <t>https://nizhynrada.gov.ua/nmr/miska-rada/protokoli-sesiy-miskoji-radi/protokoli-sesiy-miskoji-radi-viii-cklikannya
https://nizhynrada.gov.ua/nmr/zagalna-informaciya/rezultati-golosuvannya
https://nizhynrada.gov.ua/videos</t>
  </si>
  <si>
    <t>https://nizhynrada.gov.ua/nmr/miska-rada/protokoli-postiynih-deputatskih-komisiy/protokoli-zasidan-postiynoji-komisiji-miskoji-radi-z-pitan-socialnogo-zahistu-naselennya-osviti-ohoroni-zdorov-ya-kulturi-sim-ji-ta-molodi-fizichnoji-kulturi-i-sportu
https://nizhynrada.gov.ua/news/novini/vidbulasya-komisiji-z-pitan-socialno-ekonomichnogo-rozvitku-mista
https://nizhynrada.gov.ua/videos?page=3</t>
  </si>
  <si>
    <t>https://nizhynrada.gov.ua/nmr/miskiy-golova/zvituvannya-miskogo-golovi</t>
  </si>
  <si>
    <t>https://nizhynrada.gov.ua/nmr/miska-rada/deputati-miskoji-radi/frakciji-ta-postiyni-deputatski-komisiji</t>
  </si>
  <si>
    <t>https://nizhynrada.gov.ua/nmr/departments/deputati-miskoji-radi
https://nizhynrada.gov.ua/nmr/profiles/kodola-oleksandr-mihaylovich</t>
  </si>
  <si>
    <t>https://nizhynrada.gov.ua/nmr/departments/vikonavchiy-komitet</t>
  </si>
  <si>
    <t>https://nizhynrada.gov.ua/nmr/ekonomichniy-rozvitok/programa-ekonomichnogo-ta-socialnogo-rozvitku/programa-ekonomichnogo-i-socialnogo-rozvitku-nizhinskoji-teritorialnoji-gromadi-na-2021-rik
https://nizhynrada.gov.ua/nmr/ekonomichniy-rozvitok/programa-ekonomichnogo-ta-socialnogo-rozvitku</t>
  </si>
  <si>
    <t>https://nizhynrada.gov.ua/nmr/vikonkom/rishennya-vikonavchogo-komitetu
https://nizhynrada.gov.ua/news/novini/vidbulosya-zasidannya-vikonavchogo-komitetu-6</t>
  </si>
  <si>
    <t>https://nizhynrada.gov.ua/nmr/pro-misto-about-city/statut-teritorialnoji-gromadi-statute-of-the-territorial-community-of-nizhyn-chernihiv-region-content.html</t>
  </si>
  <si>
    <t>https://nizhynrada.gov.ua/nmr/miska-gromada/instrumenti-miscevoji-demokratiji/gromadski-sluhannya</t>
  </si>
  <si>
    <t>https://nizhynrada.gov.ua/nmr/miskiy-golova/rozporyadzhennya-miskogo-golovi/rozporyadzhennya-miskogo-golovi-za-2021-rik</t>
  </si>
  <si>
    <t>https://nizhynrada.gov.ua/nmr/miska-rada/proekti-rishen-miskoji-radi/proekti-rishen-miskoji-radi-za-2021-rik/proekti-rishen-miskoji-radi-za-lyutiy-2021-roku</t>
  </si>
  <si>
    <t>https://nizhynrada.gov.ua/nmr/miskiy-golova/elektronni-peticiji
посилання неактивне</t>
  </si>
  <si>
    <t>https://nizhynrada.gov.ua/nmr/ekonomichniy-rozvitok/rozvitok-pidpriyemnictva/granti-finansovo-kreditna-ta-investiciyna-pidtrimka-sub-yektiv-malogo-i-serednogo-pidpriyemnictva</t>
  </si>
  <si>
    <t>https://nizhynrada.gov.ua/news/novini/proekt-molod-records-otrimav-grant-u-30-000-griven
https://nizhynrada.gov.ua/news/novini/aktivistka-molodizhnogo-ruhu-anastasiya-guz-ta-gromadska-organizaciya-laboratoriya-iniciativnoji-molodi-znovu-realizovuvatimut-chergoviy-grantoviy-proekt-v-nizhini</t>
  </si>
  <si>
    <t>https://nizhynrada.gov.ua/news/novini/nizhin-pidpisav-memorandum-pro-spivrobitnictvo-z-derzhenergoefektivnosti</t>
  </si>
  <si>
    <t>https://nizhynrada.gov.ua/nmr/miskiy-byudzhet/miski-cilovi-programi/proekti-miskih-cilovih-program/proekti-miskih-cilovih-program-na-2021-rik</t>
  </si>
  <si>
    <t>https://nizhynrada.gov.ua/nmr/kultura/konkursi-kulturi</t>
  </si>
  <si>
    <t>https://nizhynrada.gov.ua/nmr/investiciyna-diyalnist/proekti-mista
https://nizhynrada.gov.ua/nmr/investiciyna-diyalnist/investoru/investiciyna-diyalnist</t>
  </si>
  <si>
    <t>https://nizhynrada.gov.ua/nmr/ekonomichniy-rozvitok/zakupivli/richni-plani-zakupivel</t>
  </si>
  <si>
    <t>https://nizhynrada.gov.ua/nmr/ekonomichniy-rozvitok/zakupivli</t>
  </si>
  <si>
    <t>https://nizhynrada.gov.ua/nmr/ekonomichniy-rozvitok/pidpriyemstva-mista/komunalni-pidpriyemstva-mista/komunalne-mayno
https://nizhynrada.gov.ua/nmr/investiciyna-diyalnist/ob-yekti-shcho-pidlyagayut-privatizaciji-v-2020-roci-na-teritoriji-m-nizhina</t>
  </si>
  <si>
    <t>https://nizhynrada.gov.ua/news/novini/vidbulosya-obgovorennya-zu-pro-orendu-derzhavnogo-ta-komunalnogo-mayna-yakiy-vvoditsya-v-diyu-z-1-lyutogo-2020-roku</t>
  </si>
  <si>
    <t>https://nizhynrada.gov.ua/nmr/ekonomichniy-rozvitok/pidpriyemstva-mista/komunalni-pidpriyemstva-mista/komunalne-mayno/ogoloshennya-shchodo-orendi-komunalnogo-mayna
https://nizhynrada.gov.ua/nmr/ekonomichniy-rozvitok/pidpriyemstva-mista/komunalni-pidpriyemstva-mista/komunalne-mayno/ogoloshennya-shchodo-prodazhu-komunalnogo-mayna</t>
  </si>
  <si>
    <t>https://nizhynrada.gov.ua/nmr/ekonomichniy-rozvitok/pidpriyemstva-mista/komunalni-pidpriyemstva-mista/komunalne-mayno/investiciyno-privablivi-zemelni-dilyanki-dlya-prodazhu-na-zemelnih-torgah-okremimi-lotami</t>
  </si>
  <si>
    <t>https://nizhynrada.gov.ua/nmr/miskiy-byudzhet/informaciji-ta-materiali-pro-vikonannya-byudzhetu</t>
  </si>
  <si>
    <t>https://nizhynrada.gov.ua/nmr/miskiy-byudzhet/informaciji-ta-materiali-pro-vikonannya-byudzhetu/informaciji-ta-materiali-pro-vikonannya-byudzhetu-za-2020-rik</t>
  </si>
  <si>
    <t>https://nizhynrada.gov.ua/nmr/miskiy-byudzhet/proektuvannya-byudzhetu-mista/proekt-byudzhetu-na-2021-rik</t>
  </si>
  <si>
    <t>https://nizhynrada.gov.ua/nmr/miska-gromada/gromadskiy-byudzhet/gromadskiy-byudzhet-na-2021-rik</t>
  </si>
  <si>
    <t>https://nizhynrada.gov.ua/nmr/socialniy-zahist/miscevi-organi-fondiv-socialnogo-strahuvannya/fond-socialnogo-strahuvannya-z-timchasovoji-vtrati-pracezdatnosti
https://nizhynrada.gov.ua/nmr/socialniy-zahist/miscevi-organi-fondiv-socialnogo-strahuvannya/nizhinskiy-miskrayonniy-centr-zaynyatosti
https://nizhynrada.gov.ua/nmr/socialniy-zahist/miscevi-organi-fondiv-socialnogo-strahuvannya/nizhinske-viddilennya-upravlinnya-vikonavchoji-direkciji-fondu-socialnogo-strahuvannya-ukrajini-v-chernigivskiy-oblasti</t>
  </si>
  <si>
    <t>https://nizhynrada.gov.ua/nmr/novini-vikonavchih-organiv/upravlinnya-socialnogo-zahistu-naselennya-informuye/upravlinnya-socialnogo-zahistu-naselennya</t>
  </si>
  <si>
    <t>https://nizhynrada.gov.ua/nmr/ekonomichniy-rozvitok/pidpriyemstva-mista/komunalni-pidpriyemstva-mista</t>
  </si>
  <si>
    <t>https://nizhynrada.gov.ua/nmr/ekonomichniy-rozvitok/pidpriyemstva-mista/komunalni-pidpriyemstva-mista
https://nizhynrada.gov.ua/nmr/socialniy-zahist/nizhinskiy-miskiy-centr-socialnih-sluzhb-dlya-sim-ji-ditey-ta-molodi/pro-nas-1</t>
  </si>
  <si>
    <t>https://nizhynrada.gov.ua/nmr/cnap/centr-nadannya-administrativnih-poslug</t>
  </si>
  <si>
    <t>https://nizhynrada.gov.ua/nmr/publichna-informaciya/vakansiji</t>
  </si>
  <si>
    <t>https://nizhynrada.gov.ua/nmr/ekonomichniy-rozvitok/transport-i-zv-yazok/protokoli-zasidan-konkursnogo-komitetu</t>
  </si>
  <si>
    <t>https://nizhynrada.gov.ua/news</t>
  </si>
  <si>
    <t>https://nizhynrada.gov.ua/nmr/novini-vikonavchih-organiv/postiyna-komisiya-nizhinskoji-miskoji-radi-z-pitan-reglamentu-deputatskoji-diyalnosti-ta-etiki-zakonnosti-pravoporyadku-antikorupciynoji-politiki-svobodi-slova-ta-zv-yazkiv-z-gromadskistyu-informuye/informuye-postiyna-komisiya-nizhinskoji-miskoji-radi-z-pitan-reglamentu-deputatskoji-diyalnosti-ta-etiki-zakonnosti-pravoporyadku-antikorupciynoji-politiki-svobodi-slova-ta-zv-yazkiv-z-gromadskistyu</t>
  </si>
  <si>
    <t>https://nizhynrada.gov.ua/nmr/publichna-informaciya/zapobigannya-korupciji/iv-zapobigannya-korupciji-sered-posadovih-osib-yuridichnih-osib-publichnogo-prava-shcho-zasnovani-miskoyu-radoyu
Відсутні звіти за 2020 рік</t>
  </si>
  <si>
    <t>https://nizhynrada.gov.ua/nmr/mistobudivna-dokumentaciya</t>
  </si>
  <si>
    <t>https://nizhynrada.gov.ua/nmr/investiciyna-diyalnist/investoru/vilni-zemelni-dilyanki</t>
  </si>
  <si>
    <t>https://nizhynrada.gov.ua/nmr/miska-gromada/gromadski-obgovorennya/gromadski-obgovorennya</t>
  </si>
  <si>
    <t>https://nizhynrada.gov.ua/nmr/miska-rada/rishennya-miskoji-radi/rishennya-miskoji-radi-viii-sklikannya-priynyati-u-2021-roci/rishennya-priynyati-na-chergoviy-6-sesiji-8-sklikannya-04-lyutogo-2021-roku</t>
  </si>
  <si>
    <t>https://nizhynrada.gov.ua/news/novini/vidbudutsya-zemelni-torgi-u-formi-aukcionu-z-prodazhu-prava-orendi-na-zemelnu-dilyanku</t>
  </si>
  <si>
    <t>https://novomoskovsk-rada.dp.gov.ua/ua/gromadskosti/zvernennya-gromadyan/zvernennya-gromadyan-do-miskoyi-vladi</t>
  </si>
  <si>
    <t>https://novomoskovsk-rada.dp.gov.ua/ua/gromadskosti/zvernennya-gromadyan/zviti-po-zvernennyam-gromadyan
Інформація відсутня за 2017-2020 рр.</t>
  </si>
  <si>
    <t>https://novomoskovsk-rada.dp.gov.ua/ua/rada/rezultati-poimennogo-golosuvannya
https://novomoskovsk-rada.dp.gov.ua/ua/rada/protokoli-sesij/2020</t>
  </si>
  <si>
    <t>https://novomoskovsk-rada.dp.gov.ua/ua/rada/postijni-komisiyi</t>
  </si>
  <si>
    <t>https://novomoskovsk-rada.dp.gov.ua/ua/vikonkom/team
біографії відсутні, посилання на депутатський корпус відсутнє</t>
  </si>
  <si>
    <t>посилання неактивне</t>
  </si>
  <si>
    <t>https://novomoskovsk-rada.dp.gov.ua/ua/normativni-akti/vsi-normativni-akti/pro-shvalennya-zvitu-pro-vikonannya-programi-socialnogo-zahistu-naselennya-mnovomoskovsku-na-2016-2020-rr-ta-znyattya-z-kontrolyu</t>
  </si>
  <si>
    <t>http://www.novomoskovsk-rada.gov.ua/sites/default/files/protokoly_zasidan_vykonkomu_2020.rar
Посилання неактивне</t>
  </si>
  <si>
    <t>https://lis.gov.ua/2011-03-25-08-36-56/executive-powers/2011-02-24-14-47-23.html</t>
  </si>
  <si>
    <t>Порядок проведення загальних зборів громадян за місцем проживання прописаний Статутом територіальної громади міста Лисичанська, який опублікований на офіційному сайті Лисичанської міської ради у розділі Статут територіальної громади 
RSGS_9_138_28_04_2016.doc</t>
  </si>
  <si>
    <t>Відповідно до Закону України «Про доступ до публічної інформації» проекти рішень, які виносяться на розгляд міської ради, оприлюднюються на офіційному веб-сайті міської ради у розділі Проекти рішень у терміни передбачені чинним законодавством.
Питання, які передбачаються для включення до порядку денного, публікуються на веб-сайті міської ради згідно з розпорядженнями міського голови про скликання чергових (позачергових) сесій міської ради
https://lis.gov.ua/2011-03-25-08-36-56/resheniya/proekty-reshenij.html</t>
  </si>
  <si>
    <t>https://e-dem.in.ua/lisichansk/petition/embedallstate 
посилання неактивне</t>
  </si>
  <si>
    <t>https://lis.gov.ua/novosti/notice/24964-shchodo-realizatsiji-programi-energodim.html
https://lis.gov.ua/sub-ektam-khozyajstvovaniya/pred/20629-shchodo-realizatsiji-programi-proekt-usaid-ekonomichna-pidtrimka-skhidnoji-ukrajini.html</t>
  </si>
  <si>
    <t>У розділі «Відкриті дані» за посиланням https://lis.gov.ua/otkrytye-dannye.htmll, а також у розділі «Оголошення»
https://lis.gov.ua/component/content/article/19-2011-03-24-14-31-46/2011-03-24-06-57-08/23545-miskij-golova-sergij-shilin-zustrivsya-z-predstavnikami-dityachogo-fondu-oon-unicef.html</t>
  </si>
  <si>
    <t>У розділі «Оголошення» за посиланням https://lis.gov.ua/novosti/2011-03-25-08-09-17.html
https://lis.gov.ua/novosti/2017-09-21-08-09-18.html</t>
  </si>
  <si>
    <t>https://lis.gov.ua/upravlenie-sobstvennosti/novosti/22921-12-bereznya-konkurs-z-vidboru-vikonavtsiv-robit-iz-zemleustroyu.html
ZVIT_VRRA_14_05_2020(2).doc</t>
  </si>
  <si>
    <t>У розділі «Бюджет» за посиланням https://lis.gov.ua/ispolzovanie-byudzhetnykh-sredstv.html</t>
  </si>
  <si>
    <t>У розділі «Бюджет» опубліковані бюджети зі всіма змінами за 2016, 2017 та 2018 роки, за посиланням https://lis.gov.ua/ispolzovanie-byudzhetnykh-sredstv.html</t>
  </si>
  <si>
    <t>У щоквартально у розділі «Бюджет міста» за посиланням https://lis.gov.ua/ispolzovanie-byudzhetnykh-sredstv/byudzhet-goroda/byudzhet-goroda-2020.html, а також щотижнево у розділі «Використання бюджетних коштів» за посиланням https://lis.gov.ua/ispolzovanie-byudzhetnykh-sredstv/ispolzovanie-byudzhetnykh-sredstv-2/ispolzovanie-byudzhetnykh-sredstv-2020.html</t>
  </si>
  <si>
    <t>У розділі «Міські програми розвитку» розміщені міські програми соціального захисту населення, осіб з обмеженими фізичними можливостями, учасників антитерористичної операції та членів їх сімей, громадян, які постраждали внаслідок Чорнобильської катастрофи, в яких зазначені заходи з соціальної підтримки, в т.ч. з наданням соціальної допомоги, відповідним категоріям населення міста
https://lis.gov.ua/lisichansk-today/314-gorodskie-programmy-razvitiya.html</t>
  </si>
  <si>
    <t>https://lis.gov.ua/organy-gosudarstvennoj-vlasti.html</t>
  </si>
  <si>
    <t>На офіційному сайті Лисичанської міської ради створено розділ Містобудівна документація, у якому розміщено генеральні плани міст Лисичанськ, Новодружеськ та Привілля, затверджені детальні плани територій у межах міста, схеми планування територій, містобудівні умови та обмеження та повідомлення про проведення громадського обговорення містобудівної документації
https://lis.gov.ua/gradostroitelnaya-dokumentatsiya.html</t>
  </si>
  <si>
    <t>https://www.lutskrada.gov.ua/pages/zvity-pro-nadkhodzhennia-zapytiv</t>
  </si>
  <si>
    <t xml:space="preserve">У розділі «Оперативна інформація»по різних тематиках, напр. https://www.lutskrada.gov.ua/pages/zvit-miskoho-holovy-pro-zdiisnennia-derzhavnoi-rehuliatornoi-polityky-vykonavchymy-orhanamy;
У розділі «Відеоновини» </t>
  </si>
  <si>
    <t xml:space="preserve">Інформація про секретаря ради, виконувача повноважень міського голови
https://www.lutskrada.gov.ua/sekretar-miskoi-rady/sekretar-miskoi-rady
депутатів міської ради https://www.lutskrada.gov.ua/deputies
прийом громадян депутатами https://www.lutskrada.gov.ua/pages/pryiom-hromadian-deputatamy
прийом секретарем міської ради ради https://www.lutskrada.gov.ua/city-government
</t>
  </si>
  <si>
    <t xml:space="preserve">https://www.lutskrada.gov.ua/pages/postiini-komisii-miskoi-rady
https://www.lutskrada.gov.ua/komisii-lutskoi-miskoi-rady
</t>
  </si>
  <si>
    <t>Програма соціально-економічного розвитку, цільові програми, звіти про їх виконання: https://www.lutskrada.gov.ua/pages/informatsiia-pro-ekonomichnyi-ta-sotsialnyi-stan-rozvytku-mista-lutska
Програма розвитку культури: https://www.lutskrada.gov.ua/documents/pro-zatverdzhennya-programy-rozvytku-kultury-u-misti-lucku-na-2018-2020-roky</t>
  </si>
  <si>
    <t>Архів відеотрансляцій засідання викнкому: https://www.lutskrada.gov.ua/video-news/on-line
Результати голосувань: https://www.lutskrada.gov.ua/pages/rezultaty-holosuvan-vykonavchoho-komitetu
Рішення виконавчого комітету у розділі «Документи» - «Рішення виконавчого комітету»: https://www.lutskrada.gov.ua/documents?term=&amp;number=&amp;type=24</t>
  </si>
  <si>
    <t>В контексті партисипативних практик: 
https://www.lutskrada.gov.ua/pages/initiatives 
https://www.lutskrada.gov.ua/pages/bu</t>
  </si>
  <si>
    <t xml:space="preserve">Інформація в розділі «Оперативна інформація» https://www.lutskrada.gov.ua/publications/27-sichnia-vidbudetsia-chetverta-sesiia-lutskoi-miskoi-rady
Розпорядження міського голови (розділ «Документи»)
Переліки питань сесій міської ради (розділ «Документи» - «Розпорядження міського голови) https://www.lutskrada.gov.ua/documents?term=&amp;number=&amp;type=17&amp;daterange=
</t>
  </si>
  <si>
    <t xml:space="preserve">Порядок денний виконавчого комітету у розділі «Документи» https://www.lutskrada.gov.ua/documents?term=&amp;number=&amp;type=1&amp;daterange=
Проекти документів у у розділі «Документи»- «Проекти рішень міської ради»
https://www.lutskrada.gov.ua/documents?term=&amp;number=&amp;type=19&amp;daterange=
Перелік питань сесій міської ради у розділі «Документи» https://www.lutskrada.gov.ua/document-types/poriadky-denni-sesii-miskoi-rady
</t>
  </si>
  <si>
    <t>https://petition.e-dem.ua/lutsk</t>
  </si>
  <si>
    <t xml:space="preserve">https://www.lutskrada.gov.ua/pages/proekty
https://www.lutskrada.gov.ua/pages/realizovani-proekty
</t>
  </si>
  <si>
    <t>У розділі оперативна інформація, анонс подій, напр. https://www.lutskrada.gov.ua/publications/rozpochato-pryiom-zaiavok-na-natsionalnyi-konkurs-blahodiina-ukraina-2020
hhttps://www.lutskrada.gov.ua/publications/rozpochavsia-vseukrainskyi-konkurs-dytiachoho-maliunka-okhorona-pratsi-ochyma-ditei-2021</t>
  </si>
  <si>
    <t>https://www.lutskrada.gov.ua/pages/elektronni-zakupivli-lutskoi-miskoi-rady</t>
  </si>
  <si>
    <t>Рішення міської ради від 25.07.2018 № 44/35 https://www.lutskrada.gov.ua/documents/pro-diialnist-auktsionnoi-komisii-dlia-prodazhu-ob-iektiv-maloi-pryvatyzatsii-shcho-nalezhat-terytorialnii-hromadi-mista-lutska</t>
  </si>
  <si>
    <t>https://www.lutskrada.gov.ua/budget</t>
  </si>
  <si>
    <t>Протоколи громадських слухань https://www.lutskrada.gov.ua/pages/hromadski-slukhannia
https://www.lutskrada.gov.ua/pages/rishennia-lutskoi-miskoi-rady-z-pytan-biudzhetu</t>
  </si>
  <si>
    <t xml:space="preserve">
https://www.lutskrada.gov.ua/documents/zvit-pro-robotu-departamentu-finansiv-ta-biudzhetu-za-2020-rik
</t>
  </si>
  <si>
    <t xml:space="preserve">https://www.lutskrada.gov.ua/pages/public-institutions
У розділі «Жителю міста» - «Я маю право» міститься посилання на: https://pravo.minjust.gov.ua/ua
</t>
  </si>
  <si>
    <t xml:space="preserve">https://www.lutskrada.gov.ua/pages/public-institutions 
У розділі «Електонне місто» містяться посилання на особисті кабінети
</t>
  </si>
  <si>
    <t xml:space="preserve">https://www.lutskrada.gov.ua/publications/novi-pravyla-povirky-lichylnykiv-uves-protses-kontroliuvatyme-pidpryiemstvo
https://www.lutskrada.gov.ua/publications/u-lutsku-zdiisniuiut-povirku-lichylnykiv-za-rakhunok-abonplaty-vvedenoi-novym-zakonom-pro-zhkh
</t>
  </si>
  <si>
    <t>https://www.lutskrada.gov.ua/pages/zapobihannia-proiavam-koruptsii
https://www.lutskrada.gov.ua/pages/konflikt-interesiv</t>
  </si>
  <si>
    <t>https://city-adm.lviv.ua/public-information/gov-officials/sadovyi-andrii-ivanovych/zvit</t>
  </si>
  <si>
    <t>https://www.lvivrada.gov.ua/zasidannia/poryadok-dennyy
https://www.lvivrada.gov.ua/zasidannia/rezultaty-golosuvan
https://www.lvivrada.gov.ua/zasidannia/protokolu-zasidan-radu</t>
  </si>
  <si>
    <t>https://www.lvivrada.gov.ua/miska-rada/vykonavchi-organy</t>
  </si>
  <si>
    <t>https://www8.city-adm.lviv.ua/info/plan_VK.nsf/main</t>
  </si>
  <si>
    <t>https://www.lvivrada.gov.ua/zasidannia/plany-robotu-secii/item/5444-plany-roboty-sesiji-lyvivsykoji-misykoji-rady-7-go-sklykannya</t>
  </si>
  <si>
    <t xml:space="preserve">Голосування відбувається на платформі https://e-dem.in.ua/lviv,
посилання на яку є на сайті міської ради
https://www.lvivrada.gov.ua/gromadska-uchast/elektronni-petycii
</t>
  </si>
  <si>
    <t xml:space="preserve">https://lvivrada.gov.ua/gromadska-uchast/gromadskyi-budget
https://lvivrada.gov.ua/gromadska-uchast/konkursy-dlja-go
</t>
  </si>
  <si>
    <t xml:space="preserve">Щодо конкурсів для ГО- https://lvivrada.gov.ua/gromadska-uchast/konkursy-dlja-go
Сайт громадського бюджету https://gb.city-adm.lviv.ua/ та 
https://lviv.pb.org.ua/
</t>
  </si>
  <si>
    <t xml:space="preserve">Щодо конкурсів для ГО- https://lvivrada.gov.ua/gromadska-uchast/konkursy-dlja-go
</t>
  </si>
  <si>
    <t>https://city-adm.lviv.ua/public-information/tenders
https://city-adm.lviv.ua/lmr/elektronni-zakupivli</t>
  </si>
  <si>
    <t>https://city-adm.lviv.ua/competitions
https://city-adm.lviv.ua/public-information/search?searchword=%D0%BF%D1%80%D0%BE%D0%B2%D0%B5%D0%B4%D0%B5%D0%BD%D0%BD%D1%8F+%D0%BA%D0%BE%D0%BD%D0%BA%D1%83%D1%80%D1%81%D1%83&amp;search_cat=1</t>
  </si>
  <si>
    <t>https://city-adm.lviv.ua/news/city/land-policy</t>
  </si>
  <si>
    <t xml:space="preserve">https://lvivrada.gov.ua/gromadska-uchast/public-consultation
https://city-adm.lviv.ua/public-consultation
</t>
  </si>
  <si>
    <t>https://city-adm.lviv.ua/public-information/sektor-z-pytan-dobrochesnosti-ta-zapobihannia-koruptsii</t>
  </si>
  <si>
    <t xml:space="preserve">https://city-adm.lviv.ua/public-information/gov-officials/sadovyi-andrii-ivanovych/deklar
</t>
  </si>
  <si>
    <t>https://city-adm.lviv.ua/public-information/sektor-z-pytan-dobrochesnosti-ta-zapobihannia-koruptsii - "Куди повідомити про корупційні порушення" - посилання на відповідні органи</t>
  </si>
  <si>
    <t>https://city-adm.lviv.ua/lmr/office/upravlinnia-arkhitektury</t>
  </si>
  <si>
    <t>https://ternopilcity.gov.ua/municipal-data-map/form-elektronnogo-zapitu/
https://ternopilcity.gov.ua/municipal-data-map/form-elektronnogo-zvernennya/</t>
  </si>
  <si>
    <t>https://ternopilcity.gov.ua/normative-documents/dostup-do-publichnoi-informatsii/4349.html</t>
  </si>
  <si>
    <t>https://ternopilcity.gov.ua/sesiya/rishennya-sesii/</t>
  </si>
  <si>
    <t>https://ternopilcity.gov.ua/sesiya/rishennya-sesii/
https://ternopilcity.gov.ua/sesiya/protokoli-sesii/
https://ternopilcity.gov.ua/sesiya/prisutnist-deputativ-ternopilskoi-miskoi-radi-viii-sklikannya-na-plenarnih-zasidannyah-sesiy-miskoi-radi/
https://ternopilcity.gov.ua/archiv-video/</t>
  </si>
  <si>
    <t>https://ternopilcity.gov.ua/sesiya/protokoli-visnovki-rekomendatsii-ta-grafik-provedennya-zasidan-postiynih-komisiy/8go-sklikannya/</t>
  </si>
  <si>
    <t>https://ternopilcity.gov.ua/vikonavchiy-komitet/sklad-vikonavchogo-komitetu/4563.html
https://ternopilcity.gov.ua/deputy/deputati-viii-cklikannya/deputatskiy-korpus/</t>
  </si>
  <si>
    <t>https://ternopilcity.gov.ua/deputy/deputati-viii-cklikannya/deputatski-komisii/</t>
  </si>
  <si>
    <t>https://ternopilcity.gov.ua/vikonavchiy-komitet/sklad-vikonavchogo-komitetu/</t>
  </si>
  <si>
    <t>https://ternopilcity.gov.ua/strategichni-ta-programni-dokumenti/programa-sotsialno-ekonomichnogo-rozvitku/</t>
  </si>
  <si>
    <t>https://ternopilcity.gov.ua/vikonavchiy-komitet/rishennya-vikonavchogo-komitetu-2019/
https://ternopilcity.gov.ua/vikonavchiy-komitet/poryadok-denniy-zasidan-vikonavchogo-komitetu/</t>
  </si>
  <si>
    <t>https://ternopilcity.gov.ua/normative-documents/statut-gromadi-mista-ternopolya/28630.html</t>
  </si>
  <si>
    <t>https://ternopilcity.gov.ua/normative-documents/rozporyadgennya-miskogo-golovi/29774.html
https://ternopilcity.gov.ua/uchast-gromadskosti/gromadski-obgovorennya-sluhannya-mistsevi-initsiativi/</t>
  </si>
  <si>
    <t>https://ternopilcity.gov.ua/uchast-gromadskosti/gromadski-obgovorennya-sluhannya-mistsevi-initsiativi/mistsevi-initsiativi/</t>
  </si>
  <si>
    <t>https://ternopilcity.gov.ua/normative-documents/dostup-do-publichnoi-informatsii/</t>
  </si>
  <si>
    <t>https://ternopilcity.gov.ua/sesiya/proekti-rishen-sesii/</t>
  </si>
  <si>
    <t>https://ternopilcity.gov.ua/sesiya/poryadki-dennih-zasidan-sesii/4716.html</t>
  </si>
  <si>
    <t>https://e-dem.ua/</t>
  </si>
  <si>
    <t>https://ternopilcity.gov.ua/ekonomika/konkursi-ta-granti/</t>
  </si>
  <si>
    <t>https://ternopilcity.gov.ua/about/mista-partneri-ta-pobratimi/</t>
  </si>
  <si>
    <t>https://ternopilcity.gov.ua/ekonomika/pidpriemnitstvo/
https://ternopilcity.gov.ua/ekonomika/investitsii/
https://ternopilcity.gov.ua/ekonomika/industrialniy-park/</t>
  </si>
  <si>
    <t>https://ternopilcity.gov.ua/ekonomika/investitsii/</t>
  </si>
  <si>
    <t>https://ternopilcity.gov.ua/en/vikonavchi-organi-radi/</t>
  </si>
  <si>
    <t>https://ternopilcity.gov.ua/byudget-ternopolya/elektronni-zakupivli/richni-plani-dergavnih-zakupivel/</t>
  </si>
  <si>
    <t>https://ternopilcity.gov.ua/byudget-ternopolya/elektronni-zakupivli/</t>
  </si>
  <si>
    <t>https://ternopilcity.gov.ua/byudget-ternopolya/elektronni-zakupivli/publichniy-modul-analitiki-vi/39701.html
https://ternopilcity.gov.ua/byudget-ternopolya/elektronni-zakupivli/servis-dlya-zdiysnennya-elektronnih-zakupivel/</t>
  </si>
  <si>
    <t>https://ternopilcity.gov.ua/byudget-ternopolya/elektronni-zakupivli/publichniy-modul-analitiki-vi/39701.html</t>
  </si>
  <si>
    <t>https://ternopilcity.gov.ua/poslugi-ta-mayno-gromadi/mayno-komunalnoi-vlasnosti/normativno-pravova-baza/24196.html</t>
  </si>
  <si>
    <t>https://ternopilcity.gov.ua/poslugi-ta-mayno-gromadi/mayno-komunalnoi-vlasnosti/normativno-pravova-baza/24196.html
https://ternopilcity.gov.ua/poslugi-ta-mayno-gromadi/zemelni-resursi/poryadok-prodagu-zemelnih-dilyanok-ta-prav-na-nih-richnogo-rozmiru-orendnoi-plati-na-zemelnih-torgah-u-formi-auktsionu/</t>
  </si>
  <si>
    <t>https://ternopilcity.gov.ua/poslugi-ta-mayno-gromadi/mayno-komunalnoi-vlasnosti/ogoloshennya-vikonavchogo-komitetu-ternopilskoi-miskoi-radi-pro-namir-peredati-v-orendu-mayno-komunalnoi-vlasnosti/</t>
  </si>
  <si>
    <t>https://ternopilcity.gov.ua/auktsioni-tenderi-ogoloshennya/ogoloshennya---auktsioni/</t>
  </si>
  <si>
    <t>https://ternopilcity.gov.ua/byudget-ternopolya/byudget-gromadi/</t>
  </si>
  <si>
    <t>https://ternopilcity.gov.ua/byudget-ternopolya/byudget-gromadi/byudgetni-sluhannya/44856.html</t>
  </si>
  <si>
    <t>https://ternopilcity.gov.ua/byudget-ternopolya/byudget-gromadi/rishennya-ternopilskoi-miskoi-radi-z-pitan-byudgetu/</t>
  </si>
  <si>
    <t>https://ternopilcity.gov.ua/vikonavchiy-komitet/rishennya-vikonavchogo-komitetu-2019/45321.html</t>
  </si>
  <si>
    <t>https://ternopilcity.gov.ua/gromadyanam/sotsialni-poslugi/
https://ternopilcity.gov.ua/uchast-gromadskosti/materialna-dopomoga/</t>
  </si>
  <si>
    <t>https://ternopilcity.gov.ua/gromadyanam/tsentr-nadannya-administrativnih-poslug/</t>
  </si>
  <si>
    <t>https://ternopilcity.gov.ua/gromadyanam/kontakti-ekstrenih-ta-avariynih-slugb/
https://ternopilcity.gov.ua/gromadyanam/?page=2
Банери на головній сторінці - https://ternopilcity.gov.ua/
https://ternopilcity.gov.ua/komunalni-pidpriemstva/perelik-ta-kontaktni-dani-kp/</t>
  </si>
  <si>
    <t>https://ternopilcity.gov.ua/komunalni-pidpriemstva/perelik-ta-kontaktni-dani-kp/
https://ternopilcity.gov.ua/komunalni-pidpriemstva/kptmr/</t>
  </si>
  <si>
    <t>https://ternopilcity.gov.ua/auktsioni-tenderi-ogoloshennya/vakansii/</t>
  </si>
  <si>
    <t>https://ternopilcity.gov.ua/auktsioni-tenderi-ogoloshennya/vakansii/aktualni-vakansii/</t>
  </si>
  <si>
    <t>https://ternopilcity.gov.ua/auktsioni-tenderi-ogoloshennya/vakansii/44451.html</t>
  </si>
  <si>
    <t>https://ternopilcity.gov.ua/auktsioni-tenderi-ogoloshennya/vakansii/aktualni-vakansii/46042.html</t>
  </si>
  <si>
    <t>https://ternopilcity.gov.ua/sesiya/kodeks-etiki-deputativ-ternopilskoi-miskoi-radi/25589.html</t>
  </si>
  <si>
    <t>https://ternopilcity.gov.ua/inshe/deklaratsiya/
відсутні декларації за 2018-2020 рр.</t>
  </si>
  <si>
    <t>https://ternopilcity.gov.ua/dergavni-strukturi/ternopilske-informue/zmini-v-zakonodavstvi/9835.html
https://ternopilcity.gov.ua/profesiyna-etika-ta-konflikt-interesiv/24193.html
https://ternopilcity.gov.ua/profesiyna-etika-ta-konflikt-interesiv/informatsiya-dlya-vikrivachiv/</t>
  </si>
  <si>
    <t>https://ternopilcity.gov.ua/profesiyna-etika-ta-konflikt-interesiv/informatsiya-dlya-vikrivachiv/</t>
  </si>
  <si>
    <t>https://ternopilcity.gov.ua/municipal-data-map/form-conflict/</t>
  </si>
  <si>
    <t>https://ternopilcity.gov.ua/generalniy-plan/</t>
  </si>
  <si>
    <t>https://ternopilcity.gov.ua/poslugi-ta-mayno-gromadi/zemelni-resursi/perelik-zemelnih-dilyanok-priznachennya-yaki-pidlyagayut-prodagu-prava-na-orendu-zemelnih-dilyanok-na-zemelnih-torgah/</t>
  </si>
  <si>
    <t>https://ternopilcity.gov.ua/uchast-gromadskosti/gromadski-obgovorennya-sluhannya-mistsevi-initsiativi/</t>
  </si>
  <si>
    <t>https://ternopilcity.gov.ua/sesiya/proekti-rishen-sesii/proekti-rishen-sesii-tmr/</t>
  </si>
  <si>
    <t>https://ternopilcity.gov.ua/poslugi-ta-mayno-gromadi/zemelni-resursi/stavki-plati-za-zemlyu/43412.html</t>
  </si>
  <si>
    <t>http://chernivtsy.eu/portal/zvity-chernivetskogo-miskogo-golovy
відсутні звіти за 2018-2020 рр.</t>
  </si>
  <si>
    <t>http://chernivtsy.eu/portal/plenarni-zasidannya-rady
http://chernivtsy.eu/portal/protokoly-pogodzhuvalnoyi-rady</t>
  </si>
  <si>
    <t>На веб-сайті міської ради створено інструмент для подання, підписування та відстежування електронних петицій до міської ради громадянами. Це ґаджет, який розташований на головній сторінці веб-сайту міської ради, який перенаправляє на платформу «Єдина система місцевих петицій»: за адресою: https://petition.e-dem.ua/chernivtsi</t>
  </si>
  <si>
    <t xml:space="preserve">http://chernivtsy.eu/portal/4/future-photo-days-2021-konkurs-dlya-pidlitkiv-shho-tsikavlyatsya-fotografiyeyu-136143.html
http://chernivtsy.eu/portal/4/u-vikipediyi-startuye-misyats-kulturnoyi-dyplomatiyi-ukrayiny-136154.html
</t>
  </si>
  <si>
    <t>http://chernivtsy.eu/portal/publichni-zakupivili-2022</t>
  </si>
  <si>
    <t>https://drive.google.com/drive/folders/1QhNNRwkzU4vw0iI8sFIH3t4H3G2FPWtv</t>
  </si>
  <si>
    <t xml:space="preserve">Укладені договори закупівель (зміни до договорів) оприлюднено на офіційному сайті міської ради у розділі «Публічні закупівлі» рубрика «Договора»
https://drive.google.com/drive/folders/1CHu5tjbfgzjDQSSUvDgwUFx38TFRh_C3
</t>
  </si>
  <si>
    <t>https://drive.google.com/drive/folders/1334MR9gsjgWgYKX_MvDY1EJJ4DNsbe4n</t>
  </si>
  <si>
    <t>http://chernivtsy.eu/portal/6/informatsijne-povidomlennya-9-136010.html#more-136010</t>
  </si>
  <si>
    <t>http://chernivtsy.eu/portal/5/ogoloshennya-88-135050.html#more-135050</t>
  </si>
  <si>
    <t>http://chernivtsy.eu/portal/byudzhet-chernivetskoyi-miskoyi-terytorialnoyi-gromady-na-2021-rik</t>
  </si>
  <si>
    <t xml:space="preserve">http://platform.city.cv.ua/%D0%BF%D1%80%D0%BE-%D0%BF%D1%80%D0%BE%D0%B5%D0%BA%D1%82/
http://chernivtsy.eu/portal/miskyj-byudzhet-m-chernivtsiv-na-2020-rik
</t>
  </si>
  <si>
    <t>http://chernivtsy.eu/portal/7373-2/1192-2/informatsiya-upravlinnya
http://chernivtsy.eu/portal/7373-2/1153-2</t>
  </si>
  <si>
    <t>http://chernivtsy.eu/portal/12832-2 
Розділ «Департамент праці та соціального захисту населення міської ради»</t>
  </si>
  <si>
    <t>http://chernivtsy.eu/portal/5/vysnovok-konkursnoyi-komisiyi-z-provedennya-konkursu-na-zamishhennya-vakantnoyi-posady-dyrektora-komunalnoyi-ustanovy-chernivetskyj-miskyj-inklyuzyvno-resursnyj-tsentr-3-134666.html</t>
  </si>
  <si>
    <t>http://chernivtsy.eu/portal/f/files/kadr_povedinka.docx</t>
  </si>
  <si>
    <t>http://chernivtsy.eu/portal/deklaratsiyi-pro-majno-dohodi-vitrati-i-zobov-yazannya-finansovogo-harakteru
http://chernivtsy.eu/portal/deklaratsiyi-pro-majno-dohody-vytraty-i-zobov-yazannya-finansovogo-harakteru-za-2015-rik-deputativ-chernivetskoyi-miskoyi-rady
Відсутні дані за 2019-2020 рр.</t>
  </si>
  <si>
    <t>https://drohobych-rada.gov.ua/%d0%bf%d1%80%d0%b8%d0%b9%d0%bc%d0%b0%d0%bb%d1%8c%d0%bd%d1%8f/%d0%b5%d0%bb%d0%b5%d0%ba%d1%82%d1%80%d0%be%d0%bd%d0%bd%d0%b5-%d0%b7%d0%b2%d0%b5%d1%80%d0%bd%d0%b5%d0%bd%d0%bd%d1%8f/</t>
  </si>
  <si>
    <t>http://drohobych-rada.gov.ua/servisy/ 
https://drohobych-rada.gov.ua/%d0%bf%d1%80%d0%b8%d0%b9%d0%bc%d0%b0%d0%bb%d1%8c%d0%bd%d1%8f/%d0%b5%d0%bb%d0%b5%d0%ba%d1%82%d1%80%d0%be%d0%bd%d0%bd%d0%b5-%d0%b7%d0%b2%d0%b5%d1%80%d0%bd%d0%b5%d0%bd%d0%bd%d1%8f/</t>
  </si>
  <si>
    <t>https://opendata.drohobych-rada.gov.ua/dataset/%D0%B7%D0%B2%D1%96%D1%82%D0%B8-%D0%B2-%D1%82%D0%BE%D0%BC%D1%83-%D1%87%D0%B8%D1%81%D0%BB%D1%96-%D1%89%D0%BE-%D0%B4%D0%BE-%D0%B7%D0%B0%D0%B4%D0%BE%D0%B2%D0%BE%D0%BB%D0%B5%D0%BD%D0%BD%D1%8F-%D0%B7%D0%B0%D0%BF%D0%B8%D1%82%D1%96%D0%B2-%D0%BD%D0%B0-%D1%96%D0%BD%D1%84%D0%BE%D1%80%D0%BC%D0%B0%D1%86%D1%96%D1%8E</t>
  </si>
  <si>
    <t>https://doc.drohobych-rada.gov.ua/category/miska-rada/%d0%bf%d0%be%d1%96%d0%bc%d0%b5%d0%bd%d0%bd%d0%b5-%d0%b3%d0%be%d0%bb%d0%be%d1%81%d1%83%d0%b2%d0%b0%d0%bd%d0%bd%d1%8f-%d0%bc%d1%96%d1%81%d1%8c%d0%ba%d0%be%d1%97-%d1%80%d0%b0%d0%b4%d0%b8/
https://doc.drohobych-rada.gov.ua/category/miska-rada/%d0%bf%d1%80%d0%be%d1%82%d0%be%d0%ba%d0%be%d0%bb%d0%b8-%d0%b7%d0%b0%d1%81%d1%96%d0%b4%d0%b0%d0%bd%d1%8c-%d1%80%d0%b0%d0%b4%d0%b8/
https://doc.drohobych-rada.gov.ua/category/miska-rada/%d0%bf%d1%80%d0%be%d0%b5%d0%ba%d1%82%d0%b8-%d1%80%d1%96%d1%88%d0%b5%d0%bd%d1%8c-%d1%81%d0%b5%d1%81%d1%96%d1%97/</t>
  </si>
  <si>
    <t>https://drohobych-rada.gov.ua/%d0%bc%d1%96%d1%81%d1%8c%d0%ba%d0%b0-%d1%80%d0%b0%d0%b4%d0%b0/%d0%ba%d0%be%d0%bc%d1%96%d1%81%d1%96%d1%97-%d0%b2%d0%b8%d0%ba%d0%be%d0%bd%d0%b0%d0%b2%d1%87%d0%be%d0%b3%d0%be-%d0%ba%d0%be%d0%bc%d1%96%d1%82%d0%b5%d1%82%d1%83/</t>
  </si>
  <si>
    <t>https://drohobych-rada.gov.ua/%d0%bc%d1%96%d1%81%d1%8c%d0%ba%d0%b0-%d1%80%d0%b0%d0%b4%d0%b0/%d1%81%d0%ba%d0%bb%d0%b0%d0%b4-%d0%b2%d0%b8%d0%ba%d0%be%d0%bd%d0%b0%d0%b2%d1%87%d0%be%d0%b3%d0%be-%d0%ba%d0%be%d0%bc%d1%96%d1%82%d0%b5%d1%82%d1%83/</t>
  </si>
  <si>
    <t>https://drohobych-rada.gov.ua/%d0%bc%d1%96%d1%81%d1%8c%d0%ba%d0%b0-%d1%80%d0%b0%d0%b4%d0%b0/taras-kuchma/</t>
  </si>
  <si>
    <t>https://drohobych-rada.gov.ua/%d0%bc%d1%96%d1%81%d1%8c%d0%ba%d0%b0-%d1%80%d0%b0%d0%b4%d0%b0/taras-kuchma/
https://drohobych-rada.gov.ua/%d0%bc%d1%96%d1%81%d1%8c%d0%ba%d0%b0-%d1%80%d0%b0%d0%b4%d0%b0/depytatu/</t>
  </si>
  <si>
    <t>https://drohobych-rada.gov.ua/%d0%b5%d0%ba%d0%be%d0%bd%d0%be%d0%bc%d1%96%d0%ba%d0%b0/%d0%bf%d1%80%d0%be%d0%b3%d1%80%d0%b0%d0%bc%d0%b8-%d1%80%d0%be%d0%b7%d0%b2%d0%b8%d1%82%d0%ba%d1%83/</t>
  </si>
  <si>
    <t>https://doc.drohobych-rada.gov.ua/category/vykonavchij-komitet/%d1%80%d1%96%d1%88%d0%b5%d0%bd%d0%bd%d1%8f-%d0%b2%d0%b8%d0%ba%d0%be%d0%bd%d0%ba%d0%be%d0%bc%d1%83/
https://doc.drohobych-rada.gov.ua/category/vykonavchij-komitet/%d0%bf%d0%be%d1%96%d0%bc%d0%b5%d0%bd%d0%bd%d1%96-%d0%b3%d0%be%d0%bb%d0%be%d1%81%d1%83%d0%b2%d0%b0%d0%bd%d0%bd%d1%8f-%d0%b2%d0%b8%d0%ba%d0%be%d0%bd%d0%b0%d0%b2%d1%87%d0%be%d0%b3%d0%be-%d0%ba%d0%be/
https://doc.drohobych-rada.gov.ua/category/vykonavchij-komitet/%d0%bf%d1%80%d0%be%d1%82%d0%be%d0%ba%d0%be%d0%bb%d0%b8-%d0%b7%d0%b0%d1%81%d1%96%d0%b4%d0%b0%d0%bd%d1%8c-%d0%b2%d0%b8%d0%ba%d0%be%d0%bd%d0%b0%d0%b2%d1%87%d0%be%d0%b3%d0%be-%d0%ba%d0%be%d0%bc%d1%96/</t>
  </si>
  <si>
    <t>https://drohobych-rada.gov.ua/%d0%b3%d1%80%d0%be%d0%bc%d0%b0%d0%b4%d1%81%d1%8c%d0%ba%d0%be%d1%81%d1%82%d1%96/%d1%81%d1%82%d0%b0%d1%82%d1%83%d1%82-%d0%b3%d1%80%d0%be%d0%bc%d0%b0%d0%b4%d0%b8-%d0%bc%d1%96%d1%81%d1%82%d0%b0/</t>
  </si>
  <si>
    <t>https://drohobych-rada.gov.ua/category/%d0%b3%d1%80%d0%be%d0%bc%d0%b0%d0%b4%d1%81%d1%8c%d0%ba%d1%96-%d0%be%d0%b1%d0%b3%d0%be%d0%b2%d0%be%d1%80%d0%b5%d0%bd%d0%bd%d1%8f/</t>
  </si>
  <si>
    <t>https://drohobych-rada.gov.ua/category/news/announcements/</t>
  </si>
  <si>
    <t>https://drohobych-rada.gov.ua/%d1%83-%d0%b2%d1%96%d0%b2%d1%82%d0%be%d1%80%d0%be%d0%ba-5-%d1%81%d1%96%d1%87%d0%bd%d1%8f-%d0%b2%d1%96%d0%b4%d0%b1%d1%83%d0%b4%d0%b5%d1%82%d1%8c%d1%81%d1%8f-%d1%96%d1%96-%d0%bf%d0%bb%d0%b5%d0%bd/
https://doc.drohobych-rada.gov.ua/category/miska-rada/%d0%bf%d1%80%d0%be%d0%b5%d0%ba%d1%82%d0%b8-%d1%80%d1%96%d1%88%d0%b5%d0%bd%d1%8c-%d1%81%d0%b5%d1%81%d1%96%d1%97/</t>
  </si>
  <si>
    <t>https://doc.drohobych-rada.gov.ua/category/miska-rada/%d0%bf%d1%80%d0%be%d0%b5%d0%ba%d1%82%d0%b8-%d1%80%d1%96%d1%88%d0%b5%d0%bd%d1%8c-%d1%81%d0%b5%d1%81%d1%96%d1%97/</t>
  </si>
  <si>
    <t>https://drohobych-rada.gov.ua/%D1%96%D0%BD%D0%B2%D0%B5%D1%81%D1%82%D0%BE%D1%80%D1%83/city-friend/</t>
  </si>
  <si>
    <t>http://drohobych-rada.gov.ua/category/proekty-zahody-podiyi/, the City Council cooperates with the UNDP https://drohobych-rada.gov.ua/%d0%b5%d0%ba%d0%be%d0%bd%d0%be%d0%bc%d1%96%d0%ba%d0%b0/%d0%bf%d1%80%d0%be%d0%b3%d1%80%d0%b0%d0%bc%d0%b8-%d1%80%d0%be%d0%b7%d0%b2%d0%b8%d1%82%d0%ba%d1%83/</t>
  </si>
  <si>
    <t>https://drohobych-rada.gov.ua/category/news/%d0%be%d1%81%d0%b2%d1%96%d1%82%d0%b0/
https://drohobych-rada.gov.ua/category/news/%d0%ba%d1%83%d0%bb%d1%8c%d1%82%d1%83%d1%80%d0%b0/
https://drohobych-rada.gov.ua/category/news/announcements/</t>
  </si>
  <si>
    <t>https://drohobych-rada.gov.ua/%d1%96%d0%bd%d0%b2%d0%b5%d1%81%d1%82%d0%be%d1%80%d1%83/%d0%be%d0%bc%d1%81-%d1%82%d0%b0-%d0%bf%d1%80%d0%be%d0%b5%d0%ba%d1%82%d0%b8-%d0%bc%d1%96%d0%b6%d0%bd%d0%b0%d1%80%d0%be%d0%b4%d0%bd%d0%be%d1%97-%d0%b4%d0%be%d0%bf%d0%be%d0%bc%d0%be%d0%b3%d0%b8/</t>
  </si>
  <si>
    <t>https://drohobych-rada.gov.ua/%d0%b5%d0%ba%d0%be%d0%bd%d0%be%d0%bc%d1%96%d0%ba%d0%b0/%d0%b7%d0%b0%d0%ba%d1%83%d0%bf%d1%96%d0%b2%d0%bb%d1%96-%d1%80%d0%be%d0%b7%d0%bf%d0%be%d1%80%d1%8f%d0%b4%d0%bd%d0%b8%d0%ba%d1%96%d0%b2/</t>
  </si>
  <si>
    <t>https://drohobych-rada.gov.ua/%d0%b5%d0%ba%d0%be%d0%bd%d0%be%d0%bc%d1%96%d0%ba%d0%b0/%d0%b7%d0%b0%d0%ba%d1%83%d0%bf%d1%96%d0%b2%d0%bb%d1%96-%d1%80%d0%be%d0%b7%d0%bf%d0%be%d1%80%d1%8f%d0%b4%d0%bd%d0%b8%d0%ba%d1%96%d0%b2/
Етап планування</t>
  </si>
  <si>
    <t>https://drohobych-rada.gov.ua/%d0%b5%d0%ba%d0%be%d0%bd%d0%be%d0%bc%d1%96%d0%ba%d0%b0/%d0%b7%d0%b0%d0%ba%d1%83%d0%bf%d1%96%d0%b2%d0%bb%d1%96-%d1%80%d0%be%d0%b7%d0%bf%d0%be%d1%80%d1%8f%d0%b4%d0%bd%d0%b8%d0%ba%d1%96%d0%b2/
Етап закупівель</t>
  </si>
  <si>
    <t>https://drohobych-rada.gov.ua/%d0%b2%d1%80%d1%83%d1%87%d0%b5%d0%bd%d0%bd%d1%8f-%d0%ba%d0%bb%d1%8e%d1%87%d1%96%d0%b2-%d0%b2%d1%96%d0%b4-%d0%ba%d0%b2%d0%b0%d1%80%d1%82%d0%b8%d1%80%d0%b8-%d0%b4%d0%b8%d1%82%d0%b8%d0%bd%d1%96-%d1%81/</t>
  </si>
  <si>
    <t>https://drohobych-rada.gov.ua/%d0%b5%d0%ba%d0%be%d0%bd%d0%be%d0%bc%d1%96%d0%ba%d0%b0/%d0%b1%d1%8e%d0%b4%d0%b6%d0%b5%d1%82-%d0%bc%d1%96%d1%81%d1%82%d0%b0/</t>
  </si>
  <si>
    <t>http://drohobych-rada.gov.ua/informatsiya-vykonavchyh-organiv/byudzhet-drogobycha/
https://doc.drohobych-rada.gov.ua/?action=do_search&amp;keywords=%D0%BF%D1%80%D0%BE%20%D0%B2%D0%BD%D0%B5%D1%81%D0%B5%D0%BD%D0%BD%D1%8F%20%D0%B7%D0%BC%D1%96%D0%BD%20%D0%B4%D0%BE%20%D0%BC%D1%96%D1%81%D1%8C%D0%BA%D0%BE%D0%B3%D0%BE%20%D0%B1%D1%8E%D0%B4%D0%B6%D0%B5%D1%82%D1%83&amp;doc_type=%D0%A0%D1%96%D1%88%D0%B5%D0%BD%D0%BD%D1%8F%20%D1%81%D0%B5%D1%81%D1%96%D1%97&amp;doc_num=&amp;date_from=&amp;date_to=</t>
  </si>
  <si>
    <t>https://drohobych-rada.gov.ua/%d0%b3%d1%80%d0%be%d0%bc%d0%b0%d0%b4%d1%81%d1%8c%d0%ba%d0%be%d1%81%d1%82%d1%96/%d1%81%d0%be%d1%86%d1%96%d0%b0%d0%bb%d1%8c%d0%bd%d1%96-%d0%bf%d0%be%d1%81%d0%bb%d1%83%d0%b3%d0%b8-%d0%b3%d1%80%d0%be%d0%bc%d0%b0%d0%b4%d1%8f%d0%bd%d0%b0%d0%bc/</t>
  </si>
  <si>
    <t>https://drohobych-rada.gov.ua/83855-2/</t>
  </si>
  <si>
    <t>https://drohobych-rada.gov.ua/smart-city/
https://drohobych-rada.gov.ua/%d0%bf%d1%80%d0%b8%d0%b9%d0%bc%d0%b0%d0%bb%d1%8c%d0%bd%d1%8f/%d0%b3%d0%b0%d1%80%d1%8f%d1%87%d1%8f-%d0%bb%d1%96%d0%bd%d1%96%d1%8f-%d0%bf%d0%be-%d0%bc%d1%96%d1%81%d1%82%d1%83/</t>
  </si>
  <si>
    <t>https://drohobych-rada.gov.ua/%d0%bc%d1%96%d1%81%d1%8c%d0%ba%d0%b0-%d1%80%d0%b0%d0%b4%d0%b0/viddily-sektory/cnap/</t>
  </si>
  <si>
    <t>https://drohobych-rada.gov.ua/%d0%bc%d1%96%d1%81%d1%8c%d0%ba%d0%b0-%d1%80%d0%b0%d0%b4%d0%b0/%d0%ba%d0%be%d0%bc%d1%83%d0%bd%d0%b0%d0%bb%d1%8c%d0%bd%d1%96-%d0%bf%d1%96%d0%b4%d0%bf%d1%80%d0%b8%d1%94%d0%bc%d1%81%d1%82%d0%b2%d0%b0/</t>
  </si>
  <si>
    <t>https://drohobych-rada.gov.ua/%d0%b5%d0%ba%d0%be%d0%bd%d0%be%d0%bc%d1%96%d0%ba%d0%b0/%d0%ba%d0%be%d0%bd%d0%ba%d1%83%d1%80%d1%81%d0%b8-%d0%bd%d0%b0-%d0%b7%d0%b0%d0%bc%d1%96%d1%89%d0%b5%d0%bd%d0%bd%d1%8f/</t>
  </si>
  <si>
    <t>https://drohobych-rada.gov.ua/category/%d0%ba%d0%be%d0%bd%d0%ba%d1%83%d1%80%d1%81%d0%b8-%d0%bd%d0%b0-%d0%b7%d0%b0%d0%bc%d1%96%d1%89%d0%b5%d0%bd%d0%bd%d1%8f-%d0%b2%d0%b0%d0%ba%d0%b0%d0%bd%d1%82%d0%bd%d0%b8%d1%85-%d0%bf%d0%be%d1%81%d0%b0/</t>
  </si>
  <si>
    <t>https://drohobych-rada.gov.ua/volodymyr-kotsyuba-u-drogobytskij-miskij-radi-zatverdyly-etychnyj-kodeks-posadovyh-osib-vykonavchyh-organiv/</t>
  </si>
  <si>
    <t>http://drohobych-rada.gov.ua/pryjmalnya/
https://drohobych-rada.gov.ua/smart-services/povidomte-pro-neetychnu-povedinku-sluzhbovtsya/</t>
  </si>
  <si>
    <t>https://drohobych-rada.gov.ua/%d1%96%d0%bd%d0%b2%d0%b5%d1%81%d1%82%d0%be%d1%80%d1%83/misto-docs/</t>
  </si>
  <si>
    <t>https://doc.drohobych-rada.gov.ua/category/miska-rada/%d1%80%d1%96%d1%88%d0%b5%d0%bd%d0%bd%d1%8f-%d1%81%d0%b5%d1%81%d1%96%d0%b9/</t>
  </si>
  <si>
    <t xml:space="preserve">Інтернет-приймальня міської ради  http://www.emvk.if.ua/
Міський порадник http://www.mvk.if.ua/advisor
</t>
  </si>
  <si>
    <t xml:space="preserve">http://www.mvk.if.ua/livevideo
http://www.namvk.if.ua/rishses/
http://www.namvk.if.ua/przas/
</t>
  </si>
  <si>
    <t>https://www.mrada.if.ua/%D0%BF%D1%80%D0%BE-%D0%BC%D1%96%D1%81%D1%8C%D0%BA%D1%83-%D1%80%D0%B0%D0%B4%D1%83/%D0%B4%D0%B5%D0%BF%D1%83%D1%82%D0%B0%D1%82%D1%81%D1%8C%D0%BA%D1%96-%D0%BA%D0%BE%D0%BC%D1%96%D1%81%D1%96%D1%97</t>
  </si>
  <si>
    <t>http://www.mvk.if.ua/news/51631
http://www.mvk.if.ua/video/</t>
  </si>
  <si>
    <t>http://www.mvk.if.ua/biografija 
http://www.mrada.if.ua/%D0%B4%D0%B5%D0%BF%D1%83%D1%82%D0%B0%D1%82%D0%B8-%D0%BC%D1%96%D1%81%D1%8C%D0%BA%D0%BE%D1%97-%D1%80%D0%B0%D0%B4%D0%B8/%D0%B4%D0%B5%D0%BF%D1%83%D1%82%D0%B0%D1%82%D1%81%D1%8C%D0%BA%D0%B8%D0%B9-%D0%BA%D0%BE%D1%80%D0%BF%D1%83%D1%81</t>
  </si>
  <si>
    <t>http://www.mvk.if.ua/mvkprog  
http://www.mrada.if.ua/%D0%B4%D0%BE%D0%BA%D1%83%D0%BC%D0%B5%D0%BD%D1%82%D0%B8-%D1%80%D0%B0%D0%B4%D0%B8/%D0%BF%D1%80%D0%BE%D0%B3%D1%80%D0%B0%D0%BC%D0%B8-%D1%80%D0%B0%D0%B4%D0%B8</t>
  </si>
  <si>
    <t xml:space="preserve">Розділ Влада/Виконавчий комітет/Протоколи засідань  -  http://www.mvk.if.ua/prmvk
http://www.mvk.if.ua/prorish  
http://www.mvk.if.ua/anons/54344
</t>
  </si>
  <si>
    <t>http://www.mvk.if.ua/anons/54269</t>
  </si>
  <si>
    <t>https://www.mrada.if.ua/24-mr/%D0%BF%D1%80%D0%BE%D0%B5%D0%BA%D1%82%D0%B8-%D1%80%D1%96%D1%88%D0%B5%D0%BD%D1%8C</t>
  </si>
  <si>
    <t xml:space="preserve">http://www.mvk.if.ua/twincity 
http://www.mvk.if.ua/plancity 
http://www.mvk.if.ua/mvisit
</t>
  </si>
  <si>
    <t>Див. посилання розділ Міські сервіси/інвестиційний портал
Обравши даний пункт меню користувач автоматично перенаправляється на веб--сайт http://invest-if.com/uk/
А також див. посилання http://mvk.if.ua/invclim/41195 
http://www.komynalka.com.ua/investytsiyi/mistsevi-prohramy 
http://www.komynalka.com.Ua/investytsiyi/derzhavni-prohramy</t>
  </si>
  <si>
    <t>http://konkurs.mrada.if.ua/#home http://bu.mvk.if.ua/  
http://www.mvk.if.ua/osprz</t>
  </si>
  <si>
    <t>http://www.mvk.if.ua/en/  
http://www.mvk.if.ua/de/  
http://www.mvk.if.ua/pl/</t>
  </si>
  <si>
    <t>http://www.mvk.if.ua/rplzak
інформація відсутня</t>
  </si>
  <si>
    <t>http://www.mvk.if.ua/tender
відсутня інформація про плани закупівель</t>
  </si>
  <si>
    <t>http://depkr.if.ua/index.php/2018-09-15-19-23-32/orenda-komunalnoho-maina/normatyvno-pravovi-akty  
http://depkr.if.ua/index.php/2018-09-15-19-23-32/pryvatyzatsiia-komunalnoho-maina/normatyvno-pravovi-akty</t>
  </si>
  <si>
    <t>http://depkr.if.ua/index.php/2018-09-15-19-23-32/orenda-komunalnoho-maina/konkursy-na-pravo-orendy 
http://depkr.if.ua/index.php/2018-09-15-19-23-32/orenda-komunalnoho-maina/oholoshennia-pro-namir-peredaty-v-orendu-obiekty-komunalnoi-vlasnosti 
http://depkr.if.ua/index.php/2018-09-15-19-23-32/pryvatyzatsiia-komunalnoho-maina/auktsiony-z-prodazhu-komunalnoho-maina</t>
  </si>
  <si>
    <t>http://depkr.if.ua/index.php/2018-09-15-19-23-32/pryvatyzatsiia-komunalnoho-maina/povidomlennia-pro-zavershennia-pryvatyzatsii-komunalnoho-maina  
http://depkr.if.ua/index.php/2018-09-15-19-23-32/orenda-komunalnoho-maina/konkursy-na-pravo-orendy</t>
  </si>
  <si>
    <t>http://depkr.if.ua/index.php/2018-09-15-19-23-32/pryvatyzatsiia-komunalnoho-maina/povidomlennia-pro-zavershennia-pryvatyzatsii-komunalnoho-maina 
http://depkr.if.ua/index.php/2018-09-15-19-23-32/orenda-komunalnoho-maina/konkursy-na-pravo-orendy</t>
  </si>
  <si>
    <t>Влада/Бюджет/Бюджет міста http://www.mvk.if.ua/budget
Сайт фінансового управління/
Рішення по бюджету міста https://mfu.if.ua/planuvannya-misczevyh-byudzhetiv/rishennya-po-byudzhetu-mista/</t>
  </si>
  <si>
    <t>http://www.mvk.if.ua/zvbudgpr</t>
  </si>
  <si>
    <t>Влада/Бюджет/Рішення про міський бюджет 
http://www.mvk.if.ua/rpmb
http://www.namvk.if.Ua/dt/211850/
http://www.namvk.if.ua/dt/28442/, 
http://www.namvk.if.ua/dt/95125/</t>
  </si>
  <si>
    <t>Розділ Мешканцям/Довідкова інформація/Екстрені телефони, 
http://www.mvk.if.ua/telslugb 
http://www.mvk.if.ua/uszn 
http://www.komynalka.com.ua/video/hariachi-telefony
 http://www.mvk.if.ua/uploads/files/42851.pdf</t>
  </si>
  <si>
    <t>http://www.cnap.if.Ua/  (головне меню справа) 
Є перехід з сайту www.mvk.if.ua (розділ Мешканцям - Міські сервіси)</t>
  </si>
  <si>
    <t xml:space="preserve">http://www.komynalka.com.ua/ (розділ Підприємства)
</t>
  </si>
  <si>
    <t>Влада/Доступ до публічної інформації/Вакансії http://www.mvk.if.ua/rizn, 
http://www.mvk.if.ua/news/54370 (протокол комісії)</t>
  </si>
  <si>
    <t xml:space="preserve">https://public.nazk.gov.ua/
https://public.nazk.gov.ua/documents/6c540a7e-8361-41f5-ab35-4399d9d6d40d?fbclid=IwAR16NxC3c_mZzNypuM5W5kiiRGdAs10SPPG7h5WMrWWFhwpv3Ajqs2RV_TI
</t>
  </si>
  <si>
    <t>Розділ Влада/Доступ до публічної інформації/Ні корупції http://www.mvk.if.ua/nocorruption</t>
  </si>
  <si>
    <t>Розділ Влада/Доступ до публічної інформації/Ні корупції  http://www.mvk.if.ua/nocorruption</t>
  </si>
  <si>
    <t>Інтернет-приймальня міської ради http://www.emvk.if.ua/</t>
  </si>
  <si>
    <t>http://www.mvk.if.ua/prorish</t>
  </si>
  <si>
    <t>вчасно отримали відповідь про продовження терміну розгляду запиту до 10 днів</t>
  </si>
  <si>
    <t>отримали відповідь повну протягом 10 днів</t>
  </si>
  <si>
    <t>відповідь отриманопротягом 10 днів</t>
  </si>
  <si>
    <t>отримано підтвердження про реєстрацію запиту</t>
  </si>
  <si>
    <t>відповідь на звернення отримане на 7-й робочий день після його надсилання.</t>
  </si>
  <si>
    <t>ТАК http://www.kovelrada.gov.ua/councildecision.html</t>
  </si>
  <si>
    <t>http://kovelrada.gov.ua/protokoli_zasidan_postijnih_komisij_za_2020_rik.html - протоколи комісій</t>
  </si>
  <si>
    <t>http://www.kovelrada.gov.ua/news-8635.html</t>
  </si>
  <si>
    <t>http://www.kovelrada.gov.ua/council.html - прилюднено графік прийому, перелік депутатів, однак без їх біографії</t>
  </si>
  <si>
    <t>http://kovelrada.gov.ua/commission.html</t>
  </si>
  <si>
    <t>http://www.kovelrada.gov.ua/executive.html</t>
  </si>
  <si>
    <t>http://www.kovelrada.gov.ua/programeconomic.html програма затверджена однак без звіту про її виконання</t>
  </si>
  <si>
    <t>http://www.kovelrada.gov.ua/decisioncommittee.html</t>
  </si>
  <si>
    <t>статут громади знайти не вдалось</t>
  </si>
  <si>
    <t>порядок внесення місцевої ініціативи не розроблений</t>
  </si>
  <si>
    <t>дана інформація не публікується</t>
  </si>
  <si>
    <t>порядок доступу громадян на засідання міської ради не опубліковано</t>
  </si>
  <si>
    <t>http://www.kovelrada.gov.ua/news-9811.html</t>
  </si>
  <si>
    <t>http://kovelrada.gov.ua/draft_decisions_city_council_2020.html - проекти рішень більше ніж за 2 дні початку заходу
Порядки денні не знайдено</t>
  </si>
  <si>
    <t>http://www.kovelrada.gov.ua/petition.html</t>
  </si>
  <si>
    <t>http://www.kovelrada.gov.ua/entrepreneurshipdevelopment.html</t>
  </si>
  <si>
    <t>не знайдено</t>
  </si>
  <si>
    <t>http://www.kovelrada.gov.ua/partners.html</t>
  </si>
  <si>
    <t>http://koryukivka-rada.gov.ua/korysna-informatsiya/proektnyj-menedzhment/aktualni-konkursy-ta-granty/ - є інформаці про численні гранти на території громади, онак нема звітів про їх проведення.</t>
  </si>
  <si>
    <t>http://www.kovelrada.gov.ua/privatization_communal.html</t>
  </si>
  <si>
    <t>http://www.kovelrada.gov.ua/news-4039.html - поряжок не затверджено, але комунальна власність продається</t>
  </si>
  <si>
    <t>http://www.kovelrada.gov.ua/regulatorypolicy.html</t>
  </si>
  <si>
    <t>http://www.kovelrada.gov.ua/news-9644.html - конкурси лише стосовно землі та не на майдачику прозоро продажі.</t>
  </si>
  <si>
    <r>
      <t xml:space="preserve">проект бюджету публікується менше ніж за 20 днів до його прийняття
</t>
    </r>
    <r>
      <rPr>
        <u/>
        <sz val="11"/>
        <color rgb="FF1155CC"/>
        <rFont val="Calibri"/>
        <family val="2"/>
        <charset val="204"/>
        <scheme val="minor"/>
      </rPr>
      <t>http://www.kovelrada.gov.ua/news-9805.html</t>
    </r>
    <r>
      <rPr>
        <sz val="11"/>
        <color rgb="FF000000"/>
        <rFont val="Calibri"/>
        <family val="2"/>
        <charset val="204"/>
        <scheme val="minor"/>
      </rPr>
      <t xml:space="preserve"> - проект бюджету, 
рішення про його прийняття - </t>
    </r>
    <r>
      <rPr>
        <u/>
        <sz val="11"/>
        <color rgb="FF1155CC"/>
        <rFont val="Calibri"/>
        <family val="2"/>
        <charset val="204"/>
        <scheme val="minor"/>
      </rPr>
      <t>http://prokovel.com/kovel_2020/2286-.html</t>
    </r>
  </si>
  <si>
    <t>http://www.kovelrada.gov.ua/news-9806.html</t>
  </si>
  <si>
    <t>http://www.kovelrada.gov.ua/departmentlabor.html</t>
  </si>
  <si>
    <t>http://www.kovelrada.gov.ua/news-9390.html</t>
  </si>
  <si>
    <t>Терміни менші за 30 днів - http://www.kovelrada.gov.ua/news-9858.html</t>
  </si>
  <si>
    <t>http://www.kovelrada.gov.ua/news-9390.html - частково так</t>
  </si>
  <si>
    <t>Декларація про доходи по депутатах Ковельської міської ради http://www.kovelrada.gov.ua/parliamentary_declaration.html</t>
  </si>
  <si>
    <t>На сайті не публікують однак можна знайти на ютубі відео - https://www.youtube.com/channel/UCE6WG2rNq13noTl0TeBrWnA/videos</t>
  </si>
  <si>
    <t>Зазвичай ні, але в окремих випадках публікують https://konotop-rada.gov.ua/zasidannia-miskoi-komisii-z-pytan-tekhnohenno-ekolohichnoi-bezpeky-ta-nadzvychajnykh-sytuatsij-vid-27-03-2020-roku/</t>
  </si>
  <si>
    <t>Публічно не звітує</t>
  </si>
  <si>
    <t>https://konotop-rada.gov.ua/7530-2019-08-20-14-00-50/ - є інфо лише про міського голову</t>
  </si>
  <si>
    <t>https://konotop-rada.gov.ua/postijni-komisii-miskoi-rady-8-sklykannia/</t>
  </si>
  <si>
    <t>https://konotop-rada.gov.ua/7375-2018-12-14-13-02-34/</t>
  </si>
  <si>
    <t>https://konotop-rada.gov.ua/107-2009-05-05-06-08-53/</t>
  </si>
  <si>
    <t>https://konotop-rada.gov.ua/category/dokumenty/rishennia-vykonkom/</t>
  </si>
  <si>
    <t>https://konotop-rada.gov.ua/pro-oholoshennia-shchodo-sklykannia-sesii-konotopskoi-miskoi-rady-somoho-sklykannia/ сесія скликається зазвичай без попередження за 10 днів</t>
  </si>
  <si>
    <r>
      <t xml:space="preserve">https://konotop-rada.gov.ua/wp-content/uploads/2011/12/PRP.pdf
</t>
    </r>
    <r>
      <rPr>
        <u/>
        <sz val="11"/>
        <color rgb="FF1155CC"/>
        <rFont val="Calibri"/>
        <family val="2"/>
        <charset val="204"/>
        <scheme val="minor"/>
      </rPr>
      <t>https://petition.e-dem.ua/konotop/petition/view/18</t>
    </r>
  </si>
  <si>
    <t>https://konotop-rada.gov.ua/category/konkursy-proektiv/</t>
  </si>
  <si>
    <t>https://konotop-rada.gov.ua/7512-2019-07-08-13-50-51/</t>
  </si>
  <si>
    <t>https://konotop-rada.gov.ua/wp-content/uploads/2009/05/P20144.pdfhttps://konotop-rada.gov.ua/wp-content/uploads/2009/05/P20148a.pdf</t>
  </si>
  <si>
    <t>https://konotop-rada.gov.ua/wp-content/uploads/2009/05/P20148a.pdf</t>
  </si>
  <si>
    <t>https://konotop-rada.gov.ua/viddil-komunalnoho-majna-konotopskoi-miskoi-rady-informuie/</t>
  </si>
  <si>
    <t>https://konotop-rada.gov.ua/?s=%D0%B1%D1%8E%D0%B4%D0%B6%D0%B5%D1%82+2020</t>
  </si>
  <si>
    <t>https://konotop-rada.gov.ua/category/dokumenty/zvity/</t>
  </si>
  <si>
    <t>https://konotop-rada.gov.ua/6964-m/</t>
  </si>
  <si>
    <t>https://konotop-rada.gov.ua/2601-cnapkonotop/</t>
  </si>
  <si>
    <t>https://konotop-rada.gov.ua/48-2009-04-27-08-44-51/</t>
  </si>
  <si>
    <t>https://konotop-rada.gov.ua/45-2009-04-11-07-16-19/</t>
  </si>
  <si>
    <t>https://konotop-rada.gov.ua/wp-content/uploads/2009/04/konkurs-z-06.05.2020.pdf конкурс оголошено манш ніж за 30 днів</t>
  </si>
  <si>
    <t>https://konotop-rada.gov.ua/wp-content/uploads/2020/11/polozhennia-pro-postijni-komisii-miskoi-rady.pdf</t>
  </si>
  <si>
    <t>https://konotop-rada.gov.ua/1062-2011-08-11-05-25-19/</t>
  </si>
  <si>
    <r>
      <t>https://konotop-rada.gov.ua/7506-2019-06-21-13-01-56/</t>
    </r>
    <r>
      <rPr>
        <sz val="11"/>
        <color rgb="FF000000"/>
        <rFont val="Calibri"/>
        <family val="2"/>
        <charset val="204"/>
        <scheme val="minor"/>
      </rPr>
      <t xml:space="preserve"> 
</t>
    </r>
    <r>
      <rPr>
        <u/>
        <sz val="11"/>
        <color rgb="FF1155CC"/>
        <rFont val="Calibri"/>
        <family val="2"/>
        <charset val="204"/>
        <scheme val="minor"/>
      </rPr>
      <t>https://konotop-rada.gov.ua/723-2011-01-18-11-24-51/</t>
    </r>
  </si>
  <si>
    <t>https://konotop-rada.gov.ua/112-2009-05-05-06-50-55/</t>
  </si>
  <si>
    <t>у 2020 році проекти рішень не публікувались</t>
  </si>
  <si>
    <t>https://konotop-rada.gov.ua/wp-content/uploads/2015/11/31-43-sesiia.html</t>
  </si>
  <si>
    <r>
      <t xml:space="preserve">відео однак не на сайті міської ради, а на ютуб каналі </t>
    </r>
    <r>
      <rPr>
        <u/>
        <sz val="11"/>
        <color rgb="FF1155CC"/>
        <rFont val="Calibri"/>
        <family val="2"/>
        <charset val="204"/>
        <scheme val="minor"/>
      </rPr>
      <t xml:space="preserve">https://www.youtube.com/watch?v=qq358Ol3-Qk
</t>
    </r>
    <r>
      <rPr>
        <sz val="11"/>
        <color rgb="FF000000"/>
        <rFont val="Calibri"/>
        <family val="2"/>
        <charset val="204"/>
        <scheme val="minor"/>
      </rPr>
      <t xml:space="preserve">також публікуються рішення </t>
    </r>
    <r>
      <rPr>
        <u/>
        <sz val="11"/>
        <color rgb="FF1155CC"/>
        <rFont val="Calibri"/>
        <family val="2"/>
        <charset val="204"/>
        <scheme val="minor"/>
      </rPr>
      <t>http://konstrada.gov.ua/component/documents/?menu=&amp;typedoc=2&amp;Itemid=181</t>
    </r>
  </si>
  <si>
    <t>http://konstrada.gov.ua/power/30-reglament-roboti регламентом передбачена можливість доступу громадян до засідань</t>
  </si>
  <si>
    <t>http://konstrada.gov.ua/component/documents/6948:20201123r336</t>
  </si>
  <si>
    <t>http://konstrada.gov.ua/component/documents/?start=0 проекти рішень публікуються перед конкретною сесією, а після прийняття рішення вони видаляються з веб сайту</t>
  </si>
  <si>
    <t>http://konstrada.gov.ua/sotsialno-ekonomichnij-rozvitok/zhitlovo-gospodarske-gospodarstvo/orenda</t>
  </si>
  <si>
    <t>http://konstrada.gov.ua/sotsialno-ekonomichnij-rozvitok/zhitlovo-gospodarske-gospodarstvo/orendaa</t>
  </si>
  <si>
    <t>http://konstrada.gov.ua/protidiya-koruptsiji/spivpratsya-z-vikrivachami</t>
  </si>
  <si>
    <r>
      <t xml:space="preserve">http://konstrada.gov.ua/protidiya-koruptsiji/spivpratsya-z-vikrivachami
</t>
    </r>
    <r>
      <rPr>
        <u/>
        <sz val="11"/>
        <color rgb="FF1155CC"/>
        <rFont val="Calibri"/>
        <family val="2"/>
        <charset val="204"/>
        <scheme val="minor"/>
      </rPr>
      <t>http://konstrada.gov.ua/nabori-vidkritikh-danikh/viddili-ta-upravlinnya-kostyantinivskoji-miskoji-radi/1050-viddil-z-yuridichnoji-kadrovoji-roboti-zapobigannya-ta-protidiji-koruptsiji</t>
    </r>
  </si>
  <si>
    <t>http://konstrada.gov.ua/component/documents/?start=0</t>
  </si>
  <si>
    <t>Створено через особистий кабінетhttps://mariupolrada.gov.ua/login</t>
  </si>
  <si>
    <t>https://mariupolrada.gov.ua/page/zviti-z-nadhodzhennja-zapitiv-na-informaciju</t>
  </si>
  <si>
    <t>https://mariupolrada.gov.ua/page/plani-roboti-mariupolskoi-miskoi-radi-</t>
  </si>
  <si>
    <t>https://mariupolrada.gov.ua/page/finansova-pidtrimka-ta-granti</t>
  </si>
  <si>
    <t>https://mariupolrada.gov.ua/page/mizhnarodne-spivrobitnictvo</t>
  </si>
  <si>
    <t>https://mariupolrada.gov.ua/page/proekti</t>
  </si>
  <si>
    <t>https://mariupolrada.gov.ua/page/investicijna-karta</t>
  </si>
  <si>
    <t>https://mariupolrada.gov.ua/page/normativni-dokumenti</t>
  </si>
  <si>
    <t>https://mariupolrada.gov.ua/page/zvitnist</t>
  </si>
  <si>
    <t>https://mariupolrada.gov.ua/page/kodeksi-etiki</t>
  </si>
  <si>
    <t>https://mariupolrada.gov.ua/page/konflikt-interesiv</t>
  </si>
  <si>
    <t>https://mariupolrada.gov.ua/page/povidomiti-pro-fakti-korupcii</t>
  </si>
  <si>
    <t xml:space="preserve">                                                                                                                                                                                                                                                                              сс+с+с+++++ и- </t>
  </si>
  <si>
    <t>https://mariupolrada.gov.ua/page/orenda-majna-miskoi-komunalnoi-vlasnosti</t>
  </si>
  <si>
    <t>https://mariupolrada.gov.ua/page/orenda-zemli</t>
  </si>
  <si>
    <t>https://cabinet.mlt.gov.ua/</t>
  </si>
  <si>
    <t>http://invest-melitopol.gov.ua/#ratings</t>
  </si>
  <si>
    <t>https://mlt.gov.ua/index.php?option=com_content&amp;task=view&amp;id=13662&amp;Itemid=17514</t>
  </si>
  <si>
    <t>http://budget.mlt.gov.ua/</t>
  </si>
  <si>
    <t>mailto:vzvkoruptsiyi@mkrada.gov.ua</t>
  </si>
  <si>
    <t>https://mkrada.gov.ua/content/rezultati-golosuvannya-deputativ_2.html</t>
  </si>
  <si>
    <t>https://mkrada.gov.ua/content/informaciya-pro-hid-ta-rezultati-vidchuzhennya-komunalnogo-mayna-m-mikolaeva.html</t>
  </si>
  <si>
    <t>https://mkrada.gov.ua/content/pidpr-propozicii-orendi.html</t>
  </si>
  <si>
    <t>https://sed-rada.gov.ua/</t>
  </si>
  <si>
    <t>http://sed-rada.gov.ua/dostup-do-publichnoyi-informaciyi/zviti-shchodo-zadovolennya-zapitiv-na-publichnu-informaciyu</t>
  </si>
  <si>
    <t xml:space="preserve"> немає звітів 2020,2019,2018http://sed-rada.gov.ua/miska-rada/zviti-miskogo-golovi-yogo-zastupnikiv-ta-sekretarya-radi</t>
  </si>
  <si>
    <t>https://sed-rada.gov.ua/regulyatorni-akti/pro-vnesennya-zmin-do-rishennya-14-oyi-chergovoyi-sesiyi-miskoyi-radi-no-478-vid-22062016-pro-zatverdzhennya-stavok-orendnoyi-plati-za-zemelni-dilyanki-na-teritoriyi-sievierodoneckoyi-miskoyi-radi</t>
  </si>
  <si>
    <t>http://shostka-smartcity.com/statement/index</t>
  </si>
  <si>
    <t>http://www.old.shostka-rada.gov.ua/government/miska_rada/</t>
  </si>
  <si>
    <t xml:space="preserve">http://www.old.shostka-rada.gov.ua/komunalna_vlasnst/
</t>
  </si>
  <si>
    <t>Платформа «Відкрите місто» https://opencity.e-dem.ua/map/UA6810100000</t>
  </si>
  <si>
    <t>https://khm.gov.ua/uk/content/zvity</t>
  </si>
  <si>
    <t>https://khm.gov.ua/uk/content/miscevi-iniciatyvy (не оновлювався у 2020 році)</t>
  </si>
  <si>
    <t>Приклад:
https://khm.gov.ua/uk/content/23-grudnya-sklykayetsya-chergova-druga-sesiya-miskoyi-rady
https://khm.gov.ua/uk/agenda-sessions</t>
  </si>
  <si>
    <r>
      <t>Головна сторінка сайту, до прикладу:
https://khm.gov.ua/uk/content/vidbudetsya-zasidannya-postiynoyi-komisiyi-172 (</t>
    </r>
    <r>
      <rPr>
        <b/>
        <sz val="11"/>
        <color rgb="FFFF0000"/>
        <rFont val="Calibri"/>
        <family val="2"/>
        <charset val="204"/>
        <scheme val="minor"/>
      </rPr>
      <t>за один день!</t>
    </r>
    <r>
      <rPr>
        <sz val="11"/>
        <color theme="1"/>
        <rFont val="Calibri"/>
        <family val="2"/>
        <charset val="238"/>
        <scheme val="minor"/>
      </rPr>
      <t>)</t>
    </r>
  </si>
  <si>
    <t>https://petition.e-dem.ua/khmelnytsky</t>
  </si>
  <si>
    <t>Звіти https://khm.gov.ua/uk/content/gromadski-iniciatyvy-zvity Протоколи https://khm.gov.ua/uk/content/gromadski-iniciatyvy-protokoly</t>
  </si>
  <si>
    <t>Лише щодо громадських ініціатив: Звіти https://khm.gov.ua/uk/content/gromadski-iniciatyvy-zvity Протоколи https://khm.gov.ua/uk/content/gromadski-iniciatyvy-protokoly</t>
  </si>
  <si>
    <t>Спеціальний інвестиційний портал https://invest.khm.gov.ua/
На офіційному сайті - Розділ  - Для бізнесу та підрозділ - Інвестору
http://khm.gov.ua/uk/content/investoru</t>
  </si>
  <si>
    <t>https://khm.gov.ua/uk/budget?field_section_tid=316&amp;field_budget_year_value%5Bvalue%5D%5Byear%5D=2020</t>
  </si>
  <si>
    <t>https://khm.gov.ua/uk/budget?field_section_tid=316&amp;field_budget_year_value%5Bvalue%5D%5Byear%5D=2013
https://khm.gov.ua/uk/budget?field_section_tid=316&amp;field_budget_year_value%5Bvalue%5D%5Byear%5D=2014
https://khm.gov.ua/uk/budget?field_section_tid=316&amp;field_budget_year_value%5Bvalue%5D%5Byear%5D=2015  https://khm.gov.ua/uk/budget?field_section_tid=316&amp;field_budget_year_value%5Bvalue%5D%5Byear%5D=2016 https://khm.gov.ua/uk/budget?field_section_tid=316&amp;field_budget_year_value%5Bvalue%5D%5Byear%5D=2017 https://khm.gov.ua/uk/budget?field_section_tid=316&amp;field_budget_year_value%5Bvalue%5D%5Byear%5D=2018 https://khm.gov.ua/uk/budget?field_section_tid=316&amp;field_budget_year_value%5Bvalue%5D%5Byear%5D=2019 https://khm.gov.ua/uk/budget?field_section_tid=316&amp;field_budget_year_value%5Bvalue%5D%5Byear%5D=2020</t>
  </si>
  <si>
    <t>https://khm.gov.ua/uk/budget (розділ Виконання бюджету) https://khm.gov.ua/uk/budget?field_section_tid=317&amp;field_budget_year_value%5Bvalue%5D%5Byear%5D=2019</t>
  </si>
  <si>
    <t>https://khm.gov.ua/uk/content/pro-byudzhet-hmelnyckoyi-miskoyi-terytorialnoyi-gromady-na-2021-rik (за 10 днів)</t>
  </si>
  <si>
    <t>https://khm.gov.ua/uk/content/obgovorennya-propozyciy-rozporyadnykiv-byudzhetnyh-koshtiv-do-proyektu-byudzhetu-2020-r (результатів обговорення не опубліковано)</t>
  </si>
  <si>
    <t>https://khm.gov.ua/uk/content/pro-byudzhet-mista-hmelnyckogo-na-2020-rik-0 (додаток 2)</t>
  </si>
  <si>
    <t>https://khm.gov.ua/uk/jobs</t>
  </si>
  <si>
    <t>https://khm.gov.ua/uk/reports_of_competitive_commissions (розділ не оновлюється!)</t>
  </si>
  <si>
    <t>Міський голова http://khm.gov.ua/uk/content/biografiya (за 2020 рік ще не подана)
Декларації про майно, доходи, витрати і зобов’язання фінансового характеру депутатів міської ради опубліковано в профілі депутата окремо, але наразі не в усіх 
до прикладу:
https://khm.gov.ua/uk/user/93, https://khm.gov.ua/uk/user/3707</t>
  </si>
  <si>
    <t>https://khm.gov.ua/uk/anticorruption_policy
•	на сторінці є посилання на рішення сьомої сесії Хмельницької міської ради від 20.07.2016 № 5 «Про впровадження заходів щодо запобігання корупції»;
•	розпорядження міського голови від 19.02.2018 № 47-р «Про затвердження заходів із запобігання корупції у 2018-2019 роках».                                                                      Повідомляйте про корупцію: 
e-mail: anticorruption@khm.gov.ua
телефон: 0800 750 510</t>
  </si>
  <si>
    <t>https://khm.gov.ua/uk/anticorruption_policy
Повідомляйте про корупцію: 
e-mail: anticorruption@khm.gov.ua
телефон: 0800 750 510</t>
  </si>
  <si>
    <t xml:space="preserve">Геопортал міста: https://gis.khm.gov.ua/   (beta версія)                                                                                                                                                                                                                                                     Спеціальний офіційний сайт https://deparh.khm.gov.ua/upravlinnya-arhitekturi-ta-mistobudu/
Генеральний план https://deparh.khm.gov.ua/upravlinnya-arhitekturi-ta-mistobudu/generalnij-plan-mista-osnovne-kresl/
План зонування міста
https://deparh.khm.gov.ua/upravlinnya-arhitekturi-ta-mistobudu/plan-zonuvannya-mista/
Історико-архітектурний опорний план https://deparh.khm.gov.ua/upravlinnya-arhitekturi-ta-mistobudu/istoriko-arhitekturnij-opornij-plan/
Детальний план територій міста
https://deparh.khm.gov.ua/upravlinnya-arhitekturi-ta-mistobudu/detalnij-plan-teritorii-mista/ </t>
  </si>
  <si>
    <t>На офіційному веб-порталі міської ради https://mycity.khm.gov.ua/OpenData/ForImplementationOfDevelopment (не оновлюється інформація)</t>
  </si>
  <si>
    <t>Проекти рішень з земельних питань, які набули чинності публікуються в розділі «ПРОЕКТИ РІШЕНЬ МІСЬКОЇ РАДИ» http://khm.gov.ua/uk/draft_decisions, до прикладу: http://khm.gov.ua/uk/draft_decisions (не щодо всіх дотримується вимога у 20 робочих днів, а коли потрібно щось швиденько підтримати, то його додають у наявний проєкт рішення новим пунктом)</t>
  </si>
  <si>
    <t>Рішення з земельних питань, які набули чинності публікуються в розділі «РІШЕННЯ МІСЬКОЇ РАДИ» http://khm.gov.ua/uk/city-council-decision, до прикладу: https://khm.gov.ua/uk/content/pro-prypynennya-prava-orendy-zemelnoyi-dilyanky-shlyahom-rozirvannya-dogovoru-orendy-za
http://khm.gov.ua/uk/content/pro-nadannya-dozvolu-na-rozroblennya-proektu-zemleustroyu-shchodo-organizaciyi-ta (тут публікуються всі рішення в розрізі сесій)</t>
  </si>
  <si>
    <t>Приймається окреме рішення про проведення земельних торгів. Давненько таке рішення не приймалось. Про передачу в оренду земельних ділянок, підготовку та проведення земельних торгів у м. Хмельницькому
http://khmelnytsky.com/index.php?option=com_content&amp;view=article&amp;id=13583%3A20-q------------q&amp;catid=421%3A--6---31102012&amp;Itemid=251
та зміни
http://khmelnytsky.com/index.php?option=com_content&amp;view=article&amp;id=21837%3A55-q--------------------q&amp;catid=547%3A----25062014&amp;Itemid=251
http://khmelnytsky.com/index.php?option=com_content&amp;view=article&amp;id=23236%3A67-q-----20-----20--31102012q&amp;catid=562%3A----17092014&amp;Itemid=251
http://khmelnytsky.com/index.php?option=com_content&amp;view=article&amp;id=23458%3A53-q--------------------q&amp;catid=567%3A----12112014&amp;Itemid=251</t>
  </si>
  <si>
    <t>Про внесення змін до рішення чотирнадцятої сесії міської ради від 07.11.2007 р. №28 "Про впорядкування орендної плати за землю" https://khm.gov.ua/uk/content/pro-vnesennya-zmin-do-rishennya-chotyrnadcyatoyi-sesiyi-miskoyi-rady-vid-07112007-r-no28-pro                                                                                                                                                               Про впорядкування орендної плати за землю та втрату чинності рішень сесії міської ради
http://khmelnytsky.com/index.php?option=com_content&amp;view=article&amp;id=12783%3A64-q------------q&amp;catid=417%3A-29082012&amp;Itemid=251
та зміни
http://khmelnytsky.com/index.php?option=com_content&amp;view=article&amp;id=14014%3A35-q----------------------q&amp;catid=428%3A---6---12122012&amp;Itemid=251
http://khmelnytsky.com/index.php?option=com_content&amp;view=article&amp;id=15397%3A66-q-64-29082012-q-q&amp;catid=461%3A---6---27022013&amp;Itemid=251
http://khmelnytsky.com/index.php?option=com_content&amp;view=article&amp;id=16140%3A56-q-------------22032013-25----02-08106-12-q------q&amp;catid=463%3A---6---24042013&amp;Itemid=251
http://khmelnytsky.com/index.php?option=com_content&amp;view=article&amp;id=18755%3A24-q-----------64--29082012-q------------q&amp;catid=492%3A---6---30102013&amp;Itemid=251
http://khmelnytsky.com/index.php?option=com_content&amp;view=article&amp;id=25063%3A28-q-----------64--29082012-l------------r-----2015q&amp;catid=588%3A-04032015&amp;Itemid=251</t>
  </si>
  <si>
    <t>Комунікації між громадянином і міською радою з метою подання скарг, пропозицій та звернень, запитів на інформацію здійснюються через Портад державних послуг iGov та Єдину систему місцевих петицій https://petition.e-dem.ua/chernihiv. Також можливо направити звернення безпосередньо на міського голову https://igov.org.ua/service/659/general (наразі не працює)</t>
  </si>
  <si>
    <t>Через Єдину систему місцевих петицій https://petition.e-dem.ua/chernihiv</t>
  </si>
  <si>
    <t>chernigiv-rada.gov.ua/rishennya-sesii/sid-59/id-46186/
http://chernigiv-rada.gov.ua/vote-results/</t>
  </si>
  <si>
    <t>Приклад по одній із комісій 
https://chernigiv-rada.gov.ua/comisii/id-1411/ (лише протокол)</t>
  </si>
  <si>
    <t>Щороку у грудні міський голова звітує публічно, тези звіту публікуються на сайті. Посилання на звіт за 2018 року http://chernigiv-rada.gov.ua/news/id-450/                             за 2019 рік https://chernigiv-rada.gov.ua/news/id-38817/</t>
  </si>
  <si>
    <t>http://chernigiv-rada.gov.ua/comisii/ (немає контактів)</t>
  </si>
  <si>
    <t>http://chernigiv-rada.gov.ua/miski-programy/ Перелік діючих міських програм https://chernigiv-rada.gov.ua/programy-2020/</t>
  </si>
  <si>
    <t>Плани засідань виконкому https://chernigiv-rada.gov.ua/plany-zasidan-vikonkomu/ Проекти рішень виконкомів https://chernigiv-rada.gov.ua/poekty-rishen-vikonkomu/sid-62/ Рішення виконкому https://chernigiv-rada.gov.ua/rishennya-vikonkomu/sid-63/</t>
  </si>
  <si>
    <t>Приклад оголошення про скликання крайньої сесії у серпні https://chernigiv-rada.gov.ua/news/id-46180/</t>
  </si>
  <si>
    <t>На головній сторінці сайту є пряме посилання на сервіс https://petition.e-dem.ua/chernihiv</t>
  </si>
  <si>
    <t>Частково, якщо підходять під умови участі https://chernigiv-rada.gov.ua/budget-uchasti-news/</t>
  </si>
  <si>
    <t>https://chernigiv-rada.gov.ua/citypartners-list/</t>
  </si>
  <si>
    <t>https://chernigiv-rada.gov.ua/investuite-u-chernihiv/ https://chernigiv-rada.gov.ua/sp-uer-energo/</t>
  </si>
  <si>
    <t>https://chernigiv-rada.gov.ua/rishennya-sesii/sid-59/scid-3/id-45988/</t>
  </si>
  <si>
    <t>https://chernigiv-rada.gov.ua/storage/files/26/23/18/23/17d3b27b1e3be29dc8948d9c53195d65.pdf</t>
  </si>
  <si>
    <t>У новинах http://chernigiv-rada.gov.ua/news/id-36987/ (за 2020 рік немає)</t>
  </si>
  <si>
    <t>http://chernigiv-rada.gov.ua/komvl-objekty/ (за 2020 рік немає інформації)</t>
  </si>
  <si>
    <t>http://chernigiv-rada.gov.ua/miskiy-byudzhet/ (за всі роки)</t>
  </si>
  <si>
    <t>Щороку під час бюджетного процесу http://chernigiv-rada.gov.ua/news/id-512/ (щодо бюджету 2021 не знайдено)</t>
  </si>
  <si>
    <t>У загальному переліку програм https://chernigiv-rada.gov.ua/programy-2020/</t>
  </si>
  <si>
    <t>Розділ https://chernigiv-rada.gov.ua/antikorupcia/</t>
  </si>
  <si>
    <t>https://chernigiv-rada.gov.ua/antikorupcia/</t>
  </si>
  <si>
    <t xml:space="preserve">Онлайн платформа https://petition.e-dem.ua/sumy, але можна подати електронне звернення та запит https://smr.gov.ua/uk/elektronne-zvernennia/8179-elektronne-zvernennya.html
https://smr.gov.ua/uk/dokumenti/dostup-do-publichnoji-informatsiji/2180-pro-dostup-do-publichnoji-informatsiji-u-sumskij-miskij-radi.html
</t>
  </si>
  <si>
    <t>https://petition.e-dem.ua/sumy</t>
  </si>
  <si>
    <t>https://petition.e-dem.ua/sumy/Petition/View/2519</t>
  </si>
  <si>
    <t>https://smr.gov.ua/uk/dokumenti/dostup-do-publichnoji-informatsiji.html; https://docs.google.com/viewer?url=http://smr.gov.ua/images/misto/Gorodyanuny/Dostup_do_publichnoi_inform/2021/01-2021_vikonavci_organi_SMR.docx&amp;embedded=true</t>
  </si>
  <si>
    <t xml:space="preserve">https://smr.gov.ua/uk/miska-vlada/miska-rada/postijni-komisiji/38-postijni-komisiji.html 
Як приклад - одна з комісій 
https://smr.gov.ua/uk/miska-vlada/miska-rada/postijni-komisiji/56-komisiji/19648-komisiya-5.html (плани роботи, вхідна кореспонденція, звіти, відео засідань, протоколи)
</t>
  </si>
  <si>
    <t>https://smr.gov.ua/uk/dokumenti/programi-rozvitku-mista/1749-programi-rozvitku-mista.html ; https://smr.gov.ua/uk/dokumenti/programi-rozvitku-mista/1749-programi-rozvitku-mista.html</t>
  </si>
  <si>
    <t xml:space="preserve">У розділі Реєстр чинних нормативних документів
http://www.meria.sumy.ua/index.php?docid=8634 (старий сайт); Статут міста https://smr.gov.ua/uk/dokumenti/statut-mista.html
</t>
  </si>
  <si>
    <t xml:space="preserve">https://smr.gov.ua/uk/2016-03-14-08-10-17/mistseva-initsiativa.html (давно не оновлювалась інформація)
https://smr.gov.ua/uk/2016-03-14-08-10-17/mistseva-initsiativa/1861-perelik-mistsevikh-initsiativ.html
https://smr.gov.ua/uk/2016-03-14-08-10-17/mistseva-initsiativa/13876-dovidkovi-materiali.html 
</t>
  </si>
  <si>
    <t xml:space="preserve">На сайті розміщено віджет Єдиної системи місцевих петицій
https://petition.e-dem.ua/sumy
</t>
  </si>
  <si>
    <t xml:space="preserve">Бізнес-проекти не фінансуються з міського бюджету. Створено розділ щодо Конкурсу проектів ІГС 
https://smr.gov.ua/uk/dokumenti/partitsipatornij-byudzhet.html
</t>
  </si>
  <si>
    <t xml:space="preserve">У розділі Новини оприлюднюється інформація про такі заходи та проекти
Також є посилання з головної сторінки сайту міської ради (банер «Грантовий проект ЄС» на його сторінку на сайті департаменту фінансів, який його реалізовує)
https://finance.smr.gov.ua/45-proekt-pidvishchennya-energoefektivnosti-v-osvitnikh-zakladakh-m-sumi
</t>
  </si>
  <si>
    <t xml:space="preserve">Інформація з посиланням на сторінки Прозорро по кожному головному розпоряднику бюджетних коштів розміщена у їх розділах
https://smr.gov.ua/uk/miska-vlada/vikonavchi-organi/strukturni-pidrozdili-sumskoji-miskoji-radi/2015-12-10-09-03-28/departament-infrastrukturi-mista.html; найпізніше - за 2019 рік https://smr.gov.ua/uk/miska-vlada/tsentr-koordinatsiji-derzhavnikh-zakupivel/richni-plani-zakupivel.html
</t>
  </si>
  <si>
    <t>https://smr.gov.ua/uk/miska-vlada/tsentr-koordinatsiji-derzhavnikh-zakupivel.html</t>
  </si>
  <si>
    <t>https://smr.gov.ua/uk/2016-03-14-08-10-17/komunalne-majno-mista/orenda-nerukhomogo-majna/1876-dokumenti-shcho-podayutsya-uchasnikom-konkursu-na-pravo-orendi-komunalnogo-majna.html (давно не оновлювалась інформація)</t>
  </si>
  <si>
    <t>https://smr.gov.ua/uk/2016-03-14-08-10-17/komunalne-majno-mista/orenda-nerukhomogo-majna/182-ogoloshennya-pro-provedennya-konkursu.html (давно не оновлювалась інформація)</t>
  </si>
  <si>
    <t xml:space="preserve">https://smr.gov.ua/uk/2016-03-14-08-10-17/komunalne-majno-mista/privatizovano-shlyakhom-vikupu.html
https://smr.gov.ua/uk/2016-03-14-08-10-17/komunalne-majno-mista/orenda-nerukhomogo-majna/6770-perelik-ob-ektiv-komunalnoji-vlasnosti-shcho-peredani-v-orendu-chi-inshe-pravo-koristuvannya.html
https://smr.gov.ua/uk/2016-03-14-08-10-17/komunalne-majno-mista/orenda-nerukhomogo-majna/2226-orenda-nerukhomogo-majna.html (давно не оновлювалась інформація)
https://smr.gov.ua/uk/2016-03-14-08-10-17/komunalne-majno-mista/orenda-nerukhomogo-majna/182-ogoloshennya-pro-provedennya-konkursu.html
https://smr.gov.ua/uk/2016-03-14-08-10-17/komunalne-majno-mista/orenda-nerukhomogo-majna/192-pidsumki-konkursu.html
</t>
  </si>
  <si>
    <t xml:space="preserve">https://smr.gov.ua/uk/2016-03-14-08-10-17/komunalne-majno-mista/privatizovano-shlyakhom-vikupu/14080-privatizovanou-2019-rotsi.html
https://smr.gov.ua/uk/2016-03-14-08-10-17/komunalne-majno-mista/5583-privatizovano-shlyakhom-prodazhu-na-auktsioni-16-02-2017.html
https://smr.gov.ua/uk/2016-03-14-08-10-17/komunalne-majno-mista/orenda-nerukhomogo-majna/192-pidsumki-konkursu.html (давно не оновлювалась інформація)
</t>
  </si>
  <si>
    <t>https://smr.gov.ua/uk/dokumenti/miskij-byudzhet/19432-2021-rik.html
https://smr.gov.ua/uk/dokumenti/miskij-byudzhet/17098-informatsiya-pro-vnesennya-zmin-ta-dopovnen-do-byudzhetu-sumskoji-miskoji-ob-ednanoji-teritorialnoji-gromadi-na-2020-rik.html</t>
  </si>
  <si>
    <t xml:space="preserve">https://smr.gov.ua/uk/dokumenti/miskij-byudzhet/859-2016-rik.html
https://smr.gov.ua/uk/dokumenti/miskij-byudzhet/3775-2017-rik.html
https://smr.gov.ua/uk/dokumenti/miskij-byudzhet/7103-2018-rik.html Зведена таблиця даних про бюджет Сумської міської територіальної громади (2016-2021 рр.) https://smr.gov.ua/uk/dokumenti/miskij-byudzhet/16136-zvedena-tablitsya-danikh-pro-miskij-byudzhet-2016-2020.html
</t>
  </si>
  <si>
    <t>https://smr.gov.ua/uk/dokumenti/miskij-byudzhet/18069-informatsiya-pro-khid-vikonannya-miskogo-byudzhetu-za-i-kvartal-2020-roku.html</t>
  </si>
  <si>
    <t>Формування бюджету на наступний рік розпочато, у його рамках буде ухвалено графік консультацій
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https://docs.google.com/viewer?url=http://smr.gov.ua/images/documents/miskij_budjet/2021/Protokol_1_vid_08.10.2020.pdf&amp;embedded=true</t>
  </si>
  <si>
    <t xml:space="preserve">www.city-adm.rv.ua
http://medrivne.com.ua; http://rivnerada.gov.ua/PublicServices/add-citizen-appeal; https://rivnerada.gov.ua/petitions/home
</t>
  </si>
  <si>
    <t>Відповідь на петицію https://rivnerada.gov.ua/petitions/view-petition/6631</t>
  </si>
  <si>
    <t>Відповідь на петицію https://rivnerada.gov.ua/petitions/view-petition/6632</t>
  </si>
  <si>
    <t>Відповідь на петицію https://rivnerada.gov.ua/petitions/view-petition/6633</t>
  </si>
  <si>
    <t>http://rivnerada.gov.ua/portal/view-content/9373</t>
  </si>
  <si>
    <t xml:space="preserve">наразі лише Звіт про здійснення державної регуляторної політики протягом 2020 року http://rvrada.gov.ua/portalfiles/1/34/9153/zvitReg2020.pdf; http://rivnerada.gov.ua/portal/mayor
</t>
  </si>
  <si>
    <t>http://rivnerada.gov.ua/portal/deputies; http://rivnerada.gov.ua/portal/view-deputy/44; http://rivnerada.gov.ua/portal/mayor</t>
  </si>
  <si>
    <t>Проєкти рішень: http://rivnerada.gov.ua/PublicServices/draft-decisions/committee; рішення http://rivnerada.gov.ua/PublicServices/decisions/committee</t>
  </si>
  <si>
    <t xml:space="preserve">	Стаття 20.  Загальні збори громадян http://rivnerada.gov.ua/portal/view-content/2430, Стаття  21 Статуту територіальної громади міста Рівного . Громадські  слухання http://rivnerada.gov.ua/portal/view-content/4468; Публічні консультації http://rivnerada.gov.ua/portal/view-content/4473</t>
  </si>
  <si>
    <t xml:space="preserve">	Стаття 19.  Порядок внесення та розгляду місцевих ініціатив http://rivnerada.gov.ua/portal/view-content/2430</t>
  </si>
  <si>
    <t>http://rivnerada.gov.ua/portal/view-content/2432 застаріла інформація в розділі "Регламент"</t>
  </si>
  <si>
    <t>http://rivnerada.gov.ua/portal/view-content/9368</t>
  </si>
  <si>
    <t>https://rivnerada.gov.ua/petitions/home</t>
  </si>
  <si>
    <t>https://rivne.pb.org.ua/</t>
  </si>
  <si>
    <t>http://www.city-adm.rv.ua/RivnePortal/ukr/city_partners.aspx (старий сайт), на новому сайті http://rivnerada.gov.ua/portal/cities</t>
  </si>
  <si>
    <t>http://www.city-adm.rv.ua/RivnePortal/ukr/international_projects.aspx (старий сайт), є новий сайт профільного управління http://investrv.org.ua/</t>
  </si>
  <si>
    <t>http://www.rosvita.rv.ua/; http://rivnerada.gov.ua/portal/content-list/1/223</t>
  </si>
  <si>
    <t>http://economy.rv.ua/PDZ/; http://investrv.org.ua/actual-propositions (інвестиційні пропозиції)</t>
  </si>
  <si>
    <t>https://prozorro.gov.ua/tender/search?query=04057758 (перекидає одразу на сайт Prozorro на закупівлі виконавчого комітету)</t>
  </si>
  <si>
    <t>http://rivnerada.gov.ua/portal/view-content/5943 (у вигляді інформації, що поширена як новина від профільного управління)</t>
  </si>
  <si>
    <t>в розділі немає http://rivnerada.gov.ua/portal/content-list/5/227, але на сайті можна знайти рішення міськради про затвердження бюджету на 2021 рік</t>
  </si>
  <si>
    <t>http://rivnerada.gov.ua/portal/content-list/5/227?page=3 бюджети від 2019 року (оновлений сайт)</t>
  </si>
  <si>
    <t>http://rivnerada.gov.ua/portal/content-list/5/226</t>
  </si>
  <si>
    <t>https://rivnesoc.gov.ua/</t>
  </si>
  <si>
    <t>https://rivnesoc.gov.ua/care/; https://rivnesoc.gov.ua/</t>
  </si>
  <si>
    <t xml:space="preserve">https://www.cnaprv.gov.ua/services/#z; http://rivnerada.gov.ua/portal/municipal-enterprises </t>
  </si>
  <si>
    <t>http://rivnerada.gov.ua/portal/content-list/1/40</t>
  </si>
  <si>
    <t>http://rivnerada.gov.ua/portal/view-content/8603 (лише вимоги до кандидатів і відповідальну особу за прийом документів)</t>
  </si>
  <si>
    <t>http://rivnerada.gov.ua/portal/view-content/8603 (оголошення 6 листопада 2020 року, прийом Строк подання документів для участі в конкурсному відборі: з 09 листопада по 18 листопада 2020 року)</t>
  </si>
  <si>
    <t>http://rivnerada.gov.ua/portal/view-content/2434</t>
  </si>
  <si>
    <t>http://rivnerada.gov.ua/portal/view-deputy/44; http://rivnerada.gov.ua/portal/mayor</t>
  </si>
  <si>
    <t>Кодекс етики депутата 8. ВРЕГУЛЮВАННЯ КОНФЛІКТУ ІНТЕРЕСІВ http://rivnerada.gov.ua/portal/view-content/2434; окремий розділ із законодавством http://rivnerada.gov.ua/portal/view-content/4461</t>
  </si>
  <si>
    <t>http://rivnerada.gov.ua/portal/view-content/4459</t>
  </si>
  <si>
    <t>лише Уповноважена особа з питань запобігання та виявлення корупції у виконавчому комітеті Рівненської міської ради
63-56-67 http://rivnerada.gov.ua/portal/view-content/4459</t>
  </si>
  <si>
    <t>http://rivnerada.gov.ua/portal/maps; Геопортал https://geo.rv.ua/</t>
  </si>
  <si>
    <t>https://geo.rv.ua/ua/reestr-zemelnih-diljanok (реєстр земельних ділянок загалом)</t>
  </si>
  <si>
    <t>http://www.city-adm.rv.ua/PublicServices/draft-decisions/senate; новий сайт загалом проєкти рішень http://rivnerada.gov.ua/PublicServices/draft-decisions/senate</t>
  </si>
  <si>
    <t>http://www.city-adm.rv.ua/PublicServices/decisions/senate; новий сайт, публікуються рішення загалом http://rivnerada.gov.ua/PublicServices/decisions/senate</t>
  </si>
  <si>
    <t>https://petition.rada-poltava.gov.ua/petition/view?id=1</t>
  </si>
  <si>
    <t>http://www.rada-poltava.gov.ua/documents/public_reports/; https://rada-poltava.gov.ua/public/reports/</t>
  </si>
  <si>
    <t>http://www.rada-poltava.gov.ua/documents/public_reports/ (наразі відсутні звіти)</t>
  </si>
  <si>
    <t>http://www.rada-poltava.gov.ua/rule/rada/secretary/ 
http://www.rada-poltava.gov.ua/rule/rada/delegate/ 
http://www.rada-poltava.gov.ua/rule/rada/secretary/ 
http://www.rada-poltava.gov.ua/rule/rada/delegate/ 
Прийом громадян не зазначено</t>
  </si>
  <si>
    <t xml:space="preserve">https://rada-poltava.gov.ua/rule/rada/comission/
</t>
  </si>
  <si>
    <t>https://rada-poltava.gov.ua/rule/vykonkom/membership/</t>
  </si>
  <si>
    <t>https://rada-poltava.gov.ua/documents/</t>
  </si>
  <si>
    <t>https://petition.rada-poltava.gov.ua/</t>
  </si>
  <si>
    <t>Рішення сесій і виконавчого комітету
https://rada-poltava.gov.ua/documents/</t>
  </si>
  <si>
    <t>https://rada-poltava.gov.ua/city/municipaleconomy/</t>
  </si>
  <si>
    <t>https://rada-poltava.gov.ua/rule/vykonkom/corupt/ пустий розділ</t>
  </si>
  <si>
    <t>https://novomoskovsk-rada.dp.gov.ua/ua/novini-ta-podiyi/novini/pyata-chergova-sesiya-novomoskovskoyi-miskoyi-radi-viii-sklikannya
Новина публікується за 1-2 дні до початку сесії</t>
  </si>
  <si>
    <t>https://novomoskovsk-rada.dp.gov.ua/ua/normativni-akti/vsi-normativni-akti?&amp;category=814</t>
  </si>
  <si>
    <t>https://petition.e-dem.ua/novomoskovsk</t>
  </si>
  <si>
    <t>https://novomoskovsk-rada.dp.gov.ua/ua/novini-ta-podiyi/novini/trivaye-reyestraciya-na-uchast-v-nacionalnomu-proyekti-rodinna-slava-ukrayini
https://novomoskovsk-rada.dp.gov.ua/ua/novini-ta-podiyi/novini/rozumnikiv-novomoskovska-vidznachili-imennimi-stipendiyami-miskradi</t>
  </si>
  <si>
    <t>https://adm.dp.gov.ua/biznesu/investoram/inozemni-investiciyi-granti-ta-mtd
посилання на проєкти Дніпропетровської обласної ради</t>
  </si>
  <si>
    <t>https://adm.dp.gov.ua/biznesu/investoram/inozemni-investiciyi-granti-ta-mtd
https://adm.dp.gov.ua/storage/app/media/uploaded-files/mijnarodni_ugodi_NPB_2021.pdf
посилання на проєкти Дніпропетровської обласної ради</t>
  </si>
  <si>
    <t>https://novomoskovsk-rada.dp.gov.ua/ua/nashe-misto/zakupivli</t>
  </si>
  <si>
    <t>https://novomoskovsk-rada.dp.gov.ua/ua/nashe-misto/byudzhet
посилання на документи неактивні</t>
  </si>
  <si>
    <t>https://novomoskovsk-rada.dp.gov.ua/ua/novini-ta-podiyi/novini/shanovni-novomoskovci-golosuvannya-v-miskomu-konkursi-byudzhet-uchasti-vidbudetsya-lishe-v-online-rezhimi</t>
  </si>
  <si>
    <t>https://nmsk.pb.org.ua/</t>
  </si>
  <si>
    <t>https://www.legalaid.gov.ua/</t>
  </si>
  <si>
    <t>https://novomoskovsk-rada.dp.gov.ua/ua/cnap/kontakti-cnap</t>
  </si>
  <si>
    <t>https://novomoskovsk-rada.dp.gov.ua/ua/rada/reglament-radi</t>
  </si>
  <si>
    <t>https://novomoskovsk-rada.dp.gov.ua/ua/vikonkom/team/taras-zdrenik
https://novomoskovsk-rada.dp.gov.ua/ua/vikonkom/team/olga-tikhonova</t>
  </si>
  <si>
    <t>https://novomoskovsk-rada.dp.gov.ua/ua/gromadskosti/mistobudivna-dokumentaciya</t>
  </si>
  <si>
    <t>http://novomoskovsk-rada.gov.ua/https://novomoskovsk-rada.dp.gov.ua/ua/normativni-akti/vsi-normativni-akti?&amp;category=812</t>
  </si>
  <si>
    <t>https://novomoskovsk-rada.dp.gov.ua/ua/normativni-akti/vsi-normativni-akti/pro-ponovlennya-dogovoriv-orendi-zemelnih-dilyanok</t>
  </si>
  <si>
    <r>
      <rPr>
        <u/>
        <sz val="11"/>
        <color rgb="FF1155CC"/>
        <rFont val="Arial"/>
        <family val="2"/>
        <charset val="204"/>
      </rPr>
      <t xml:space="preserve">https://rada-uzhgorod.gov.ua/zvernennya-gromadyan/
</t>
    </r>
    <r>
      <rPr>
        <sz val="11"/>
        <rFont val="Arial"/>
        <family val="2"/>
        <charset val="204"/>
      </rPr>
      <t xml:space="preserve">https://rada-uzhgorod.gov.ua/zvernennya-gromadyan-1-1
https://opencity.in.ua/issuelist#r=UA2110100000
</t>
    </r>
    <r>
      <rPr>
        <u/>
        <sz val="11"/>
        <color rgb="FF1155CC"/>
        <rFont val="Arial"/>
        <family val="2"/>
        <charset val="204"/>
      </rPr>
      <t>https://rada-uzhgorod.gov.ua/dostup-do-publichnoyi-informatsiyi/</t>
    </r>
    <r>
      <rPr>
        <sz val="11"/>
        <rFont val="Arial"/>
        <family val="2"/>
        <charset val="204"/>
      </rPr>
      <t xml:space="preserve">
</t>
    </r>
  </si>
  <si>
    <t>На  веб-платформі  «Відкрите  місто»  публікуються; 
https://opencity.in.ua/issuelist#r=UA2110100000
на  звернення, надіслані  через розділ  «Звернення громадян»  на веб-сайті,  відповіді  надаються на  вказану  заявником електронну адресу.
на  звернення, надіслані  через розділ  «Звернення громадян»  на веб-сайті,  відповіді  надаються на  вказану  заявником електронну адресу.
На  веб-платформі  «Відкрите  місто»  публікуються; https://opencity.in.ua/issuelist#r=UA2110100000 на  звернення, надіслані  через розділ  «Звернення громадян»  на веб-сайті,  відповіді  надаються на  вказану  заявником електронну адресу.</t>
  </si>
  <si>
    <r>
      <rPr>
        <sz val="11"/>
        <rFont val="Arial"/>
        <family val="2"/>
        <charset val="204"/>
      </rPr>
      <t xml:space="preserve">https://rada-uzhgorod.gov.ua/rada_docs/protokoly-sesij-2019/
</t>
    </r>
    <r>
      <rPr>
        <u/>
        <sz val="11"/>
        <color rgb="FF1155CC"/>
        <rFont val="Arial"/>
        <family val="2"/>
        <charset val="204"/>
      </rPr>
      <t>https://rada-uzhgorod.gov.ua/search?utf8=%E2%9C%93&amp;q=%D0%B0%D1%83%D0%B4%D1%96%D0%BE%D0%B7%D0%B0%D0%BF%D0%B8%D1%81%D0%B8</t>
    </r>
    <r>
      <rPr>
        <sz val="11"/>
        <rFont val="Arial"/>
        <family val="2"/>
        <charset val="204"/>
      </rPr>
      <t xml:space="preserve">
</t>
    </r>
    <r>
      <rPr>
        <u/>
        <sz val="11"/>
        <color rgb="FF1155CC"/>
        <rFont val="Arial"/>
        <family val="2"/>
        <charset val="204"/>
      </rPr>
      <t>https://rada-uzhgorod.gov.ua/search?page=1&amp;q=%D1%80%D0%BE%D0%B7%D0%B4%D1%80%D1%83%D0%BA%D1%96%D0%B2%D0%BA%D0%B0+%D1%80%D0%B5%D0%B7%D1%83%D0%BB%D1%8C%D1%82%D0%B0%D1%82%D1%96%D0%B2&amp;utf8=%E2%9C%93</t>
    </r>
    <r>
      <rPr>
        <sz val="11"/>
        <rFont val="Arial"/>
        <family val="2"/>
        <charset val="204"/>
      </rPr>
      <t xml:space="preserve"> , включно до квітня 2020
</t>
    </r>
  </si>
  <si>
    <r>
      <rPr>
        <sz val="11"/>
        <rFont val="Arial"/>
        <family val="2"/>
        <charset val="204"/>
      </rPr>
      <t xml:space="preserve">Публікуються протоколи засідань з результатами голосування. Аудіо/відеозапис та стенограма засідань не ведеться. 
</t>
    </r>
    <r>
      <rPr>
        <u/>
        <sz val="11"/>
        <color rgb="FF1155CC"/>
        <rFont val="Arial"/>
        <family val="2"/>
        <charset val="204"/>
      </rPr>
      <t>https://rada-uzhgorod.gov.ua/miska_rada#mtbqsjodqz
https://rada-uzhgorod.gov.ua/miska_rada#3lr0o7stngj</t>
    </r>
    <r>
      <rPr>
        <sz val="11"/>
        <rFont val="Arial"/>
        <family val="2"/>
        <charset val="204"/>
      </rPr>
      <t xml:space="preserve">
</t>
    </r>
  </si>
  <si>
    <t xml:space="preserve">https://rada-uzhgorod.gov.ua/rada_docs/show/zvit-miskoho-holovy-pro-zdiisnennia-derzhavnoi-rehuliatornoi-polityky-vykonavchymy-orhanamy-miskoi-rady-za-2020-rik
https://rada-uzhgorod.gov.ua/publichniy-zvit-miskogo-golovi-nazhivo
</t>
  </si>
  <si>
    <r>
      <rPr>
        <sz val="11"/>
        <rFont val="Arial"/>
        <family val="2"/>
        <charset val="204"/>
      </rPr>
      <t xml:space="preserve">https://rada-uzhgorod.gov.ua/aparat/mer
https://rada-uzhgorod.gov.ua/miska_rada#vvhap6fxmz, про новообраних депутатів інформація не в повному обсязі
</t>
    </r>
    <r>
      <rPr>
        <u/>
        <sz val="11"/>
        <color rgb="FF1155CC"/>
        <rFont val="Arial"/>
        <family val="2"/>
        <charset val="204"/>
      </rPr>
      <t>https://rada-uzhgorod.gov.ua/miska_rada#sqdyfl5ti9s</t>
    </r>
    <r>
      <rPr>
        <sz val="11"/>
        <rFont val="Arial"/>
        <family val="2"/>
        <charset val="204"/>
      </rPr>
      <t xml:space="preserve"> – графік прийому виборців 
</t>
    </r>
  </si>
  <si>
    <r>
      <rPr>
        <u/>
        <sz val="11"/>
        <color rgb="FF1155CC"/>
        <rFont val="Arial"/>
        <family val="2"/>
        <charset val="204"/>
      </rPr>
      <t>https://rada-uzhgorod.gov.ua/miska_rada#3lr0o7stngj</t>
    </r>
    <r>
      <rPr>
        <sz val="11"/>
        <color theme="1"/>
        <rFont val="Arial"/>
        <family val="2"/>
        <charset val="204"/>
      </rPr>
      <t xml:space="preserve"> - відсутні контактні дані комісій</t>
    </r>
  </si>
  <si>
    <r>
      <rPr>
        <u/>
        <sz val="11"/>
        <color rgb="FF1155CC"/>
        <rFont val="Arial"/>
        <family val="2"/>
        <charset val="204"/>
      </rPr>
      <t>https://rada-uzhgorod.gov.ua/chleni-vukonkomu</t>
    </r>
    <r>
      <rPr>
        <sz val="11"/>
        <color theme="1"/>
        <rFont val="Arial"/>
        <family val="2"/>
        <charset val="204"/>
      </rPr>
      <t xml:space="preserve">
</t>
    </r>
  </si>
  <si>
    <r>
      <rPr>
        <u/>
        <sz val="11"/>
        <color rgb="FF1155CC"/>
        <rFont val="Arial"/>
        <family val="2"/>
        <charset val="204"/>
      </rPr>
      <t>https://rada-uzhgorod.gov.ua/sotsialno-ekonomichniy-rozvitok-mista</t>
    </r>
    <r>
      <rPr>
        <sz val="11"/>
        <rFont val="Arial"/>
        <family val="2"/>
        <charset val="204"/>
      </rPr>
      <t xml:space="preserve"> 
</t>
    </r>
    <r>
      <rPr>
        <u/>
        <sz val="11"/>
        <color rgb="FF1155CC"/>
        <rFont val="Arial"/>
        <family val="2"/>
        <charset val="204"/>
      </rPr>
      <t>https://rada-uzhgorod.gov.ua/rada_docs/show/%E2%84%96-273-vid-26082020-roku-pro-vykonannia-tsilovykh-prohram-upravlinnia-ekonomichnoho-rozvytku-mista-uzhhorod-za-i-pivrichchia-2020-roku</t>
    </r>
    <r>
      <rPr>
        <sz val="11"/>
        <rFont val="Arial"/>
        <family val="2"/>
        <charset val="204"/>
      </rPr>
      <t xml:space="preserve">
</t>
    </r>
  </si>
  <si>
    <r>
      <rPr>
        <u/>
        <sz val="11"/>
        <color rgb="FF1155CC"/>
        <rFont val="Arial"/>
        <family val="2"/>
        <charset val="204"/>
      </rPr>
      <t>https://rada-uzhgorod.gov.ua/protokoli-vikonkomu</t>
    </r>
    <r>
      <rPr>
        <sz val="11"/>
        <rFont val="Arial"/>
        <family val="2"/>
        <charset val="204"/>
      </rPr>
      <t xml:space="preserve">
</t>
    </r>
    <r>
      <rPr>
        <u/>
        <sz val="11"/>
        <color rgb="FF1155CC"/>
        <rFont val="Arial"/>
        <family val="2"/>
        <charset val="204"/>
      </rPr>
      <t xml:space="preserve">https://rada-uzhgorod.gov.ua/protokoli-vikonkomu#fh99kanruqs
https://rada-uzhgorod.gov.ua/rada_docs/rishennya-vykonkomu
https://rada-uzhgorod.gov.ua/plani-vikonkomu
</t>
    </r>
  </si>
  <si>
    <t>https://rada-uzhgorod.gov.ua/media/1/%D0%A0%D0%A1_81_08.02.2021.pdf – регламент Ужгородської міської ради затверджений рішенням сесії міської ради 02.02.2021р. №81 «Про Регламент Ужгородської міської ради VІIШ скликання».</t>
  </si>
  <si>
    <r>
      <rPr>
        <sz val="11"/>
        <rFont val="Arial"/>
        <family val="2"/>
        <charset val="204"/>
      </rPr>
      <t xml:space="preserve">З активними посиланнями порядку денного на проекти рішень, термін 10 днів не витримується
</t>
    </r>
    <r>
      <rPr>
        <u/>
        <sz val="11"/>
        <color rgb="FF1155CC"/>
        <rFont val="Arial"/>
        <family val="2"/>
        <charset val="204"/>
      </rPr>
      <t>https://rada-uzhgorod.gov.ua/search?utf8=%E2%9C%93&amp;q=%D0%BF%D1%80%D0%BE+%D1%81%D0%BA%D0%BB%D0%B8%D0%BA%D0%B0%D0%BD%D0%BD%D1%8F</t>
    </r>
    <r>
      <rPr>
        <sz val="11"/>
        <rFont val="Arial"/>
        <family val="2"/>
        <charset val="204"/>
      </rPr>
      <t xml:space="preserve">
</t>
    </r>
  </si>
  <si>
    <r>
      <rPr>
        <sz val="11"/>
        <rFont val="Arial"/>
        <family val="2"/>
        <charset val="204"/>
      </rPr>
      <t xml:space="preserve">Графік засідань постійних комісій по обговоренню проектів рішень, розпорядження про скликання сесії з порядком денним, проекти рішень сесій оприлюднюються обов'язково у строки, відповідно до вимог чинного законодавства. 
https://rada-uzhgorod.gov.ua/proekti-rishen-sesii-miskoi-radi
</t>
    </r>
    <r>
      <rPr>
        <u/>
        <sz val="11"/>
        <color rgb="FF1155CC"/>
        <rFont val="Arial"/>
        <family val="2"/>
        <charset val="204"/>
      </rPr>
      <t>https://rada-uzhgorod.gov.ua/proekti-rishen-na-vikonkom</t>
    </r>
    <r>
      <rPr>
        <sz val="11"/>
        <rFont val="Arial"/>
        <family val="2"/>
        <charset val="204"/>
      </rPr>
      <t xml:space="preserve">
</t>
    </r>
    <r>
      <rPr>
        <sz val="11"/>
        <color rgb="FF000000"/>
        <rFont val="Arial"/>
        <family val="2"/>
        <charset val="204"/>
      </rPr>
      <t xml:space="preserve">
</t>
    </r>
    <r>
      <rPr>
        <u/>
        <sz val="11"/>
        <color rgb="FF1155CC"/>
        <rFont val="Arial"/>
        <family val="2"/>
        <charset val="204"/>
      </rPr>
      <t>https://rada-uzhgorod.gov.ua/category/anonsy</t>
    </r>
    <r>
      <rPr>
        <sz val="11"/>
        <rFont val="Arial"/>
        <family val="2"/>
        <charset val="204"/>
      </rPr>
      <t xml:space="preserve"> - тут публікуються анонси проведення сесій, в тексті є гіперпосилання на порядок денний</t>
    </r>
  </si>
  <si>
    <t>https://rada-uzhgorod.gov.ua/viddil-mizhnarodnyh-grantovyh-program-ta-innovatsij/#26lr5z1tpyk
https://rada-uzhgorod.gov.ua/liniya-pidtrimki</t>
  </si>
  <si>
    <t>https://rada-uzhgorod.gov.ua/viddil-mizhnarodnyh-grantovyh-program-ta-innovatsij/#edswq0jcf7</t>
  </si>
  <si>
    <r>
      <rPr>
        <sz val="11"/>
        <rFont val="Arial"/>
        <family val="2"/>
        <charset val="204"/>
      </rPr>
      <t xml:space="preserve">1). https://rada-uzhgorod.gov.ua/mista-pobratymy
</t>
    </r>
    <r>
      <rPr>
        <u/>
        <sz val="11"/>
        <color rgb="FF1155CC"/>
        <rFont val="Arial"/>
        <family val="2"/>
        <charset val="204"/>
      </rPr>
      <t>https://rada-uzhgorod.gov.ua/transkordonna-spivpratsya</t>
    </r>
    <r>
      <rPr>
        <sz val="11"/>
        <rFont val="Arial"/>
        <family val="2"/>
        <charset val="204"/>
      </rPr>
      <t xml:space="preserve">
</t>
    </r>
  </si>
  <si>
    <t xml:space="preserve">структурованої інформації на сайті немає.
в міру надходження інформації, вона публікується в новинах
Наприклад:
https://rada-uzhgorod.gov.ua/post/slovachchyna-prezentuye-v-uzhgorodi-osvitni-mozhlyvosti-pidpysano-chotyrystoronnyu-ugodu
https://rada-uzhgorod.gov.ua/post/v-uzhhorodskii-miskii-radi-z-lideramy-molodi-obhovoryly-realizatsiiu-molodizhnykh-initsiatyv
</t>
  </si>
  <si>
    <t>https://rada-uzhgorod.gov.ua/the-organizational-structure-of--uzhgorod-city-council</t>
  </si>
  <si>
    <r>
      <rPr>
        <sz val="11"/>
        <color rgb="FF000000"/>
        <rFont val="Arial"/>
        <family val="2"/>
        <charset val="204"/>
      </rPr>
      <t xml:space="preserve">на 2021 рік інформації не знайдено, лише за попередні періоди </t>
    </r>
    <r>
      <rPr>
        <u/>
        <sz val="11"/>
        <color rgb="FF1155CC"/>
        <rFont val="Arial"/>
        <family val="2"/>
        <charset val="204"/>
      </rPr>
      <t>https://rada-uzhgorod.gov.ua/rada_docs/zakupivli?start_date=01%2F02%2F2019&amp;end_date=13%2F02%2F2021</t>
    </r>
  </si>
  <si>
    <r>
      <rPr>
        <sz val="11"/>
        <color theme="1"/>
        <rFont val="Arial"/>
        <family val="2"/>
        <charset val="204"/>
      </rPr>
      <t xml:space="preserve">розділ на веб-сайті є, проте не наповнений інформацією </t>
    </r>
    <r>
      <rPr>
        <u/>
        <sz val="11"/>
        <color rgb="FF1155CC"/>
        <rFont val="Arial"/>
        <family val="2"/>
        <charset val="204"/>
      </rPr>
      <t>https://rada-uzhgorod.gov.ua/pub_zakupivli#xj66aid1yt</t>
    </r>
  </si>
  <si>
    <t xml:space="preserve">частоково інформація є, проте не повна та вчасно не оновлюється
https://rada-uzhgorod.gov.ua/golovni-rozporyadniki-koshtiv-na-sayti
https://rada-uzhgorod.gov.ua/byudzhet-na-mapi/
</t>
  </si>
  <si>
    <t>так, є посилання на закупівлі в системі ProZorro
https://rada-uzhgorod.gov.ua/golovni-rozporyadniki-koshtiv-na-sayti</t>
  </si>
  <si>
    <r>
      <rPr>
        <u/>
        <sz val="11"/>
        <color rgb="FF1155CC"/>
        <rFont val="Arial"/>
        <family val="2"/>
        <charset val="204"/>
      </rPr>
      <t>https://rada-uzhgorod.gov.ua/media/1/%D0%A0%D0%A1_1457.pdf</t>
    </r>
    <r>
      <rPr>
        <sz val="11"/>
        <rFont val="Arial"/>
        <family val="2"/>
        <charset val="204"/>
      </rPr>
      <t xml:space="preserve">
https://rada-uzhgorod.gov.ua/media/1/%D0%A0%D0%A1_1458.pdf (доповнюється по мірі надходження заяв на приватизацію)
</t>
    </r>
  </si>
  <si>
    <t>https://rada-uzhgorod.gov.ua/page/komunalna-vlasnist-2/#z59cucdxsji</t>
  </si>
  <si>
    <r>
      <rPr>
        <sz val="11"/>
        <color theme="1"/>
        <rFont val="Arial"/>
        <family val="2"/>
        <charset val="204"/>
      </rPr>
      <t xml:space="preserve">є лише по обєктах, які продані/здані в оренду без конкурсів
https://rada-uzhgorod.gov.ua/page/komunalna-vlasnist-2/
</t>
    </r>
    <r>
      <rPr>
        <u/>
        <sz val="11"/>
        <color rgb="FF1155CC"/>
        <rFont val="Arial"/>
        <family val="2"/>
        <charset val="204"/>
      </rPr>
      <t>https://rada-uzhgorod.gov.ua/page/komunalna-vlasnist-2/#8fkubkmxp2b</t>
    </r>
  </si>
  <si>
    <r>
      <rPr>
        <u/>
        <sz val="11"/>
        <color rgb="FF1155CC"/>
        <rFont val="Arial"/>
        <family val="2"/>
        <charset val="204"/>
      </rPr>
      <t>https://rada-uzhgorod.gov.ua/budzhet-mista-1#41ppc12vh6w</t>
    </r>
    <r>
      <rPr>
        <sz val="11"/>
        <color theme="1"/>
        <rFont val="Arial"/>
        <family val="2"/>
        <charset val="204"/>
      </rPr>
      <t xml:space="preserve">
</t>
    </r>
  </si>
  <si>
    <r>
      <rPr>
        <sz val="11"/>
        <color theme="1"/>
        <rFont val="Arial"/>
        <family val="2"/>
        <charset val="204"/>
      </rPr>
      <t xml:space="preserve">так 
</t>
    </r>
    <r>
      <rPr>
        <u/>
        <sz val="11"/>
        <color rgb="FF1155CC"/>
        <rFont val="Arial"/>
        <family val="2"/>
        <charset val="204"/>
      </rPr>
      <t>https://rada-uzhgorod.gov.ua/spec-poslugi-subsidii</t>
    </r>
  </si>
  <si>
    <t>https://rada-uzhgorod.gov.ua/category/bezpeka-zhyttya/</t>
  </si>
  <si>
    <t>https://rada-uzhgorod.gov.ua/e-servisi</t>
  </si>
  <si>
    <t xml:space="preserve">
https://rada-uzhgorod.gov.ua/sluzhba-personalu-ta-spetsroboty-1</t>
  </si>
  <si>
    <r>
      <rPr>
        <sz val="11"/>
        <color theme="1"/>
        <rFont val="Arial"/>
        <family val="2"/>
        <charset val="204"/>
      </rPr>
      <t xml:space="preserve">https://rada-uzhgorod.gov.ua/sluzhba-personalu-ta-spetsroboty-1
опубліковано інформацію про результати конкурсу за 2018- 2019 рік (містять опис вакансії, та переможців) окремо розміщено рішення про склад комісії, перелік документів на заміщення вакантних посад)
інформація про результати конкурсів 2020 року відсутня </t>
    </r>
    <r>
      <rPr>
        <u/>
        <sz val="11"/>
        <color rgb="FF1155CC"/>
        <rFont val="Arial"/>
        <family val="2"/>
        <charset val="204"/>
      </rPr>
      <t>https://rada-uzhgorod.gov.ua/sluzhba-personalu-ta-spetsroboty-1#im355eef6q</t>
    </r>
  </si>
  <si>
    <t>оприлюднено, проте декларації не актуальні (за 2014 рік)
https://rada-uzhgorod.gov.ua/deklaratsiyi-pro-dohody-pratsivnykiv-uzhgorodskoyi-miskoyi-rady/</t>
  </si>
  <si>
    <r>
      <rPr>
        <u/>
        <sz val="11"/>
        <color rgb="FF000000"/>
        <rFont val="Arial"/>
        <family val="2"/>
        <charset val="204"/>
      </rPr>
      <t>http://kam-pod.gov.ua/miska-vlada/videotransliatsii-zasidan-sesii-miskoi-rady</t>
    </r>
    <r>
      <rPr>
        <sz val="11"/>
        <color rgb="FF000000"/>
        <rFont val="Arial"/>
        <family val="2"/>
        <charset val="204"/>
      </rPr>
      <t xml:space="preserve"> (відеозаписи засідань) 
http://kam-pod.gov.ua/documents/of-docs-miskradi/rishennia-miskradi (рішення, протоколи сесій, аудіозаписи засідань, результати поіменного голосування)
</t>
    </r>
  </si>
  <si>
    <t>https://kam-pod.gov.ua/rada/deputatsky-korpus/post-komisii-miskradi/sklad-postijnikh-komisij-miskoji-radi</t>
  </si>
  <si>
    <r>
      <rPr>
        <sz val="11"/>
        <color rgb="FF000000"/>
        <rFont val="Arial"/>
        <family val="2"/>
        <charset val="204"/>
      </rPr>
      <t xml:space="preserve">Розділ «Економіка», категорія «Програма соціально-економічного та культурного розвитку м. Кам'янця-Подільського» </t>
    </r>
    <r>
      <rPr>
        <u/>
        <sz val="11"/>
        <color rgb="FF1155CC"/>
        <rFont val="Arial"/>
        <family val="2"/>
        <charset val="204"/>
      </rPr>
      <t>http://kam-pod.gov.ua/economika/economika-mista/programa-sotsialno-ekonomichnogo-rozvitku-mista</t>
    </r>
  </si>
  <si>
    <r>
      <rPr>
        <sz val="11"/>
        <rFont val="Arial"/>
        <family val="2"/>
        <charset val="204"/>
      </rPr>
      <t xml:space="preserve">Інформація постійно розміщується на офіційному веб сайті міської ради у новинах міста 
http://kam-pod.gov.ua/novini/town-news/item/1808-miskteplovodenerhiyu-inspektuvav-svitovyy-bank
</t>
    </r>
    <r>
      <rPr>
        <u/>
        <sz val="11"/>
        <color rgb="FF1155CC"/>
        <rFont val="Arial"/>
        <family val="2"/>
        <charset val="204"/>
      </rPr>
      <t>http://kam-pod.gov.ua/economika/invest-politika/investitsijni-proekti</t>
    </r>
    <r>
      <rPr>
        <sz val="11"/>
        <rFont val="Arial"/>
        <family val="2"/>
        <charset val="204"/>
      </rPr>
      <t xml:space="preserve">
</t>
    </r>
  </si>
  <si>
    <r>
      <rPr>
        <sz val="11"/>
        <rFont val="Arial"/>
        <family val="2"/>
        <charset val="204"/>
      </rPr>
      <t xml:space="preserve">Інформація щодо грантових програм знаходиться за посиланням: Розділ «Економіка», категорія «Гранти»: http://kam-pod.gov.ua/economika/granti  
Інформація стосовно участі молоді розміщено у Розділі «»Громадянам» категорія «Конкурс молодіжних проектів»
</t>
    </r>
    <r>
      <rPr>
        <u/>
        <sz val="11"/>
        <color rgb="FF1155CC"/>
        <rFont val="Arial"/>
        <family val="2"/>
        <charset val="204"/>
      </rPr>
      <t>http://kam-pod.gov.ua/gromadianam/konkurs-molodizhnykh-proektiv</t>
    </r>
    <r>
      <rPr>
        <sz val="11"/>
        <rFont val="Arial"/>
        <family val="2"/>
        <charset val="204"/>
      </rPr>
      <t xml:space="preserve">
</t>
    </r>
  </si>
  <si>
    <r>
      <rPr>
        <u/>
        <sz val="11"/>
        <color rgb="FF000000"/>
        <rFont val="Arial"/>
        <family val="2"/>
        <charset val="204"/>
      </rPr>
      <t>на 2021 рік річні плани не опубліковано</t>
    </r>
    <r>
      <rPr>
        <u/>
        <sz val="11"/>
        <color rgb="FF1155CC"/>
        <rFont val="Arial"/>
        <family val="2"/>
        <charset val="204"/>
      </rPr>
      <t xml:space="preserve">
https://kam-pod.gov.ua/economika/dergavni-zakupivli/richni-plani-zakupivel</t>
    </r>
    <r>
      <rPr>
        <u/>
        <sz val="11"/>
        <color rgb="FF1155CC"/>
        <rFont val="Arial"/>
        <family val="2"/>
        <charset val="204"/>
      </rPr>
      <t xml:space="preserve">
https://kam-pod.gov.ua/gromadianam/zakupivli</t>
    </r>
  </si>
  <si>
    <t>https://kam-pod.gov.ua/economika/dergavni-zakupivli
https://kam-pod.gov.ua/gromadianam/zakupivli</t>
  </si>
  <si>
    <t>https://kam-pod.gov.ua/economika/komunalne-maino/ogoloshennya-pro-komunalne-majno</t>
  </si>
  <si>
    <r>
      <rPr>
        <sz val="11"/>
        <rFont val="Arial"/>
        <family val="2"/>
        <charset val="204"/>
      </rPr>
      <t xml:space="preserve">інформація не оновлюється з 2016 року </t>
    </r>
    <r>
      <rPr>
        <u/>
        <sz val="11"/>
        <color rgb="FF1155CC"/>
        <rFont val="Arial"/>
        <family val="2"/>
        <charset val="204"/>
      </rPr>
      <t>https://kam-pod.gov.ua/economika/komunalne-maino/auktsioni-z-prodazhu-majna-komunalnoji-vlasnosti</t>
    </r>
  </si>
  <si>
    <t>https://kam-pod.gov.ua/economika/komunalne-maino/perelik-dohovoriv-orendy
https://onedrive.live.com/view.aspx?resid=ECE43D51F9A9D478!56565&amp;ithint=file%2cxlsx&amp;authkey=!ADWHpYc8usR56C4</t>
  </si>
  <si>
    <t>https://kam-pod.gov.ua/economika/miskiy-budjet</t>
  </si>
  <si>
    <t>https://kam-pod.gov.ua/economika/miskiy-budjet/rishennya-sesiji-miskoji-radi-pro-byudzhet</t>
  </si>
  <si>
    <r>
      <rPr>
        <u/>
        <sz val="11"/>
        <color rgb="FF1155CC"/>
        <rFont val="Arial"/>
        <family val="2"/>
        <charset val="204"/>
      </rPr>
      <t>https://kam-pod.gov.ua/economika/miskiy-budjet/vikonannya-miskogo-byudzhetu</t>
    </r>
    <r>
      <rPr>
        <sz val="11"/>
        <rFont val="Arial"/>
        <family val="2"/>
        <charset val="204"/>
      </rPr>
      <t xml:space="preserve">
</t>
    </r>
  </si>
  <si>
    <r>
      <rPr>
        <u/>
        <sz val="11"/>
        <color rgb="FF1155CC"/>
        <rFont val="Arial"/>
        <family val="2"/>
        <charset val="204"/>
      </rPr>
      <t>https://kam-pod.gov.ua/documents/proekti-normativno-pravovikh-aktiv-miskoji-radi?limit=20&amp;limitstart=0</t>
    </r>
    <r>
      <rPr>
        <sz val="11"/>
        <rFont val="Arial"/>
        <family val="2"/>
        <charset val="204"/>
      </rPr>
      <t xml:space="preserve">
терміни не дотримуються 
</t>
    </r>
  </si>
  <si>
    <r>
      <rPr>
        <u/>
        <sz val="11"/>
        <color rgb="FF1155CC"/>
        <rFont val="Arial"/>
        <family val="2"/>
        <charset val="204"/>
      </rPr>
      <t>https://kam-pod.gov.ua/vakansiji</t>
    </r>
    <r>
      <rPr>
        <sz val="11"/>
        <rFont val="Arial"/>
        <family val="2"/>
        <charset val="204"/>
      </rPr>
      <t xml:space="preserve"> - навний, проте з 2016 року не оновлений
</t>
    </r>
  </si>
  <si>
    <r>
      <rPr>
        <sz val="11"/>
        <rFont val="Arial"/>
        <family val="2"/>
        <charset val="204"/>
      </rPr>
      <t xml:space="preserve">оголошення оприлюднені, проте перевірити немає можливості, інформація розміщена на </t>
    </r>
    <r>
      <rPr>
        <u/>
        <sz val="11"/>
        <color rgb="FF1155CC"/>
        <rFont val="Arial"/>
        <family val="2"/>
        <charset val="204"/>
      </rPr>
      <t>onedrive.live.com</t>
    </r>
    <r>
      <rPr>
        <sz val="11"/>
        <rFont val="Arial"/>
        <family val="2"/>
        <charset val="204"/>
      </rPr>
      <t xml:space="preserve"> без фіксації дати оприлюднення оголошення</t>
    </r>
  </si>
  <si>
    <r>
      <rPr>
        <sz val="11"/>
        <rFont val="Arial"/>
        <family val="2"/>
        <charset val="204"/>
      </rPr>
      <t xml:space="preserve">проте по депутатах попеденього скликання інформація частково була оприлюднена </t>
    </r>
    <r>
      <rPr>
        <u/>
        <sz val="11"/>
        <color rgb="FF1155CC"/>
        <rFont val="Arial"/>
        <family val="2"/>
        <charset val="204"/>
      </rPr>
      <t>https://kam-pod.gov.ua/component/k2/item/30098-malinovskyi-volodymyr-ivanovych</t>
    </r>
  </si>
  <si>
    <t>Дата відовіді не зазначається на платформі, тому важко сказати чи відповідає муніципалітет в цей строк - http://izmail-rada.gov.ua/component/content/article/164-2011-01-31-07-52-55/2448-2012-08-14-05-12-27</t>
  </si>
  <si>
    <t>Протоколи засідань - http://www.izmail-rada.gov.ua/2011-11-16-07-26-09/2016-07-27-07-41-28
Результати поіменного голосування - http://www.izmail-rada.gov.ua/2011-11-16-07-26-09/2011-11-16-07-31-32
Однак, ні стенограм, ні записів засіднь немає</t>
  </si>
  <si>
    <t>Опубліковані лише протоколи засідань - https://izmail-rada.gov.ua/2011-11-16-07-26-09/2011-11-16-07-31-59
Однак ні стенограм, ні записів засідань,  ні результатів поіменного голосування  немає</t>
  </si>
  <si>
    <t>Біографічні відомості мера, графік прийому та телефон для запису на прийом - http://www.izmail-rada.gov.ua/2009-09-14-09-14-45
Перелік депутатів ради та графік прийому без зазначення контактних данних (пропонується залишати свої контакти телефоном, щоб депутат потім зв'язався) - http://www.izmail-rada.gov.ua/2011-11-16-07-26-09/2011-11-16-07-30-33
Біографічні відомості про депутатів (але не всіх, а лише чомусь 29-ти) - http://www.izmail-rada.gov.ua/2011-11-16-07-26-09/2011-11-16-07-28-13</t>
  </si>
  <si>
    <t>Перелік і поіменний склад - http://www.izmail-rada.gov.ua/2011-11-16-07-26-09/2011-11-16-07-28-44
Контактних даних не зазначено</t>
  </si>
  <si>
    <t>Опубліковано лише поіменний склад - http://www.izmail-rada.gov.ua/2009-09-14-09-14-45/2010-02-23-10-11-08</t>
  </si>
  <si>
    <t>Міські програми - http://www.izmail-rada.gov.ua/2010-05-05-12-39-15
Втім, лише одна з опублікованих в цьому розділі програм діяла у 2020 році - з решти найактуальніші датовані 2019 та 2018 роком.
Щодо звітів, то вони є лише по деяким програмам, і до того ж не розміщені в окремому розділі - для пошуку інформації по конкретній програмі доведеться вивчати усі рішення виконкому</t>
  </si>
  <si>
    <t>Цей інструмент громадської участі передбачено ч.4 та 5 ст.11 Регламенту ради - http://www.izmail-rada.gov.ua/images/0511171.rar
Втім, зазначено, що порядок їх проведення визначається Статутом територіальної громади міста Ізмаїл, якого не існує</t>
  </si>
  <si>
    <t>Передбачено ч.6 та 7 ст.11 Регламенту ради - http://www.izmail-rada.gov.ua/images/0511171.rar
Втім, зазначено, що порядок їх проведення визначається Статутом територіальної громади міста Ізмаїл, якого не існує</t>
  </si>
  <si>
    <t>В той же час, присутність громадян на сесії передбачена ч.6 ст.23 Регламенту ради - http://www.izmail-rada.gov.ua/images/0511171.rar</t>
  </si>
  <si>
    <t>Розпорядження міського голови - http://www.izmail-rada.gov.ua/images/stories/2021/2001211.doc</t>
  </si>
  <si>
    <t>Порядок денний майбутньої сесії зазначається у розпорядженні міського голови про скликання сесії -  http://www.izmail-rada.gov.ua/images/stories/2021/2001211.doc
Підрозділ "Проекти рішень чергової сесії" створено, однак проектів рішень там не опубліковано (пишеться "Страница не найдена") - http://izmail-rada.gov.ua/2012-04-02-13-48-01/2012-04-02-13-50-26
Втім, раніше цей підрозділ працював і був наповнений інформацією</t>
  </si>
  <si>
    <t xml:space="preserve">З метою залучення інвестицій та сприяння впровадженню проектів матеріально-технічного забезпечення (грантів) в м. Ізмаїл утворена комунальна неприбуткова установа «ІЗМАЇЛЬСЬКЕ БЮРО СПРИЯННЯ ІНВЕСТИЦІЯМ» Ізмаїльської міської ради - http://izmailinvest.org.ua/ua/#about
Втім, на сайті організації висвітлюється лише частина міжнародного співробітництва ради
Також на сайті міської ради можна знайти інформацію про міжнародну співпрацю Ізмаїла (щоправда, вона датована ще 2011 роком) - http://www.izmail-rada.gov.ua/2012-04-02-13-53-46/2012-04-02-13-57-02/676-2011-02-09-11-59-49
</t>
  </si>
  <si>
    <t>Розміщуються на сайті комунальної неприбуткової установи «ІЗМАЇЛЬСЬКЕ БЮРО СПРИЯННЯ ІНВЕСТИЦІЯМ» Ізмаїльської міської ради -    http://izmailinvest.org.ua/ua/#about
Втім, звітів про реалізацію цих проектів немає</t>
  </si>
  <si>
    <t>При виборі англійської мови замість повноцінного підрозділу сайт просто "проганяється" через Google translate - http://translate.google.com/translate?client=tmpg&amp;hl=en&amp;langpair=ru|en&amp;u=http%3A//www.izmail-rada.gov.ua/</t>
  </si>
  <si>
    <t>До 2018 року місто публіковало плани публічних закупівель, однак інформації за 2019, 2020 та на 2021 рік не оприлюднено - http://www.izmail-rada.gov.ua/2010-03-18-10-53-55</t>
  </si>
  <si>
    <t>Такий розділ створений, однак остання інформація в ньому датується 2018 роком - http://www.izmail-rada.gov.ua/2010-03-18-10-53-55</t>
  </si>
  <si>
    <t>Такий порядок не опубліковано.
Однак в повідомленнях про проведення електронного аукціону з продажу об'єкту малої приватизації зазначається порядок його проведення - http://izmail-rada.gov.ua/2020-06-12-06-37-16/10056-----------403  
Оголошення про проведення конкурсу на право укладання договора оренди комунальної власності - http://izmail-rada.gov.ua/component/content/article/55-2010-03-18-12-40-14/9161-2019-05-29-13-39-39</t>
  </si>
  <si>
    <t>Інформація про результати конкурсних процедур публікується не по кожному об'єкту.
Останній звіт датований 2019 роком - http://izmail-rada.gov.ua/component/content/article/55-2010-03-18-12-40-14/9124-2019-05-13-13-13-02</t>
  </si>
  <si>
    <t>На постійній основі результати конкурсів не публікуються.
Втім, міська рада інколи публікує звіт про продаж об'єктів комунальної власності - http://izmail-rada.gov.ua/component/content/article/55-2010-03-18-12-40-14/9124-2019-05-13-13-13-02
Однак, останній такий звіт було опубліковано у 2019 році</t>
  </si>
  <si>
    <t>Публікується інформація лише щодо деяких проданих комунальних об'єктів. Інформація про результати конкурсів щодо здачі в оренду комунальних об'єктів не публікується. 
В повідомленнях про результати продажу комунальної власності зазначається особа, яка виграла конкурс, однак, розмір надходжень до міського бюджету не зазначається - http://izmail-rada.gov.ua/component/content/article/55-2010-03-18-12-40-14/9124-2019-05-13-13-13-02</t>
  </si>
  <si>
    <t>Бюджет на 2021 рік опубліковано, однак останні зміни в нього не внесені - https://drive.google.com/drive/folders/13d5C9s3hsU_cBiS3OvxKRIfPtYrRGiop?usp=sharing</t>
  </si>
  <si>
    <t>Опубліковані бюджети за 2019 та 2020 роки - http://www.izmail-rada.gov.ua/-2017-</t>
  </si>
  <si>
    <t>Відповідний розділ сайту - http://www.izmail-rada.gov.ua/-2017-/2019-07-17-09-45-37?layout=default
Приклад - http://www.izmail-rada.gov.ua/-2017-/2019-07-17-09-45-37</t>
  </si>
  <si>
    <t>Проект бюджету опублікований 11 грудня, а затверджений 24 грудня - https://docs.google.com/document/d/162iy1qdRG4rYWv3p9NfkLjQEovcoFx79/edit
Тобто, муніципалітет керується не 20 робочими днями, а звичайними 10 робочими. Власне, мерія про це прямо зазначила у свому інформаційному повідомленні - http://izmail-rada.gov.ua/2012-04-02-13-48-01/2012-04-02-13-49-01/9997--------2021-</t>
  </si>
  <si>
    <t>На сайті створений окремий розділ "Соціальна допомога", в якому розміщується актуальна та корисна інформація для громадян, які потебують соціальної підтримки -  http://www.izmail-rada.gov.ua/2010-05-11-13-55-27/113-2010-05-12-05-57-35
Разом з тим, майже вся опублікована інформація стосується можливостей державної допомоги, а не муніципальної.
Відповідно, щоб дізнатись про існуючі соціальні програми міської ради та заходи підтримки, які вони передбачають, громадянам доведеться вивчати усі рішення ради</t>
  </si>
  <si>
    <t>Відповідний розділ створено, але наразі розміщена в ньому інформація про діючі соціальні програми застаріла - http://www.izmail-rada.gov.ua/2010-05-05-12-39-15</t>
  </si>
  <si>
    <t>Перелік та контакти комунальних підприємств та установ - http://www.izmail-rada.gov.ua/images/3012202030.pdf
Контакти загальнодержавних екстрених служб - http://www.izmail-rada.gov.ua/2010-05-11-07-53-46
Розділу на сайті про безоплатну правову допомогу немає, однак розміщено відповідний банер, який веде на Facebook-сторінку Ізмаїльського міського центру безоплатної вторинної правової допомоги (останній банер зправа)
Контакти Ізмаїльського міського центру соціальних служб для сім'ї, дітей та молоді зазначені в "Направления работы центра" - http://www.izmail-rada.gov.ua/2011-04-05-07-40-31</t>
  </si>
  <si>
    <t>Адреса, контакти та графік роботи ЦНАП - http://www.izmail-rada.gov.ua/2013-10-24-06-00-07
Перелік адміністративних послуг та структури, до яких за ними треба звертатись - http://www.izmail-rada.gov.ua/2010-06-08-07-00-19/2013-06-05-05-35-02/8120-2013-06-04-12-27-19</t>
  </si>
  <si>
    <t>Опублікована лише контактна інформація - http://www.izmail-rada.gov.ua/2010-05-11-07-53-46
Не зважаючи на те, що на сайті є підрозділи деяких комунальних підприємств, інформація про умови надання послуг є лише по КП «ТМ Ізмаїлтеплокомуненерго»- http://www.izmail-rada.gov.ua/-l-r</t>
  </si>
  <si>
    <t>Оголошення про актуальні вакансії - http://www.izmail-rada.gov.ua/2011-11-16-07-26-09/55-2010-03-18-12-40-14/10068-2021-02-03-14-34-03
Приклади вакансій - http://www.izmail-rada.gov.ua/2011-11-16-07-26-09/55-2010-03-18-12-40-14/9247-2019-07-17-13-36-53
Приклади вакансій - http://www.izmail-rada.gov.ua/2011-11-16-07-26-09/55-2010-03-18-12-40-14/9138-2019-05-16-13-34-23</t>
  </si>
  <si>
    <t>В Регламенті міської ради є розділи "Депутатська етика. Дисципліна в діяльності Ізмаїльської міської ради" та "Запобігання корупції. Конфлікт інтересів" - https://docs.google.com/document/d/1U9oji92sM5cy0TbLMURS98Qv4SehQWVM/edit</t>
  </si>
  <si>
    <t>Декларації оприлюднені майже по всім депутатам та міському голові, однак лише за 2015 рік - http://www.izmail-rada.gov.ua/2011-05-25-09-20-29/2012-04-24-07-15-52</t>
  </si>
  <si>
    <t>Спеціального розділу не створено</t>
  </si>
  <si>
    <t>Окремого розділу не створено, втім, на сайті публікуються діючі міські програми та оголошення щодо обговорень детальних планів території.
Генеральний план забудови, планів зонування території та іншої містобудівної документації знайти не вдалось
Перелік діючих програм - http://izmail-rada.gov.ua/2010-05-05-12-39-15
Проект детального плану території в межах вулиць Михайлівська, Клушина, пров. Болградський у м. Ізмаїл - http://www.izmail-rada.gov.ua/2015-08-28-08-00-23/10012-2020-12-23-14-15-39
Проект детального плану території в межах вулиць Гагаріна, Рєпіна у м. Ізмаїл - http://www.izmail-rada.gov.ua/2015-08-28-08-00-23/9688-2020-05-28-13-35-54</t>
  </si>
  <si>
    <t>http://izmail-rada.gov.ua/images/files/0702121.doc</t>
  </si>
  <si>
    <t>Відповідний порядок не опублікований, однак вони зазначаються у відповідних оголошеннях по кожному конкретному об'єкту - http://www.izmail-rada.gov.ua/2015-08-28-08-00-23/8745-2018-10-02-13-48-00</t>
  </si>
  <si>
    <t>Розділ "проекти рішень" на сайті не працює - http://www.izmail-rada.gov.ua/2012-04-02-13-48-01/2012-04-02-13-50-26</t>
  </si>
  <si>
    <t>https://drive.google.com/drive/folders/1r-2a1sEM07pZMXnyzwiIijiG9Z4plz3a</t>
  </si>
  <si>
    <t>http://nikopol-mrada.dp.gov.ua/servisi/vidpovidi
Оскільки не опубліковано дату звернення неможливо з впевненістю стверджувати, що відповідь надається протягом 10 робочих днів.</t>
  </si>
  <si>
    <t>http://nikopol-mrada.dp.gov.ua/publichna-informatsiia/zvit-po-informatsiinym-zapytam</t>
  </si>
  <si>
    <t>Опубліковані протоколи засідань та результати поіменного голосування, однак записів засідань немає - http://nikopol-mrada.dp.gov.ua/publichna-informatsiia/protokoly-sesii-miskoi-rady</t>
  </si>
  <si>
    <t xml:space="preserve">Опубліковані лише протоколи засідань постійних комісій - http://nikopol-mrada.dp.gov.ua/publichna-informatsiia/protokoly-zasidan-postiinykh-komisii-miskoi-rady 
</t>
  </si>
  <si>
    <t>Звіти міського голови - http://nikopol-mrada.dp.gov.ua/vlada/zvity-miskoho-holovy
Звіт за 2020 рік - http://nikopol-mrada.dp.gov.ua/pbinf/2021_R/2-4-8.rar</t>
  </si>
  <si>
    <t xml:space="preserve">Біографічна довідка про мера - http://nikopol-mrada.dp.gov.ua/vlada/miskyi-holova
Графік прийому громадян міським головою на березень 2020 року без контактних даних і часу прийому громадян - http://nikopol-mrada.dp.gov.ua/obrgrag/preemy/rada.doc
Перелік депутатів міської ради - http://nikopol-mrada.dp.gov.ua/vlada/deputatskyi-korpus/miska-rada
Графік прийому з контактними даними депутатів - http://nikopol-mrada.dp.gov.ua/vlada/deputatskyi-korpus/pryiom-hromadian-deputatamy
</t>
  </si>
  <si>
    <t>Лише перелік та поіменний склад - http://nikopol-mrada.dp.gov.ua/vlada/deputatskyi-korpus/postiini-komisii-nikopolskoi-miskoi-rady-vii-sklykannia</t>
  </si>
  <si>
    <t>Лише поіменний склад - http://www.nikopol-mrada.dp.gov.ua/vykonavchyi-komitet/sklad-vykonavchoho-komitetu-nikopolskoi-miskoi-rady
Також опубліковані контактні дані управлінь та відділів ради (однак не всього виконкому) - http://www.nikopol-mrada.dp.gov.ua/vykonavchyi-komitet/sklad-vykonavchoho-komitetu-nikopolskoi-miskoi-rady</t>
  </si>
  <si>
    <t xml:space="preserve">Перелік міських програм - http://nikopol-mrada.dp.gov.ua/publichna-informatsiia/miski-tsilovi-prohramy
Стратегічний план та його виконання - http://nikopol-mrada.dp.gov.ua/publichna-informatsiia/dokumentinmr/rishennia-miskoi-rady
Звіти про виконання паспортів бюджетних програм по структурним підрозділам - http://nikopol-mrada.dp.gov.ua/prijmalnya/koshty-mista/zvity-pro-vykorystannia-pasportiv-biudzhetnykh-prohram
</t>
  </si>
  <si>
    <t>додаток 3 до Статута міста - http://nikopol-mrada.dp.gov.ua/prijmalnya/statut-mista2</t>
  </si>
  <si>
    <t>додаток 4 до Статута міста - http://nikopol-mrada.dp.gov.ua/prijmalnya/statut-mista2</t>
  </si>
  <si>
    <t xml:space="preserve">В регламенті навіть не згадується право громадян прийти на пленарне засідання ради
</t>
  </si>
  <si>
    <t>Розпорядження міського голови - http://nikopol-mrada.dp.gov.ua/pbinf/2021_RM/25.docx
Також оголошення про проведення сесій завчасно публікується на офіційному сайті ради у розділі "Новини" - http://nikopol-mrada.dp.gov.ua/news/oholoshennia-pro-sklykannia-4i-sesii-miskoi-rady-viii-sklykannia</t>
  </si>
  <si>
    <t xml:space="preserve">Порядки денних сесій - http://nikopol-mrada.dp.gov.ua/publichna-informatsiia/plany-vidkrytykh-zasidan/poriadok-dennyi-sessii-nikopolskoi-miskoi-rady
Проекти рішень міської ради - http://nikopol-mrada.dp.gov.ua/publichna-informatsiia/dokumenti-nmr/proekty-rishen-miskoi-rady
</t>
  </si>
  <si>
    <t>Громадяни можуть подати свій проект, щоб отримати фінансування в рамках Громадського бюджету участі - http://nikopol-mrada.dp.gov.ua/vykonavchyi-komitet/viddily-ta-upravlinnia-nmr/upravlinnia-ekonomiky-finansiv-ta-miskoho-biudzhetu/byudzhet-uchasti-2020
Можуть скористатись і всеукраїнським сервісом - https://initiativ.e-dem.in.ua/nikopol/in
На сайті міськради у розділі, що стосується роботи управління економіки, фінансів та міського бюджету розміщується інформація, яка стосується, серед іншого, й існуючих механізмів підтримки міською владою підприємців - http://nikopol-mrada.dp.gov.ua/vykonavchyi-komitet/viddily-ta-upravlinnia-nmr/upravlinnia-ekonomiky-finansiv-ta-miskoho-biudzhetu/byudzhet-uchasti-2020</t>
  </si>
  <si>
    <t>Опублікована інформація про результати Бюджету участі-2020 - http://nikopol-mrada.dp.gov.ua/vykonavchyi-komitet/viddily-ta-upravlinnia-nmr/upravlinnia-ekonomiky-finansiv-ta-miskoho-biudzhetu/byudzhet-uchasti-2020</t>
  </si>
  <si>
    <t>http://nikopol-mrada.dp.gov.ua/vykonavchyi-komitet/viddily-ta-upravlinnia-nmr/viddil-mizhnarodnoho-spivrobitnytstva-ta-rozvytku</t>
  </si>
  <si>
    <t xml:space="preserve">http://nikopol-mrada.dp.gov.ua/vykonavchyi-komitet/viddily-ta-upravlinnia-nmr/viddil-mizhnarodnoho-spivrobitnytstva-ta-rozvytku/mizhnarodne-spivrobitnytstvo
</t>
  </si>
  <si>
    <t xml:space="preserve">Міська рада опублікувала карту земельних ділянок, які можуть використовуватись для реалізації інвестиційного проекту - https://www.google.com/maps/d/embed?mid=1f2D-8ELslgMEiuMZYAlkqXMejJU&amp;hl=ru </t>
  </si>
  <si>
    <t>Розміщені відповідні посилання на Prozorro та аналогічні сервіси - http://nikopol-mrada.dp.gov.ua/prijmalnya/koshty-mista/zakupivli-za-biudzhetni-koshty</t>
  </si>
  <si>
    <t>http://nikopol-mrada.dp.gov.ua/prijmalnya/koshty-mista/zakupivli-za-biudzhetni-koshty</t>
  </si>
  <si>
    <t>http://nikopol-mrada.dp.gov.ua/prijmalnya/koshty-mista/zakupivli-za-biudzhetni-koshty/zaversheni-zakupivli-arkhiv</t>
  </si>
  <si>
    <t xml:space="preserve">Актуальні закупівлі - http://nikopol-mrada.dp.gov.ua/prijmalnya/koshty-mista/zakupivli-za-biudzhetni-koshty/pryiom-propozytsii
Аукціони - http://nikopol-mrada.dp.gov.ua/prijmalnya/koshty-mista/zakupivli-za-biudzhetni-koshty/auktsion
</t>
  </si>
  <si>
    <t>Розміщена інформація лише про приватизацію громадянами квартир - http://nikopol-mrada.dp.gov.ua/mayno/mayno_docs/pologennyaporpd.pdf</t>
  </si>
  <si>
    <t>Розміщено перелік комунальних об'єктів, які можуть надаватися в оренду - http://nikopol-mrada.dp.gov.ua/vykonavchyi-komitet/viddily-ta-upravlinnia-nmr/upravlinnia-komunalnoho-maina
Інформацію щодо запланованих під продаж об'єктів можна дізнатись з оголошень про конкурс з вибору су'єктів оцінювання цих об'єктів - http://nikopol-mrada.dp.gov.ua/mayno/mayno_docs/konjurs.pdf</t>
  </si>
  <si>
    <t>У відповідному розділі сайта розміщене рішення міської ради про затвердження бюджету - http://nikopol-mrada.dp.gov.ua/prijmalnya/koshty-mista/perelik-rishen-pro-miskyi-biudzhet 
Втім, останні зміни в ньому не відображені. Зокрема, на четвертій сесії нового скликання 29 січня 2021 року були прийняті зміни до бюджету, які в спеціальному розділі не відображені - http://nikopol-mrada.dp.gov.ua/pbinf/2021_R/107-4.zip</t>
  </si>
  <si>
    <t>Опубліковано звіт про виконання бюджету за 2016 рік, а також бюджети 2017, 2018, 2019 та 2020 років - http://nikopol-mrada.dp.gov.ua/prijmalnya/koshty-mista/perelik-rishen-pro-miskyi-biudzhet</t>
  </si>
  <si>
    <t>Проект бюджету опублікований 8 грудня - http://nikopol-mrada.dp.gov.ua/publichna-informatsiia/dokumenti-nmr/proekty-rishen-miskoi-rady
А затверджений він 23 грудня 2020 року - http://nikopol-mrada.dp.gov.ua/pbinf/2020_R/68-2.zip
Тобто, проект бюджету міста опублікований пізніш як за 20 днів</t>
  </si>
  <si>
    <t>Оголошення про проведення обговорення - http://nikopol-mrada.dp.gov.ua/news/obhovorennya-proektu-byudzhetu-mista-244
Звіт та протокол обговорення - http://nikopol-mrada.dp.gov.ua/news/obhovorennia-proektu-biudzhetu-mista-ta-prohramy-sotsialnoekonomichnoho-ta-kulturnoho-rozvytku-nikopolia-na-2020-rik</t>
  </si>
  <si>
    <t>Звіт та протогол обговорення - http://nikopol-mrada.dp.gov.ua/news/nikopolska-miska-rada-informuie-pro-rezultaty-hromadskoho-onlain-obhovorennia-biudzhetu-mista-na-2021-rik</t>
  </si>
  <si>
    <t>На сайті розміщений перелік категорій осіб, які мають право на соціальну допомогу, однак вона здійснюється за державний кошт, а не за міський - http://nikopol-mrada.dp.gov.ua/vykonavchyi-komitet/viddily-ta-upravlinnia-nmr/upravlinnia-pratsi-ta-sotsialnoho-zakhystu-naselennia/aktualna-informatsiia
Також є посилання на електронні сервіси надання соціальної допомоги - http://nikopol-mrada.dp.gov.ua/vykonavchyi-komitet/viddily-ta-upravlinnia-nmr/upravlinnia-pratsi-ta-sotsialnoho-zakhystu-naselennia/elektronni-sotsialni-servisy
Що ж до міських програм соціальної допомоги, то вони просто опубліковані на сайті, однак без розподілу на категорії осіб та без зазначення підрозділів (служб), що відповідають за надання відповідних послуг - http://nikopol-mrada.dp.gov.ua/vykonavchyi-komitet/viddily-ta-upravlinnia-nmr/upravlinnia-pratsi-ta-sotsialnoho-zakhystu-naselennia/mistsevi-prohramy-sotsialnoho-zakhystu</t>
  </si>
  <si>
    <t>http://nikopol-mrada.dp.gov.ua/vykonavchyi-komitet/viddily-ta-upravlinnia-nmr/upravlinnia-pratsi-ta-sotsialnoho-zakhystu-naselennia/mistsevi-prohramy-sotsialnoho-zakhystu</t>
  </si>
  <si>
    <t>Розділ про аварійно-рятувальну службу створено, однак зазначено лише її адресу та e-mail (телефон не зазначено, хоча написано, що служба працює в цілодобовому режимі) - http://nikopol-mrada.dp.gov.ua/vykonavchyi-komitet/komunalna-sfera/komunalni-pidpryiemstva/nikopolska-miska-komunalna-avariinoriatuvalna-sluzhba2
Втім, в Нікополі є Відділ з питань надзвичайних ситуацій, і там контактний номер телефону зазначений (в підрозділі "Структура відділу") - http://nikopol-mrada.dp.gov.ua/viddilNS/struktura%20new.doc
Перелік комунальних підприємтсв із контактними даними - http://nikopol-mrada.dp.gov.ua/vykonavchyi-komitet/komunalna-sfera/komunalni-pidpryiemstva
На сайті створений окремий підрозділ про безоплатну правову допомогу, однак там розміщено лише посилання на сайт www.legalaid.gov.ua, яке до того ж не працює - http://nikopol-mrada.dp.gov.ua/servisi/bezoplprav1
Втім, інформація про безоплатну правову допомогу розміщувалась в новинах сайту - http://nikopol-mrada.dp.gov.ua/news/vykorystovuite-svoie-pravo-na-bezoplatnu-pravovu-dopomohu
Контакти комунальних закладів, у тому числі, Нікопольського територіального центру соціального обслуговування (надання соціальних послуг) - http://nikopol-mrada.dp.gov.ua/component/k2/komunalne-pidpryiemstvo-tercentr розміщені у відповідному підрозділі сайту - http://nikopol-mrada.dp.gov.ua/vykonavchyi-komitet/komunalna-sfera/komunalni-zaklady.</t>
  </si>
  <si>
    <t>http://nikopol-mrada.dp.gov.ua/vykonavchyi-komitet/viddily-ta-upravlinnia-nmr/viddil-tsentr-nadannia-administratyvnykh-posluh-m-nikopolia</t>
  </si>
  <si>
    <t>В розділі "Комунальні підприємства" вказані контактні дані лише КП «Нікопольське виробниче управління водопровідно-каналізаційного господарства» - http://nikopol-mrada.dp.gov.ua/vykonavchyi-komitet/komunalna-sfera/komunalni-pidpryiemstva/kp-nikopolske-vyrobnyche-upravlinnia-vodoprovidnokanalizatsiinoho-hospodarstva-nikopolskoi-miskoi-rady
Із необхідними для укладання договору документами можна ознайомитись, перейшовши по посиланню на спеціальний сайт цього КП - https://nikvoda.dp.ua/%d0%bd%d0%be%d0%b2%d0%b8%d0%bd%d0%b8/2018/03/20/48/
Даних по іншим комунальним підприємствах та закладах не опубліковано</t>
  </si>
  <si>
    <t>Втім, вказані необхідні для участі в конкурсі документи - http://nikopol-mrada.dp.gov.ua/vykonavchyi-komitet/vakansii/dokumenty-neobkhidni-dlia-uchasti-v-konkursi</t>
  </si>
  <si>
    <t>http://nikopol-mrada.dp.gov.ua/vykonavchyi-komitet/vakansii/vakansii-2</t>
  </si>
  <si>
    <t>Кодекс етики посадових осіб Нікопольської міської ради, комунальних підприємств - http://nikopol-mrada.dp.gov.ua/vykonavchyi-komitet/zahalni-pravyla-etychnoi-povedinky
Також в Регламенті ради є Розділ Х "Дисципліна та етика на пленарних засіданнях" - http://nikopol-mrada.dp.gov.ua/pbinf/2020_R/1-1_2_VIII.docx</t>
  </si>
  <si>
    <t>На сайті опубліковані декларації лише посадових осіб виконавчих органів ради і лише за 2014 та 2015 рік - http://nikopol-mrada.dp.gov.ua/vykonavchyi-komitet/zapobihannia-proiavam-koruptsii</t>
  </si>
  <si>
    <t>Відповідний розділ створено, але він не передбачає інструментів повідомлення про порушення кодексу етики, незаконні практики чи конфлікт інтересів - http://nikopol-mrada.dp.gov.ua/vykonavchyi-komitet/zapobihannia-proiavam-koruptsii</t>
  </si>
  <si>
    <t>http://nikopol-mrada.dp.gov.ua/vykonavchyi-komitet/viddily-ta-upravlinnia-nmr/upravlinnia-arkhitektury-ta-mistobudivnoho-kadastru/informatsiia-viddilu/arkhitektura-ta-mistobuduvannia-2</t>
  </si>
  <si>
    <t xml:space="preserve">http://nikopol-mrada.dp.gov.ua/vykonavchyi-komitet/viddily-ta-upravlinnia-nmr/upravlinnia-komunalnoho-maina 
Також відповідне посилання розміщено в підрозділі "Інвестиційні об’єкти міста Нікополь" -  https://www.google.com/maps/d/embed?mid=1f2D-
8ELslgMEiuMZYAlkqXMejJU&amp;hl=ru&amp;ll=47.5753460291242
26%2C34.35658691533206&amp;z=13 
</t>
  </si>
  <si>
    <t>Відповідний порядок не опублікований, однак рада зазначає, що керується Порядком проведення громадських слухань щодо врахування громадських інтересів під час розроблення проектів містобудівної документації на місцевому рівні, затвердженим постановою КМУ від 25.05.2011 №555 - http://www.izmail-rada.gov.ua/2015-08-28-08-00-23/8745-2018-10-02-13-48-00</t>
  </si>
  <si>
    <t xml:space="preserve">Останнє пленарне засідання сесії відбулось 29 січня 2021 року, а останній проект рішення по земельній ділянці було опубліковано 28 січня 2021 року - http://nikopol-mrada.dp.gov.ua/pbinf/proektNMR/4403.docx
</t>
  </si>
  <si>
    <t xml:space="preserve">У 2015 році з метою спрощення процесу подачі громадянами звернень до представників міської влади і комунальних служб Одеси, забезпечення взаємодії громадян та органів місцевого самоврядування в реалізації механізмів зворотного зв'язку в Одесі було впроваджено веб-портал звернень громадян ecog.odessa.ua або 1535.odessa.ua з інтерактивною картою звернень та можливістю перевірки стану звернень громадян. Звернення можуть надсилатись на Єдиний центр звернень громадян 15-35 за посиланням https://1535.odessa.ua/, а також надаватись на сайт за допомогою засобів телефонного зв'язку через Гарячу лінію - Телефон довіри Одеського міського голови та Єдиний центр звернень громадян.
В 2019 році на оновленому сайті Одеської міської ради www.omr.gov.ua користувачі отримали новий інструмент – можливість направити онлайн-запит (або звернення) до міського голови, його заступників, директорів департаментів, управлінь, служб, комунальних підприємств та установ. На кожній сторінці того чи іншого підрозділу/посадової особи є спеціальна ФОРМА для заповнення - https://www.omr.gov.ua/ua/city/departments/gorzdrav/appeal/
</t>
  </si>
  <si>
    <t xml:space="preserve">Якщо звернення мають статус «публічне звернення» (звернення, які за згодою громадян відображаються на мапі м. Одеси), відповіді виконавців та повна історія зміни статусів звернення доступні всім відвідувачам веб-порталу 1535.odessa.ua - https://1535.odessa.ua/petition/i-MjgxMTQ3/
</t>
  </si>
  <si>
    <t xml:space="preserve">Відповідь на звернення громадян, пропозиції, скарги, які надходять на онлайн-платформу Єдиного центру звернень громадян та мають статус «публічне звернення» публікуються у вказаний строк - https://1535.odessa.ua/petition/i-Mjg0MTg3/
</t>
  </si>
  <si>
    <t xml:space="preserve">Результати розгляду звернень, залишених через платформу 1535.odessa.ua з’являються на сайті одразу після реакції на звернення та доступні 24/7. Якщо звернення мають статус «публічне звернення» (звернення, які за згодою громадян відображаються на мапі м. Одеси), відповіді виконавців та повна історія зміни статусів звернення доступні всім відвідувачам веб-порталу -
https://1535.odessa.ua/petition/i-MjgxMTQ3/
</t>
  </si>
  <si>
    <t>Але звіт за 2020 рік ще не опубліковано - https://omr.gov.ua/ua/open-city/public/otcheti/</t>
  </si>
  <si>
    <t xml:space="preserve">За посиланням з головної сторінки сайту міської ради у розділі «ВЕБ-КАМЕРИ» публікуються відеозаписи засідань - 
https://www.youtube.com/playlist?list=PL9kCLTOesuyx-zIrGXg9Fm39nXONRB7Fs
Протоколи сесій розміщуються в розділі «МІСЬКА РАДА», підрозділі «Протоколи засідань міської ради» - https://www.omr.gov.ua/ua/city/council/protocols/
Результати поіменного голосування розміщуються в розділі «Відкрите місто», підрозділ "Нормативні акти", "Рішення міської ради" - https://omr.gov.ua/ua/acts/council/ </t>
  </si>
  <si>
    <t>На веб-порталі «ТВІЙ ДЕПУТАТ» у розділі «Депутатські комісії» публікуються протоколи засідань постійних комісій міської ради - https://deputat.odessa.ua/commissions/
Інших даних не опубліковано</t>
  </si>
  <si>
    <t>Матеріали звіту міського голови оприлюднюються в розділі «МІСЬКИЙ ГОЛОВА», підрозділ «ЗВІТИ МІСЬКОГО ГОЛОВИ» (додатки - укр., англ, рос. мовами, а також відеозапис публічного виступу також розміщується на сайті) - https://www.omr.gov.ua/ua/city/mayor/report/
Крім того на сайті міської ради розміщена спеціальна онлайн-платформа звітності міського голови, де в зручній формі можна ознайомитись із конкретним аспектом розвитку міста - https://truhanov.od.ua/</t>
  </si>
  <si>
    <t>Біографічні дані міського голови розміщено у розділі  «МІСЬКИЙ ГОЛОВА» -  https://omr.gov.ua/ua/city/mayor/
Графік прийому громадян міським головою без зазначення контактних даних та адреси - https://omr.gov.ua/ua/essential/218464
Інформацію щодо депутатів  розміщено на веб-порталі «ТВІЙ ДЕПУТАТ» у розділі «Депутати» - https://deputat.odessa.ua/deputies/
Втім, контактних даних та графіку прийому депутатами громадян знайти не вдалось. Замість них на веб-порталі «ТВІЙ ДЕПУТАТ» користувачу надана можливість внести свої дані в профілі кожного депутата і таким чином записатись до нього на прийом</t>
  </si>
  <si>
    <t>Оприлюднена інформація лише про перелік та поіменний склад постійних комісій ради - https://deputat.odessa.ua/commissions/
Інформації про контактні дані постійних комісій не оприлюднено</t>
  </si>
  <si>
    <t xml:space="preserve">Опубліковано поіменний склад та контактні дані лише деяких членів виконавчого комітету ради -  https://omr.gov.ua/ua/city/committee/members/
Крім того опубліковані контактні дані майже всіх заступників міського голови - https://omr.gov.ua/ua/city/deputy/orlovskiy/
</t>
  </si>
  <si>
    <t>Міські програми затверджуються рішеннями міської ради, які розміщені в розділі «Рішення міськради» - https://omr.gov.ua/ua/acts/council/
Крім цього посилання на міські програми розміщені в окремому тематичному розділі «Міські програми» - https://omr.gov.ua/ua/open-city/programs/
Стратегія економічного і соціального розвитку м. Одеси до 2022 року - https://www.omr.gov.ua/ua/acts/council/91050/
План дій з реалізації Стратегії економічного і соціального розвитку м. Одеси до 2022 року (актуалізована) на 2020 рік - https://omr.gov.ua/ua/acts/committee/177648/
Звіти про виконання програм  затверджуються рішенням виконавчого комітету Одеської міської ради (проміжні) і рішеннями Одеської міської ради (фінальні) та розміщуються у розділі «Міські програми» - https://www.omr.gov.ua/ua/open-city/programs/reports/
Звіти за 2019 рік (за 2020 рік поки що оприлюднено) - https://www.omr.gov.ua/ua/open-city/programs/reports/otcheti-za-2019-god/</t>
  </si>
  <si>
    <t xml:space="preserve">Інформацію про засідання виконавчого комітету регулярно розміщується у розділі «Анонси»,«Новини» та «ВИКОНАВЧИЙ КОМІТЕТ»
Рішення виконавчого комітету оприлюднюються у розділі «Нормативні акти»/«Рішення виконавчого комітету» - https://omr.gov.ua/ua/acts/committee/
</t>
  </si>
  <si>
    <t>Порядок проведення загальних зборів громадян за місцем проживання визначений Статутом територіальної громади міста Одеси: 
стаття 27, IV РОЗДІЛ «ФОРМИ БЕЗПОСЕРЕДНЬОЇ УЧАСТІ ЧЛЕНІВ МІСЬКОЇ ГРОМАДИ ТА ІНСТИТУТІВ ГРОМАДЯНСЬКОГО СУСПІЛЬСТВА У ЗДІЙСНЕННІ МІСЬКОГО САМОВРЯДУВАННЯ» - https://omr.gov.ua/ua/open-city/statute/</t>
  </si>
  <si>
    <t xml:space="preserve">Порядок внесення місцевої ініціативи передбачений статтею 22 Розділу IV  Статуту територіальної громади міста Одеси «ФОРМИ БЕЗПОСЕРЕДНЬОЇ УЧАСТІ ЧЛЕНІВ МІСЬКОЇ ГРОМАДИ ТА ІНСТИТУТІВ ГРОМАДЯНСЬКОГО СУСПІЛЬСТВА У ЗДІЙСНЕННІ МІСЬКОГО САМОВРЯДУВАННЯ» - https://omr.gov.ua/ua/open-city/statute/
</t>
  </si>
  <si>
    <t xml:space="preserve">На жаль, цей підрозділ знаходиться так далеко, що його майже нереально знайти звичайному користувачу (розділ сайту «ВІДКРИТЕ МІСТО»/«Регуляторна політика»/«Ініціативні слухання, місцеві ініціативи») - 
https://omr.gov.ua/ua/open-city/policy/initiative/
</t>
  </si>
  <si>
    <t>Загальний порядок доступу громадян до засідань ради визначений ст.23 Регламенту Одеської міської ради - https://www.omr.gov.ua/ru/acts/council/77409/</t>
  </si>
  <si>
    <t>Розпорядження міського голови - https://www.omr.gov.ua/ua/acts/mayor/182483/
Окрім цього інформація про скликання сесій публікується в «Новинах» та «Анонсах» - https://www.omr.gov.ua/ua/news/222170/</t>
  </si>
  <si>
    <t>Орієнтовний порядок денний опублікований в розпорядженні міського голови - https://www.omr.gov.ua/ua/acts/mayor/182483/
Ця інформація публікується у розділах «Новини» та «Анонси» - https://www.omr.gov.ua/ua/news/222170/
Проекти рішень опубліковані у відповідному підрозділі «ПРОЕКТИ РІШЕНЬ МІСЬКОЇ РАДИ» - https://www.omr.gov.ua/ua/acts/projects/council/
Разом з тим, треба зазначити, що в Одесі є поширеною практика включення питань до порядку денного сесії безпосередньо з голосу в день проведення пленарного засідання, а отже немає гарантій, що попередньо опублікований порядок денний не буде зрештою змінений неопублікованими проектами рішень</t>
  </si>
  <si>
    <t xml:space="preserve">На веб-платформі «Соціально активний громадянин», на яку веде пряме посилання з офіційного веб-сайту, доступний Сервіс подання електронних петицій - колективні звернення громадян до виконавчих органів Одеської міської ради - https://citizen.odessa.ua/petition/
Порядок розгляду електронних петицій, адресованих органам місцевого самоврядування м. Одеси, затверджений рішенням Одеської міської ради № 424-VII від 16.03.2016р. - https://omr.gov.ua/ru/acts/council/81264/
</t>
  </si>
  <si>
    <t xml:space="preserve">Фінансування проектів громадян з міського бюджету здійснюється за різними напрямками:
- в рамках міської Програми розвитку малого і середнього підприємництва у місті Одесі на 2019-2021 роки - https://www.omr.gov.ua/ru/acts/council/114628/
- в рамках конкурсів соціального замовлення -  https://omr.gov.ua/ua/news/218998/
- під час реалізації проектів громадського бюджету
https://citizen.odessa.ua/projects/
- конкурсу на кращий інноваційний проект - https://www.omr.gov.ua/ua/news/217552
Окрім цього на сайті міської розміщено посилання на спеціально створений ресурс, метою якого є допомогти інвесторам та авторам інвестиційних проектів знайти один одного і співпрацювати в галузях, які визначені пріоритетними міською радою: технології та інновації, торгівля, транспорт, траст, туризм - 
https://odessa5t.com.ua
</t>
  </si>
  <si>
    <t>Результати конкурсу Громадського бюджету - https://citizen.odessa.ua/projects/2020/catalog/
Результати конкурсу соціального замовлення - https://omr.gov.ua/ru/news/218875/</t>
  </si>
  <si>
    <t xml:space="preserve">На офіційному сайті Одеської міської ради створено спеціальний розділ «Міжнародне співробітництво», який, серед іншого, містить інформацію про міста-побратими Одеси, міста-партнери, зовнішньоекономічну та інвестиційну політику, інтеркультурні міста, міжнародні організації, консульства тощо - https://omr.gov.ua/ua/international/
Також в зазначеному розділі є посилання на сайт інвестиційного агентства «Оdessa 5T»,  яке займається сприянням залученню інвестицій у місто та проектами міжнародної технічної допомоги - https://forum5t.com.ua/
</t>
  </si>
  <si>
    <t xml:space="preserve">
</t>
  </si>
  <si>
    <t xml:space="preserve">Конкурси для участі молоді та громадян включено в плани заходів діючих освітніх та культурних програм:
- Програма національно-патріотичного виховання дітей та молоді міста Одеси «Я – одесит» на 2016-2020 роки - https://www.omr.gov.ua/ru/acts/council/81377/
- Міської цільової програми розвитку освіти в м. Одесі на 2020-2022 роки - https://www.omr.gov.ua/ru/acts/council/96856/
- Програма розвитку культури в м. Одесі на 2019-2021 роки - 
https://www.omr.gov.ua/ru/acts/council/114627/
Втім, зазначені конкурси важко назвати такими, що визначають політику міської ради в цих сферах - як правило, це просто звичайне заохочення кращих серед кращих.
</t>
  </si>
  <si>
    <t xml:space="preserve">В Інвестиційному паспорті 2019 року рада визначали дві інвестиційно-привабливі ділянки, на одній з яких мерія вбачає створення "сельбищно-виробничого утворення нового типу - технополісу" - https://omr.gov.ua/ua/business/investment-passport/
Крім того, на сайті мерії зазначено, що пул інвестиційних проєктів, необхідних місту, розміщений на сайті Грантового офісу «Одеса 5Т» -  https://odessa5t.com.ua/projects
Мерія повідомляла про розробку спеціалізованого сайту, однак наразі він не працює - https://investodessa.com/
</t>
  </si>
  <si>
    <t>Створено окремий сайт КУ «Грантовий офіс «Одеса 5Т» для пошуку та подання пропозицій щодо інноваційних ідей -  https://www.omr.gov.ua/ua/city/departments/economy/</t>
  </si>
  <si>
    <t>В старій версії сайту була англійська мова - http://old.omr.gov.ua/
Однак в оновленій версії англійська мова хоч і передбачена, однак до цього часу так і не запрацювала - www.omr.gov.ua</t>
  </si>
  <si>
    <t>Посилання на публічні закупівлі кожного структурного підрозділу на Prozorro розміщені у відповідному підрозділі розділу «Відкрите місто/Проведення торгів» - https://www.omr.gov.ua/ua/open-city/prozorro/</t>
  </si>
  <si>
    <t>У розділі «Відкрите місто/Проведення торгів» створено підрозділ «Публічні закупівлі» - https://www.omr.gov.ua/ua/open-city/prozorro/
Інформацію можна відстежити, вибрав з переліку необхідний виконавчий орган/підприємство/заклад</t>
  </si>
  <si>
    <t xml:space="preserve">У розділі «Відкрите місто/Проведення торгів» створено підрозділ «Публічні закупівлі» - https://www.omr.gov.ua/ua/open-city/prozorro/
Інформацію можна відстежити, вибрав з переліку необхідний виконавчий орган/підприємство/заклад
</t>
  </si>
  <si>
    <t xml:space="preserve">В підрозділі «Публічні закупівлі» можна ознайомитись з цією інформацією, обравши з переліку необхідний виконавчий орган/підприємство/заклад - https://www.omr.gov.ua/ua/open-city/prozorro/
</t>
  </si>
  <si>
    <t>В рішенні про приватизацію комунального майна зазначено порядок приватизації - https://www.omr.gov.ua/ru/acts/council/104960/
Втім, умови приватизації не опубліковані</t>
  </si>
  <si>
    <t>В рішенні про приватизацію комунального майна зазначено порядок приватизації - https://www.omr.gov.ua/ru/acts/council/104960/
Втім, умови відчуження не опубліковані</t>
  </si>
  <si>
    <t xml:space="preserve">Порядок проведення конкурсу на право укладання договору оренди будівель (споруд приміщень), які є комунальною власністю, розміщено на сторінці Департаменту комунальної власності в підрозділі «Інформаційні матеріали» (https://www.omr.gov.ua/ua/city/departments/dks/informacionnie-materiali/) - https://www.omr.gov.ua/ru/acts/mayor/7962/
Також умови конкурсу публікуються в конкретних оголошеннях про проведення конкурсів на право оренди комунальної власності - https://www.omr.gov.ua/ua/news/216443 Разом з тим, останні такі повідомлення були у 2019 році.
Порядку проведення конкурсу на право купівлі комунального майна не опубліковано
</t>
  </si>
  <si>
    <t xml:space="preserve">Повідомлення та оголошення оприлюднюються на офіційному сайті міської ради, втім останні такі повідомлення датовані 2019 роком:
- https://omr.gov.ua/ua/news/216647/
- https://www.omr.gov.ua/ua/news/217065
- https://www.omr.gov.ua/ua/news/215868
</t>
  </si>
  <si>
    <t xml:space="preserve">Інформація про результати конкурсу з продажу комунальної власності - https://www.omr.gov.ua/ua/news/219745
Інформація про надані в оренду комунальні об'єкти міститься у відповідних розпорядженнях міського голови - 
https://www.omr.gov.ua/ua/acts/mayor/106875/
</t>
  </si>
  <si>
    <t xml:space="preserve">Інформація про результати конкурсу з продажу комунальної власності оприлюднюються на офіційному сайті міської ради - https://www.omr.gov.ua/ua/news/219745
Інформація про надані в оренду комунальні об'єкти міститься у відповідних розпорядженнях міського голови - 
https://www.omr.gov.ua/ua/acts/mayor/106875/
Однак останні такі розпорядження датовані 2018 роком
</t>
  </si>
  <si>
    <t xml:space="preserve">Передача в оренду здійснюється розпорядженнями міського голови, і ця інформація в ньому зазначається:
- https://www.omr.gov.ua/ua/acts/mayor/100688/
- https://www.omr.gov.ua/ua/acts/mayor/55088/
Інформація про результати конкурсу з продажу комунальної власності оприлюднюються на офіційному сайті міської ради - https://www.omr.gov.ua/ua/news/219745
</t>
  </si>
  <si>
    <t>Створено окремий розділ «БЮДЖЕТ міста Одеси», в якому опубліковано посилання на рішення щодо поточного бюджету (https://omr.gov.ua/ua/acts/council/182402/), а також актуальний бюджет із внесеними змінами (у форматі .zip) - https://omr.gov.ua/ua/open-city/budget/
Міська рада вказувала, що актуальний бюджет публікується кожного разу, відразу після прийняття внесень змін та доповнень до бюджету, однак наразі на вказаному ресурсі не відображені останні зміни бюджету - https://omr.gov.ua/ru/acts/council/182743
Разом з тим, створено підрозділ "Відкритий бюджет", де опублікована інформація про бюджет в зручному для громадян вигляді - https://openbudget.omr.gov.ua/</t>
  </si>
  <si>
    <t xml:space="preserve">У підрозділі «БЮДЖЕТ міста Одеси» зберігаються архівні матеріали за попередні роки:
- https://omr.gov.ua/ua/open-city/budget/arhiv/
- http://old.omr.gov.ua/ru/79076
</t>
  </si>
  <si>
    <t>Інформація про оперативне виконання бюджету міста Одеси регулярно оприлюднюються у підрозділі «Бюджету Одеси» - https://omr.gov.ua/ua/open-city/budget/byudjet-2020/
Крім того, мерія інформує громадян про виконання бюджету за допомогою розділу «Новини» - https://omr.gov.ua/ua/news/221806
Також інформація про виконання бюджету в зручному вигляді розміщується на відповідному порталі "Відкритий бюджет" -  https://openbudget.omr.gov.ua/income/</t>
  </si>
  <si>
    <t xml:space="preserve">Проект бюджету міста на 2021 рік був оприлюднений 11 грудня, а прийнятий 24 грудня - 
https://omr.gov.ua/images/File/DODATKI_2020/PROEKTI/Gorsovet_VIII/pr_na_23_12.zip
Отже строк у 20 днів не дотримано.
</t>
  </si>
  <si>
    <t>Оголошення щодо громадського обговорення проекту бюджета міста на 2020 рік - https://omr.gov.ua/ua/announce/218042
Інформація про обговорення проекту бюджету міста на 2020 рік - https://omr.gov.ua/ua/news/218111
Також міська рада розробила спеціальний буклет для громадян щодо міського бюджету та бюджетного процесу - https://omr.gov.ua/images/File/DODATKI_2020/FINANSI/budget_odesa_gromadyan.pdf</t>
  </si>
  <si>
    <t>На відміну від попередніх років, громадського обговорення бюджету міста на 2021 рік не відбувалось - можливо, через карантинні обмеження.
Опублікована лише інформація про публічне представлення проекта бюджету на наступний рік - https://omr.gov.ua/ua/news/218111</t>
  </si>
  <si>
    <t>На сайті ради опублікована інформація про боргові зобов'язання міста - https://www.omr.gov.ua/ua/open-city/budget/reestr-dolgovih-obyazatelstv/
Крім того, запозичення здійснюються відповідно до рішень міської ради, які обов’язково оприлюднюються на сайті:
- https://omr.gov.ua/ua/acts/council/174380/
- https://omr.gov.ua/ua/acts/council/173525/
Інформація про обґрунтування необхідності залучення запозичень та графіки погашення представляються депутатам під час обговорення цих рішень. Завдяки системі онлайн-трансляції та присутності в залі великої кількості ЗМІ ця інформація поширюється для широкого загалу.</t>
  </si>
  <si>
    <t>Перелік соціальних програм опубліковано в підрозділі Департамента праці та соціальної політики (щоправда, без розподілу на категорії осіб) - https://omr.gov.ua/ua/city/departments/dpsp/miski-prog/
Крім того, в місті з 2011 року діє Піклувальна рада департаменту праці та соціальної політики, яка призначає мешканцям з міського бюджету адресну матеріальну допомогу (https://omr.gov.ua/ua/news/222294) та допомогу по оплаті послуг ЖКГ (https://omr.gov.ua/ua/news/222244)
Втім, чинні умови та порядок призначення цієї допомоги на сайті ради в зручному розділі не оприлюднені - їх можна знайти лише через досить тривалий пошук по сайту в рішеннях міської ради "Про затвердження Положення про порядок надання адресної допомоги вразливим верствам населення міста Одеси та особам, які опинилися у складних життєвих обставинах" - https://omr.gov.ua/ru/acts/council/182742/</t>
  </si>
  <si>
    <t>Соціальні програми розміщені на персональній сторінці Департаменту праці та соціального захисту у підрозділі «Відкриті дані» - https://omr.gov.ua/ua/city/departments/dpsp/miski-prog/</t>
  </si>
  <si>
    <t>Створено окремий розділ «Аварійно довідкові служби», в якому зазначена відповідна інформація (у тому числі й по комунальним установам) -  https://omr.gov.ua/ua/citizens/help-desk/
Департамент праці та соціальної політики -  https://omr.gov.ua/ru/city/departments/dpsp/
Інформація про безоплатну правову допомогу в підрозділі "Правова консультація" - https://omr.gov.ua/ua/citizens/legal-advice/
Втім, режим роботи цих структур на сайті не зазначений</t>
  </si>
  <si>
    <t xml:space="preserve">Інформація розміщується в окремому розділі (посилання з головної сторінки сайту) «АДМІНІСТРАТИВНІ ПОСЛУГИ ГРОМАДЯНАМ» -  https://omr.gov.ua/ua/city/departments/dnap/
На сайті ради створено також портал адміністративних послуг - https://cnap.odessa.ua/
</t>
  </si>
  <si>
    <t xml:space="preserve">Перелік комунальних підприємств із контактною інформацією - https://omr.gov.ua/ua/city/enterprises/
Втім, ні на сайті ради, ні на сайтах профільних комунальних підприємств не вказані умови надання послуг
</t>
  </si>
  <si>
    <t xml:space="preserve">https://omr.gov.ua/ua/vacancy/222362/
</t>
  </si>
  <si>
    <t>Міська рада стверждує, що керується вимогами ЗУ "Про запобігання корупції" та Загальними правилами етичної поведінки державних службовців та посадових осіб місцевого самоврядування, затвердженими наказом Національного агентства України з питань державної служби від 05 серпня 2016 року № 158.
Регламент міської ради містить розділ про депутатську етику - https://omr.gov.ua/ua/acts/council/182169/</t>
  </si>
  <si>
    <t xml:space="preserve">Деларації міського голови - https://omr.gov.ua/ua/city/mayor/declaration/ 
Декларації депутатів розміщуються в їхніх профайлах на депутатському порталі "Твій депутат Одеської міської ради" - https://deputat.odessa.ua/deputies/
Втім, у 2020 році депутатський корпус оновився, тож наразі декларації оприлюднені лише у тих депутатів, які працювали у попередньому скликанні - https://deputat.odessa.ua/deputies/brindak-oleg-borisovich/declarations/
</t>
  </si>
  <si>
    <t xml:space="preserve">Такого порядку не опубліковано.
Водночас, Регламент ради передбачає порядок вирішення конфлікту інтересів та покладає відповідальність за здійснення контролю за дотриманням вимог вирішення конфлікту інтересів на постійну комісію з питань законності, депутатської етики та реалізації державної регуляторної політики - https://omr.gov.ua/ua/acts/council/182169/
Водночас, порядок здійснення такого моніторингу в Регламенті не зазначений.
</t>
  </si>
  <si>
    <t xml:space="preserve">Зазначені повідомлення можна відправити з сайту Єдиного центру звернень громадян Одеської міськради  та телефоном гарячої лінії мера «15-35»
https://1535.odessa.ua
</t>
  </si>
  <si>
    <t xml:space="preserve">Зазначені повідомлення можна надати через сайт Єдиного центру звернень громадян Одеської міськради (https://1535.odessa.ua) та телефоном гарячої лінії мера «15-35»
Повідомити про корупцію можна й на відповідний телефон Відділу з питань запобігання корупції - https://omr.gov.ua/ua/city/offices/otdel-po-voprosam-predotvrascheniya-korrupcii/
</t>
  </si>
  <si>
    <t>На офіційному сайті міської ради створено окремий розділ  «Департамент архітектури та містобудування» - https://omr.gov.ua/ua/city/departments/uag/
Він дозволяє ознайомитись з Генеральним планом міста, історико-архітектурним планом та планом зонування території міста (зонінгом). Також в цьому розділі розміщено посилання на Публічну кадастрову карту України - https://omr.gov.ua/ua/city/departments/uag/publichnaya-kadastrovaya-karta-ukraini/
Крім цього, з 2015 року в Одесі запрацювала інформаційна система містобудівного кадастру, яка дозволяє ознайомитись з картографічною інформацією (топографо-геодезичні карти (топогеооснова) різних масштабів і ступеня деталізації), містобудівною документацією (Генпланом, планом зонування, ДПТ) та іншою інформацією - http://ombk.odessa.ua/
Водночас, переліку містобудівних програм, на жаль, на сайті немає - https://omr.gov.ua/ua/city/departments/uag/</t>
  </si>
  <si>
    <t xml:space="preserve">Міська рада стверджує, що громадське обговорення здійснюється відповідно до законодавства, посилання на яке розміщено на сторінці «Департамент архітектури та містобудування» в підрозділі "нормативно-правова база" -  https://omr.gov.ua/ua/city/departments/uag/normativno-pravovaya-baza/
</t>
  </si>
  <si>
    <t xml:space="preserve">Інформація оприлюднюється у розділі «Проекти», однак строк у 20 днів не дотримується.
Багато питань, у тому числі, земельні, періодично вносяться до порядку денного сесії безпосередньо на пленарному засіданні ("з голосу"), а тому, відповідно, попередньо не оприлюднюються.
Що ж до останнього пленарного засідання сесії, яке пройшло 3 лютого 2021 року - проекти рішень із земельних питань були опублікувані 22 січня (файл з посиланням на архів "pr_na_03_02_2.zip") -  https://omr.gov.ua/ua/acts/projects/council/ 
</t>
  </si>
  <si>
    <t xml:space="preserve">Інформація оприлюднюється у розділі «РІШЕННЯ міської ради» - 
https://omr.gov.ua/ua/acts/council/
</t>
  </si>
  <si>
    <t xml:space="preserve">Міська рада стверджує, що керується Земельним кодексом України, посилання на яке розміщено на сторінці Департаменту комунальної власності, підрозділ «Інформаційні матеріали» -  https://www.omr.gov.ua/ua/city/departments/dks/informacionnie-materiali/
</t>
  </si>
  <si>
    <t xml:space="preserve">Відповідна інформація зазначена у спеціальному підрозділі сайту "Плата за землю" підрозділу «МІСЦЕВІ ПОДАТКИ ТА ЗБОРИ» розділу "Бізнесу" - https://omr.gov.ua/ua/business/tax/plata-za-zemlyu/
</t>
  </si>
  <si>
    <t>Засідання міської ради транслюються в режимі онлайн, а на сайті розміщено посилання на архів відеозаписів засідань міської ради -  https://www.youtube.com/playlist?list=PLq8C9AriSeZBkiRrcyqqjHBKe9xEk6uFW
Протоколи сесій та результати поіменного голосування знаходяться за посиланням - http://olexrada.gov.ua/category/city_rada/plenary-sessions А ось стенограм знайти не вдалось</t>
  </si>
  <si>
    <t>Опубліковані лише протоколи засідань - http://olexrada.gov.ua/category/city_rada/cg_st_komis</t>
  </si>
  <si>
    <t>Опубліковані такі звіти міського голови:
- за 2010 - 2014 роки - http://olexrada.gov.ua/doc/zmg1014.pdf
- за 2013 рік - http://olexrada.gov.ua/news/zvit-miskogo-golovy-s-tsapyuka-pro-robo.html/nggallery/page/1
- за 2018 рік - http://olexrada.gov.ua/news/oleksandrijtsi-zatverdyly-zvit-miskogo-golovy.html
Однак два останніх з цього списку важко назвати повноцінними звітами через недостатню повноту оприлюдненої міським головою інформації.</t>
  </si>
  <si>
    <t xml:space="preserve">Біографічні відомості про мера міста - http://olexrada.gov.ua/category/mer
Графік прийому мером громадян - http://olexrada.gov.ua/category/citizens_treats/info_for_citizens
З контактної інформації зазначений лише номер телефону для прямого телефонного зв’язку з керівництвом Олександрійської міської ради - http://olexrada.gov.ua/doc/zvern/zvt022021.pdf
Перелік депутатів VIII скликання з біографічними відомостями, контактна інформація по трьом депутатам, а також графік прийому громадян депутатами ради - http://olexrada.gov.ua/category/city_rada/dep_8_conv
</t>
  </si>
  <si>
    <t>Зазначений лише перелік та поіменний склад комісій - http://olexrada.gov.ua/category/city_rada/cg_st_komis
Положення про постійні комісії - http://olexrada.gov.ua/base/sesiya/8/r-4.zip
Контактних даних комісій не вказано</t>
  </si>
  <si>
    <t>Опублікований персональний склад, а також контактні дані більшої половини членів виконкому (але не всіх) - http://olexrada.gov.ua/category/vkk/sklad_vk</t>
  </si>
  <si>
    <t>Втім, на сайті розміщені лише проміжні звіти і вони не завжди інформативні (річних звітів не опубліковано) - http://olexrada.gov.ua/category/target_gov_prog
Страгегія Олександрії - http://olexrada.gov.ua/category/development_strategy/</t>
  </si>
  <si>
    <t xml:space="preserve">Протоколи - http://olexrada.gov.ua/category/vkk/protokol_vk
Рішення - http://zakon.olexrada.gov.ua/rvk.php
</t>
  </si>
  <si>
    <t>ст.31 Статуту міста - http://olexrada.gov.ua/category/gov_history/sity_statut</t>
  </si>
  <si>
    <t>ст.27 Статуту міста - http://olexrada.gov.ua/category/gov_history/sity_statu</t>
  </si>
  <si>
    <t>Ст.3 Регламенту - http://olexrada.gov.ua/category/city_rada/cg_reglament</t>
  </si>
  <si>
    <t>Розпорядження міського голови - http://zakon.olexrada.gov.ua/kartka.php?i=c0310361
Інформація у відповідному підрозділі сайту "Пленарні засідання" - http://olexrada.gov.ua/category/city_rada/plenary-sessions</t>
  </si>
  <si>
    <t>Порядок денний зазначений в розпорядженні міського голови - http://zakon.olexrada.gov.ua/kartka.php?i=c0310361
Проекти рішень - http://olexrada.gov.ua/category/pub_inf/proektu_rada</t>
  </si>
  <si>
    <t>Міський фонд підтримки підприємництва - http://olexrada.gov.ua/category/mf_pp/support_smb
У 2018 році була створена робоча група з питань розробки та впровадження основних положень і принципів громадського (партиципаторного) бюджету, однак до цього часу він так і не був затверджений (як мінімум, жодної інформації про нього знайти не вдалось)</t>
  </si>
  <si>
    <t>На сайті міської ради розміщено звіт про співпрацю з проектами міжнародної технічної допомоги та міжнародними організаціями - http://olexrada.gov.ua/doc/eco/cooperation.pdf
Втім, це не розділ на сайті і до того ж, здається, він датований 2019 роком</t>
  </si>
  <si>
    <t>На сайті ради створено спеціальний розділ, в якому розміщено інвестиційний паспорт міста, перелік земельних ділянок та інвестиційних об'єктів, придатних для реалізації інвестиційних проектів, а також багато іншої інформації - http://olexrada.gov.ua/category/invest_pol
Також на сайті ради розміщені Проєктні пропозиції для залучення міжнародної технічної допомоги - http://olexrada.gov.ua/doc/eco/invsest_prop.pdf</t>
  </si>
  <si>
    <t>На сайті розміщено буклет щодо основних донорів та сфер, в рамках яких вони видають гранти, втім він датований ще 2017 роком -  http://olexrada.gov.ua/doc/eco/granty.pdf
Іншої інформації знайти не вдалось</t>
  </si>
  <si>
    <t>На головній сторінці в "підвалі" сайту є назва, поштова адреса, номер телефону, факс та e-mail Олександрівської міської ради - http://olexrada.gov.ua/
Разом з тим, переліку телефонів керівників підрозділів та міського голови англійською мовою немає</t>
  </si>
  <si>
    <t>http://olexrada.gov.ua/category/gov_supply
Втім, наприклад, виконкому в опублікованому переліку органів, що здійснюють закупівлі, немає, отже або він їх не здійснює, або, можливо, інформація оприлюднена не в повному обсязі</t>
  </si>
  <si>
    <t>Вони містяться у відповідній міській програмі - http://zakon.olexrada.gov.ua/kartka.php?i=c018613</t>
  </si>
  <si>
    <t xml:space="preserve">Порядок продажу (приватизації) комунального майна - http://zakon.olexrada.gov.ua/kartka.php?i=c018613
</t>
  </si>
  <si>
    <t>Старий порядок надання в оренду нежитлових приміщень (у серпні 2020 року втратив чинність) - http://zakon.olexrada.gov.ua/kartka.php?i=c01467
Новий порядок надання в оренду нежитлових приміщень - http://zakon.olexrada.gov.ua/kartka.php?i=c0110081</t>
  </si>
  <si>
    <t>http://olexrada.gov.ua/category/privatization/privat_info
http://olexrada.gov.ua/privatization/privat_info/upravlinnya-pryvatyzatsiyi-orendy-majna-ta-zemli-miskoyi-rady-proponuye-dlya-zdachi-v-orendu-nezhytlove-prymishhennya-3.html</t>
  </si>
  <si>
    <t>Надання в оренду земельної ділянки - http://olexrada.gov.ua/base/project/rada/proekt_r_3527.pdf
Встановлення орендної плати за користування орендованими приміщеннями - http://olexrada.gov.ua/base/project/rada/proekt_r_3558.pdf
Результатів щодо продажу комунального майна знайти не вдалось</t>
  </si>
  <si>
    <t xml:space="preserve">Надання в оренду земельної ділянки - http://olexrada.gov.ua/base/project/rada/proekt_r_3527.pdf
Інформація щодо продажу (приватизації) комунального майна міститься в звіті про виконання міської програми приватизації, який затверджується сесією - http://olexrada.gov.ua/base/project/rada/proekt_r_3531.pdf
</t>
  </si>
  <si>
    <t>Надання в оренду земельної ділянки - http://olexrada.gov.ua/base/project/rada/proekt_r_3527.pdf
Інформація щодо продажу (приватизації) комунального майна міститься в звіті про виконання міської програми приватизації, який затверджується сесією - http://olexrada.gov.ua/base/project/rada/proekt_r_3531.pdf</t>
  </si>
  <si>
    <t>Не зважаючи на те, що сайт містить окремий підрозділ для інформації про міський бюджет, в ньому не розміщено інформації про актуальний бюджет міста.
Отже, громадяни можуть дізнатись про бюджет лише проаналізувавши усі сесії, на яких він був затверджений та на яких до нього вносились зміни.</t>
  </si>
  <si>
    <t>http://olexrada.gov.ua/category/budget/bg_done_rep
Окрім цього, міська рада регулярно публікує інформацію про виконання доходів та видатків бюджету - http://olexrada.gov.ua/category/budget/monitoring_budget</t>
  </si>
  <si>
    <t>Проект рішення був опублікований 14 грудня, а рада затвердила бюджет 23 грудня - http://olexrada.gov.ua/category/advert/page/3
Відповідно, 20-денний строк не дотримується</t>
  </si>
  <si>
    <t>Міська рада проводить громадські обговорення проекту бюджету на наступний рік. Для цього на сайті ради розміщується відповідне посилання - http://olexrada.gov.ua/category/advert/page/3
Цього року воно відбудеться в форматі електронних консультацій</t>
  </si>
  <si>
    <t>Телефони аварійно-диспетчерських служб - http://olexrada.gov.ua/kom_gosp/emergency_phones/telefony-avarijno-dyspetcherskyh-sluzhb-m-oleksandriyi.html
Втім, контактної інформації та режиму роботи комунальних установ на сайті ради знайти не вдалось.
На сайті ради розміщений банер про правову допомогу, який веде на сайт https://www.legalaid.gov.ua/
Також на сайті ради розміщено контакти (однак, не режим роботи) Управління праці та соціального захисту населення - http://olexrada.gov.ua/category/struct/struct_18</t>
  </si>
  <si>
    <t>Інформація щодо адреси, режиму роботи та контактних даних - https://cnap.olexrada.gov.ua/</t>
  </si>
  <si>
    <t>http://zakon.olexrada.gov.ua/kartka.php?i=c012107 (з останніми змінами - http://zakon.olexrada.gov.ua/kartka.php?i=c019819)
Втім, умов надання послуг на сайті не зазначено</t>
  </si>
  <si>
    <t>Втім, розміщені зразки заяв та інших документів для кандидата</t>
  </si>
  <si>
    <t>Управління культури опубліковувало документи претендентів на вакантну посаду та проводило відеотрансляцію їхнього виступу перед конкурсною комісією - http://olexrada.gov.ua/category/struct/struct_10</t>
  </si>
  <si>
    <t>http://olexrada.gov.ua/category/ethic
Крім того загальні норми щодо дотримання дисципліни та етики присутніми на пленарному засіданні Ради зазначені в Регламенті ради - http://olexrada.gov.ua/category/city_rada/cg_reglament</t>
  </si>
  <si>
    <t>На сайті публікуються лише декларації посадових осіб, стосовно яких проводиться перевірка відповідно зо закону «Про очищення влади» -  http://olexrada.gov.ua/category/info_about_verification
Інших декларацій на сайті немає</t>
  </si>
  <si>
    <t>В місті прийнято Положення про уповноважену особу з питань запобігання та виявлення корупції у виконавчому органі міської ради, в якому зазначені права та обов'язки уповноваженої особи - http://olexrada.gov.ua/base/project/vikonkom/proekt_v_3790.pdf
Однак, порядку моніторингу та вирішення конфлікту інтересів не зазначено</t>
  </si>
  <si>
    <t xml:space="preserve">Містобудівна документація - http://olexrada.gov.ua/category/architecture/genplan
Реєстр містобудівних умов - http://olexrada.gov.ua/category/architecture/regmistbud
</t>
  </si>
  <si>
    <t xml:space="preserve">Відповідні оголошення з'являються у відповідному інформаційному підрозділі - http://olexrada.gov.ua/category/privatization/privat_info
Наприклад - http://olexrada.gov.ua/privatization/privat_info/do-uvagy-potentsijnyh-investoriv-2.html
</t>
  </si>
  <si>
    <t>Такий порядок не опублікований, однак в оголошеннях про відповідні обговорення зазначається порядок надання зауважень -  http://olexrada.gov.ua/category/architecture/mistbudinfo</t>
  </si>
  <si>
    <t>Проекти рішень публікуються не пізніш як за 10 робочих днів - http://olexrada.gov.ua/category/pub_inf/proektu_rada</t>
  </si>
  <si>
    <t>Звернутись до міського голови - https://pavlogradmrada.dp.gov.ua/napisat-pismo-mehru
Запит на публічну інформацію - https://pavlogradmrada.dp.gov.ua/dostup-do-publichno%d1%97-informaci%d1%97/oformlennya-zapitu.html</t>
  </si>
  <si>
    <t>На сайті розміщено посилання на онлайн-трансляції засідань ради - https://www.youtube.com/channel/UCoJewoomOCN2IHoEZChg7sA
Результати поіменного голосування - https://pavlogradmrada.dp.gov.ua/poimenne-golosuvannya
Однак стенограм не опубліковано</t>
  </si>
  <si>
    <t>Опубліковано лише протоколи засідань постійних комісій - https://pavlogradmrada.dp.gov.ua/category/miska-rada/protokoli-zasidan-postijjnikh-deputatskikh-komisijj</t>
  </si>
  <si>
    <t>https://pavlogradmrada.dp.gov.ua/kerivnictvo-mista</t>
  </si>
  <si>
    <t>Контакта інформація про мера та графік прийому - https://pavlogradmrada.dp.gov.ua/kerivnictvo-mista
Біографія мера - https://pavlogradmrada.dp.gov.ua/kerivnictvo-mista/biografichna-dovidka-3.html
Про депутатів зазначена лише коротка біографічна довідка -  https://pavlogradmrada.dp.gov.ua/miska-rada/deputati.html
Усієї іншої інформації немає</t>
  </si>
  <si>
    <t>Опубліковано лише перелік та поіменний склад - 
https://pavlogradmrada.dp.gov.ua/miska-rada/postoyannaya-deputatskaya-komissiya-po-voprosam-zakonnosti-deputatskojj-ehtiki-svyazyam-s-politicheskimi-partiyami-obshhestvennymi-organizaciyami-i-sredstvami-massovojj-informacii.html</t>
  </si>
  <si>
    <t>Опубліковано лише поіменний склад - 
https://pavlogradmrada.dp.gov.ua/vikonkom-2/sklad-vikonkomu.html</t>
  </si>
  <si>
    <t>Є перелік діючих програм, але значна частина з них, вочевидь, вже завершена, а отже не можуть вважатися діючими - 
http://pavlogradmrada.dp.gov.ua/news/perelik-diyuchikh-miscevikh-program.html
Звіти про виконання програм приймаються виконавчим комітетом та не винесені в окремий підрозділ, що не забезпечує належний доступ громадськості до них (доводиться переглядати усі рішення виконкому, щоб знайти інформацію по певній програмі, як і саму програму) - https://pavlogradmrada.dp.gov.ua/wp-content/uploads/2020/12/1007-%D0%9F%D1%80%D0%BE-%D1%80%D0%B5%D0%B7%D1%83%D0%BB%D1%8C%D1%82%D0%B0%D1%82%D0%B8-%D0%B2%D0%B8%D0%BA%D0%BE%D0%BD%D0%B0%D0%BD%D0%BD%D1%8F-%D0%9F%D1%80%D0%BE%D0%B3%D1%80%D0%B0%D0%BC%D0%B8-%D1%81%D0%BF%D1%80%D0%B8%D1%8F%D0%BD%D0%BD%D1%8F-%D1%80%D0%BE%D0%B7%D0%B2%D0%B8%D1%82%D0%BA%D1%83-%D0%BF%D1%96%D0%B4%D0%BF%D1%80%D0%B8%D1%94%D0%BC%D0%BD%D0%B8%D1%86%D1%82%D0%B2%D0%B0.doc</t>
  </si>
  <si>
    <t>Включення питань, поданих громадою в порядку місцевої ініціативи, до порядку денного сесії ради передбачено чинним Регламентом ради - https://pavlogradmrada.dp.gov.ua/2083-2
Разом з тим, цього порядку наразі не прийнято</t>
  </si>
  <si>
    <t>ч.5 ст.3 Регламенту ради - https://pavlogradmrada.dp.gov.ua/2083-2</t>
  </si>
  <si>
    <t>Розпорядження міського голови - https://pavlogradmrada.dp.gov.ua/rozporyadgennya-golovi/pro-sklikannya-6-sesi%d1%97-misko%d1%97-radi-viii-sklikannya.html
Окрім цього анонси засідань публікуються в розділі "Оголошення"</t>
  </si>
  <si>
    <t>Проекти рішень - http://pavlogradmrada.dp.gov.ua/category/miska-rada/proekti-rishen-miskoї-radi
В розпорядженні міського голови про скликання сессії не зазначається порядок денний, а встановлено строк, до якого структурні підрозділи мають надати відповідну інформацію секретарю ради для підготовки порядку денного сесії.
Втім, опублікований порядок денний майбутньої сесії знайти на сайті не вдалось.</t>
  </si>
  <si>
    <t>Міська рада ініцювала проведення конкурсу в рамках Громадського бюджету - https://budget.e-dem.ua/1212400000/projects/%D0%9F%D0%B0%D0%B2%D0%BB%D0%BE%D0%B3%D1%80%D0%B0%D0%B4
Рада отримала певну кількість проектів, однак, через епідемію коронавірусу була змушена відмовилась від участі в цьому проекті - https://budget.e-dem.ua/1212400000/competition/1257
Але в 2021 році муніципалітет все ж планує провести цей конкурс. На офіційному сайті повідомлено, що невдовзі рада опублікує оновлені умови конкурсу - https://pavlogradmrada.dp.gov.ua/byudzhet-uchasti-m-pavlograda-2
Інших механізмів не виявлено</t>
  </si>
  <si>
    <t>Через епідемію коронавірусу міська рада відмовилась від Бюджету участі - https://budget.e-dem.ua/1212400000/competition/1257
Іншої інформації щодо наданих грантів чи профінансованих бізнес-проектів з міського бюджету не виявлено</t>
  </si>
  <si>
    <t>В попередні роки ця інформація публіковалась (принаймні, до 2018 року) - https://pavlogradmrada.dp.gov.ua/vikonkom-2/proekti-rishen-vikonkomu/pro-stan-realizaci%d1%97-grantovikh-program-u-m-pavlogradi-u-2018roci.html
Однак інформації за 2019 та 2020 рік немає</t>
  </si>
  <si>
    <t xml:space="preserve">В Програмі сприяння розвитку підприємництва в м. Павлоград на 2019 – 2021 роки вказано лише один напрямок для залучення інвестицій - розвиток туристичного бізнесу - https://pavlogradmrada.dp.gov.ua/torgovlya/pavlograd-invest/pro-zatverdzhennya-programi-spriyannya-rozvitku-pidpriehmnictva-v-m-pavlograd-na-2019-2021-roki.html
Іншої інформації знайти не вдалось
</t>
  </si>
  <si>
    <t>На сторінці Департаменту економіки та інвестицій є підрозділ "Малий і середній бізнес міста", на якому публікуються новели законодавства - https://pavlogradmrada.dp.gov.ua/category/small-bussiness
Серед іншого там публікуються і оголошення про різноманітні навчальні програми, які стосуються, зокрема, й роботи з інвесторами та кредиторами -  https://pavlogradmrada.dp.gov.ua/news/nabir-uchasnikiv-do-programi-innovaci%d1%97-ukra%d1%97ni-dlya-pidpriehmciv-pochatkivciv.html</t>
  </si>
  <si>
    <t>https://pavlogradmrada.dp.gov.ua/plani-zakupivel</t>
  </si>
  <si>
    <t>Оголошення про проведення закупівель - http://pavlogradmrada.dp.gov.ua/category/tenders/ogoloshennya-tender
Плани закупівель - https://pavlogradmrada.dp.gov.ua/plani-zakupivel</t>
  </si>
  <si>
    <t>Так - https://pavlogradmrada.dp.gov.ua/elektronni-zakupili-prozorro</t>
  </si>
  <si>
    <t>https://pavlogradmrada.dp.gov.ua/elektronni-zakupili-prozorro</t>
  </si>
  <si>
    <t>В наказі про приватизацію зазначаються умови, на яких відбувається приватизація конкретного комунального об'єкта - https://pavlogradmrada.dp.gov.ua/wp-content/uploads/2020/10/%D0%9D%D0%B0%D0%BA%D0%B0%D0%B7-60-%D1%81%D0%B0%D0%B9%D1%82.pdf</t>
  </si>
  <si>
    <t>Раніше, вочевидь, такий порядок був, однак наразі це посилання не працює, а цього документу на сайті немає - http://pavlogradmrada.dp.gov.ua/kommayno/poryadok-provedennya-konkursu-na-pravo-orendi-majjna.html
Зате на сайті розміщено рішення, яким рада визначила структурні підрозділи, які будуть виступати орендодавцями комунального майна - https://pavlogradmrada.dp.gov.ua/wp-content/uploads/2020/08/2242-%D0%9F%D1%80%D0%BE-%D0%BF%D0%BE%D0%B2%D0%BD%D0%BE%D0%B2%D0%B0%D0%B6%D0%B5%D0%BD%D0%BD%D1%8F-%D1%83-%D1%81%D1%84%D0%B5%D1%80i-%D0%BE%D1%80%D0%B5%D0%BD%D0%B4%D0%BD%D0%B8%D1%85-%D0%B2i%D0%B4%D0%BD%D0%BE%D1%81%D0%B8%D0%BD.doc</t>
  </si>
  <si>
    <t>Оренда - http://pavlogradmrada.dp.gov.ua/category/kommayno/orenda
Повідомлення про проведення в електронній торговій системі продажу на аукціоні з умовами об'єкта малої приватизації - https://pavlogradmrada.dp.gov.ua/wp-content/uploads/2020/10/%D0%86%D0%BD%D1%84%D0%BE%D1%80%D0%BC%D0%B0%D1%86%D1%96%D0%B9%D0%BD%D0%B5-%D0%BF%D0%BE%D0%B2%D1%96%D0%B4%D0%BE%D0%BC%D0%BB%D0%B5%D0%BD%D0%BD%D1%8F_5-%D1%81%D0%B0%D0%B9%D1%82.pdf
Також на сайті ради розміщено Перелік комунального майна, що може надаватися в оренду - https://pavlogradmrada.dp.gov.ua/news/perelik-nerukhomogo-komunalnogo-majjna-shho-mozhe-buti-peredano-v-orendu-v-2011-r.html</t>
  </si>
  <si>
    <t>https://pavlogradmrada.dp.gov.ua/privatizaciya/povidomlennya-pro-rezultati-privatizaci%d1%97-4.html</t>
  </si>
  <si>
    <t>Лише щодо продажу - https://pavlogradmrada.dp.gov.ua/privatizaciya/povidomlennya-pro-rezultati-privatizaci%d1%97-4.html</t>
  </si>
  <si>
    <t>Лише щодо продажу, втім особа переможця не розкривається (зазначається лише фізична або юридична особа) - https://pavlogradmrada.dp.gov.ua/privatizaciya/povidomlennya-pro-rezultati-privatizaci%d1%97-4.html</t>
  </si>
  <si>
    <t>Лише за 2015 рік (http://pavlogradmrada.dp.gov.ua/finansove-upravlinnya/pro-miskijj-byudzhet-na-2015-rik-2.html) та 2020 рік (https://pavlogradmrada.dp.gov.ua/category/finansove-upravlinnya/vikonannya-byudetu)</t>
  </si>
  <si>
    <t>https://pavlogradmrada.dp.gov.ua/category/finansove-upravlinnya/vikonannya-byudetu</t>
  </si>
  <si>
    <t>Проект бюджету було опубліковано 1 грудня (https://pavlogradmrada.dp.gov.ua/miska-rada/proekti-rishen-misko%d1%97-radi/proekti-rishen-3-sesi%d1%97-viii-sklikannya.html), а затверджено радою 23 грудня - https://pavlogradmrada.dp.gov.ua/miska-rada/rishennya-miskradi/rishennya-3sesi%d1%97-viii-sklikannya.html
Отже, 20-денний строк дотримується</t>
  </si>
  <si>
    <t>Муніципалітет запрошував громадян взяти участь в "публічному представленні інформації про бюджет міста за бюджетними програмами та показниками за 2019 рік" - https://pavlogradmrada.dp.gov.ua/finansove-upravlinnya/zviti-pro-vikoristannya-byudzhetnikh-koshtiv/informaciya-pro-byudzhet-za-byudzhetnimi-programami-ta-pokaznikami-za-2019-rik.html
Втім, інформації про "публічне представлення" проекту бюджету за 2020 рік або обговорення бюджету на 2021 рік знайти не вдалось, хоча в розпорядженні міського голови № 199-р "Про заходи щодо складання проєкту міського бюджету на 2021 рік" Фінансовому управлінню дано розпорядження провести громадське обговорення проєкта бюджета на 2021 рік - https://pavlogradmrada.dp.gov.ua/rozporyadgennya-golovi/pro-zakhodi-shhodo-skladannya-proehktu-miskogo-byudzhetu-na-2021-rik.html</t>
  </si>
  <si>
    <t>Лише в загальному переліку діючих програм - https://pavlogradmrada.dp.gov.ua/news/perelik-diyuchikh-miscevikh-program.html</t>
  </si>
  <si>
    <t>Створено спеціальний підрозділ для повідомлень про аварійні ситуації та розміщено відповідний банер на сторінці сайту - https://pavlogradmrada.dp.gov.ua/napisat-pismo-mehru
Перелік комунальних установ та їхня контактна інформація - https://pavlogradmrada.dp.gov.ua/uzhkg/struktura-uzhkg.html
Контакти та графік роботи центру з надання безоплатної правової допомоги - https://pavlogradmrada.dp.gov.ua/news/novini-dnipropetrovshhini-23.html
Контакти та графік роботи Центру соціальних служб для сім'ї, дітей та молоді - https://pavlogradmrada.dp.gov.ua/centr-socialnikh-sluzhb-dlya-sim%d1%97-ditejj-ta-molodi/informaciya-pro-centr-2.html</t>
  </si>
  <si>
    <t>https://pavlogradmrada.dp.gov.ua/reehstracijjno-dozvilnijj-centr/informaciya-pro-reehstracijjno-dozvilnijj-viddil.html</t>
  </si>
  <si>
    <t>Перелік комунальних установ та їхня контактна інформація - https://pavlogradmrada.dp.gov.ua/uzhkg/struktura-uzhkg.html
Втім, умов надання послуг знайти не вдалось</t>
  </si>
  <si>
    <t>Раніше такий Кодекс був, однак він почав суперечити чинному законодавству, і його скасували - https://pavlogradmrada.dp.gov.ua/vikonkom-2/rishennya-vikonkomu/pro-viznannya-takim-shho-vtratilo-chinnist-rishennya-vikonavchogo-komitetu-vid-28-09-2012-roku-772-pro-zatverdzhennya-kodeksu-etiki-ta-sluzhbovo%D1%97-povedinki-posadovikh-osib-vikonavchikh-organiv-2.html</t>
  </si>
  <si>
    <t>Опубліковані декларації лише міського голови та його заступників і лише за 2015 рік - http://pavlogradmrada.dp.gov.ua/kerivnictvo-mista</t>
  </si>
  <si>
    <t>Порядок дій депутатів у разі наявності конфлікту інтересів прописано в Регламенті ради - https://pavlogradmrada.dp.gov.ua/2083-2
Також у відповідному розділі сайту опубліковані Методичні рекомендації НАЗК щодо запобігання та врегулювання конфлікту інтересів у діяльності осіб, уповноважених на виконання функцій держави або місцевого самоврядування, та прирівняних до них осіб - https://pavlogradmrada.dp.gov.ua/wp-content/uploads/2016/11/%D0%BC%D0%B5%D1%82%D0%BE%D0%B4%D0%B8%D1%87%D0%BD%D1%96-%D1%80%D0%B5%D0%BA%D0%BE%D0%BC%D0%B5%D0%BD%D0%B4%D0%B0%D1%86%D1%96%D1%97-%D0%B7-%D0%BF%D0%B8%D1%82%D0%B0%D0%BD%D1%8C-%D0%B7%D0%B0%D0%BF%D0%BE%D0%B1%D1%96%D0%B3%D0%B0%D0%BD%D0%BD%D1%8F-%D1%82%D0%B0-%D0%B2%D1%80%D0%B5%D0%B3%D1%83%D0%BB%D1%8E%D0%B2%D0%B0%D0%BD%D0%BD%D1%8F-%D0%BA%D0%BE%D0%BD%D1%84%D0%BB%D1%96%D0%BA%D1%82%D1%83-%D1%96%D0%BD%D1%82%D0%B5%D1%80%D0%B5%D1%81%D1%96%D0%B2.pdf</t>
  </si>
  <si>
    <t>https://pavlogradmrada.dp.gov.ua/news/kanali-povidomlennya-pro-korupciyu.html</t>
  </si>
  <si>
    <t>https://pavlogradmrada.dp.gov.ua/wp-content/uploads/2021/02/%D0%9F%D0%BE%D1%80%D1%8F%D0%B4%D0%BE%D0%BA-%D1%80%D0%BE%D0%B1%D0%BE%D1%82%D0%B8-%D0%B7-%D0%BF%D0%BE%D0%B2%D1%96%D0%B4%D0%BE%D0%BC%D0%BB%D0%B5%D0%BD%D0%BD%D1%8F%D0%BC%D0%B8-%D0%92%D0%B8%D0%BA%D1%80%D0%B8%D0%B2%D0%B0%D1%87.doc</t>
  </si>
  <si>
    <t>https://pavlogradmrada.dp.gov.ua/povidomlennya-pro-korupciyu</t>
  </si>
  <si>
    <t>В підрозділі "Відділ містобудування та архітектури" розділу "Структурні підрозділи виконкому", серед іншого, розміщено:
- Генеральний план - http://pavlogradmrada.dp.gov.ua/news/generalnijj-plan-mista-pavlograda.html
- Детальні плани територій -  http://pavlogradmrada.dp.gov.ua/category/arkhitektura/proekti-detalnikh-planiv-teritorijj
Проекти зонувань територій -  https://pavlogradmrada.dp.gov.ua/arkhitektura/proekt-zonuvannya-teritori%d1%97-mista/rozroblennya-planu-zonuvannya-teritori%d1%97-m-pavlograd.html</t>
  </si>
  <si>
    <t>Таких даних знайти не вдалось, хоча раніше вони, вочевидь, були - http://pavlogradmrada.dp.gov.ua/zemelni-resursi/perelik-vilnikh-zemelnikh-dilyanok.html
Наразі ж відповідне посилання не відкривається</t>
  </si>
  <si>
    <t>Проекти рішень по земельним питанням останньої сесії були оприлюднені 19 січня 2021 року, а вже 2 лютого на пленарному засіданні були прийняті відповідні рішення. Таким чином, строк у 20 днів не дотримується.
Приклад: 
проект рішення - https://pavlogradmrada.dp.gov.ua/wp-content/uploads/2021/01/%D0%9F%D1%80%D0%BE-%D0%BF%D1%80%D0%B8%D0%BF%D0%B8%D0%BD%D0%B5%D0%BD%D0%BD%D1%8F-%D0%BF%D1%80%D0%B0%D0%B2%D0%B0-%D0%BA%D0%BE%D1%80%D0%B8%D1%81%D1%82%D1%83%D0%B2%D0%B0%D0%BD%D0%BD%D1%8F-%D0%B7%D0%B5%D0%BC%D0%B5%D0%BB%D1%8C%D0%BD%D0%BE%D1%8E-%D0%B4%D1%96%D0%BB%D1%8F%D0%BD%D0%BA%D0%BE%D1%8E-1.doc
- рішення - https://pavlogradmrada.dp.gov.ua/wp-content/uploads/2021/02/102-%D0%9F%D1%80%D0%BE-%D0%BF%D1%80%D0%B8%D0%BF%D0%B8%D0%BD%D0%B5%D0%BD%D0%BD%D1%8F-%D0%BF%D1%80%D0%B0%D0%B2%D0%B0-%D0%BA%D0%BE%D1%80%D0%B8%D1%81%D1%82%D1%83%D0%B2%D0%B0%D0%BD%D0%BD%D1%8F-%D0%B7%D0%B5%D0%BC%D0%B5%D0%BB%D1%8C%D0%BD%D0%BE%D1%8E-%D0%B4%D1%96%D0%BB%D1%8F%D0%BD%D0%BA%D0%BE%D1%8E.doc</t>
  </si>
  <si>
    <t>https://pavlogradmrada.dp.gov.ua/miska-rada/rishennya-miskradi/rishennya-5sesi%d1%97-viii-sklikannya.html</t>
  </si>
  <si>
    <t>Опубліковані лише порядок відведення земельних ділянок (в оренду чи у власність) - https://pavlogradmrada.dp.gov.ua/wp-content/uploads/2013/10/%D0%9F%D0%BE%D1%80%D1%8F%D0%B4%D0%BE%D0%BA-%D0%B2%D1%96%D0%B4%D0%B2%D0%B5%D0%B4%D0%B5%D0%BD%D0%BD%D1%8F-%D0%B7%D0%B5%D0%BC%D0%B5%D0%BB%D1%8C%D0%BD%D0%B8%D1%85-%D0%B4%D1%96%D0%BB%D1%8F%D0%BD%D0%BE%D0%BA.docx
Також у відповідному розділі зазначені ставки земельного податку та розміри орендної плати за земельні ділянки - http://pavlogradmrada.dp.gov.ua/normativna-baza</t>
  </si>
  <si>
    <t>Звернутись до міського голови (є й зразки для письмового звернення) - https://www.city.kharkov.ua/uk/gorodskaya-vlast/gorodskoj-golova/obratnaya-svyaz/vopros-gorodskomu-golove.html
Інформація про відділ публічної інформації та всіх посадових осіб, що є відповідальними за неї у департаментах міської ради - http://www.citv.kharkov.ua/ukypublichnava-infonnacziva.html
На систему звернень громадян веде і посилання на банері, що розміщений на головній сторінці. В системі діє пошук, постійно оновлюється статус звернень, а також є можливість направити звернення онлайн - http://cdr.citynet.kharkov.ua/webdocprof</t>
  </si>
  <si>
    <t>Через відсутність опублікованих відповідей на платформі час розгляду невідомий.</t>
  </si>
  <si>
    <t>https://www.city.kharkov.ua/uk/publichnaya-informacziya.html</t>
  </si>
  <si>
    <t>Опубліковані протоколи сесій - https://doc.city.kharkov.ua/uk/profile/document/protocols
Втім, ні стенограм, ні записів сесій, ні результатів поіменного голосування на сайті не розміщено</t>
  </si>
  <si>
    <t>Опубліковано лише протоколи засідань - https://doc.city.kharkov.ua/uk/profile/document/protocols</t>
  </si>
  <si>
    <t>Біографія міського голови - http://www.city.kharkov.ua/uk/gorodskaya-vlast/gorodskoj-golova/biografiya.html
Прийом громадян міським головою та контактна інформація - https://www.city.kharkov.ua/uk/gorodskaya-vlast/gorodskoj-golova/obratnaya-svyaz/obratitsya-k-gorodskomu-golove.-lichnyij-priem.html
Список депутатів міської ради, контактна інформація та графік прийому громадян на кожному аккаунті депутата - https://www.city.kharkov.ua/uk/gorodskaya-vlast/gorodskoj-sovet/deputatyi.html</t>
  </si>
  <si>
    <t>Опубліковано лише перелік та поіменний склад постійних комісій - https://www.city.kharkov.ua/uk/gorodskaya-vlast/gorodskoj-sovet/komissii.html</t>
  </si>
  <si>
    <t>Поіменний склад - http://www.city.kharkov.ua/uk/gorodskaya-vlast/ispolnitelnyie-organyi/sostav-ispolkoma.html
Контактна інформація не вказана</t>
  </si>
  <si>
    <t>Програми соціально-економічного розвитку розміщуються на сторінці «Важливі документи» - (http://www.city.kharkov.ua/uk/dokumentyi/important-docs.html) та в стрічці новин сайту.
Разом з тим, там багато інших рішень, через що знайти інформацію про програми вкрай важко (наприклад, інформація про внесення змін до міської програми наразі знаходиться лише на четвертій сторінці розділу).
Цільові програми та всі супутні документи публікуються в Реєстрі актів - https://doc.citynet.kharkov.ua/uk/profile/
Звітів про виконання програм знайти не вдалось</t>
  </si>
  <si>
    <t>Додаток 1 до Статуту міста - https://www.city.kharkov.ua/uk/dokumentyi/ustav-territorialnoj-gromadyi.html</t>
  </si>
  <si>
    <t>Додаток 2 до Статуту міста - https://www.city.kharkov.ua/uk/dokumentyi/ustav-territorialnoj-gromadyi.html</t>
  </si>
  <si>
    <t>ч.2 та 3 ст.3 Регламенту ради - https://www.city.kharkov.ua/uk/gorodskaya-vlast/gorodskoj-sovet/reglament.html</t>
  </si>
  <si>
    <t>Розпорядження міського голови - https://www.city.kharkov.ua/uk/document/pro-sklikannya-37-sesii-kharkivskoi-miskoi-radi-7-sklikannya-59418.html
Також відповідна інформація зазначається в новинах - https://www.city.kharkov.ua/uk/news/-45194.html</t>
  </si>
  <si>
    <t>Порядки денні сесії публікуються додатками до розпорядження міського голови про скликання сесії - https://www.city.kharkov.ua/uk/document/pro-sklikannya-37-sesii-kharkivskoi-miskoi-radi-7-sklikannya-59418.html
Проекти рішень публікуються завчасно - https://doc.city.kharkov.ua/uk/profile/project
Разом з тим, з п'яти прийнятих рішень останньої сесії були опубліковані проектами рішень лише чотири, тому не можна стверджувати, що публікуються всі проекти рішень</t>
  </si>
  <si>
    <t>Громадський бюджет - https://www.city.kharkov.ua/uk/news/u-kharkovi-startuvav-priyom-proektiv-na-byudzhet-uchasti-45427.html
Інших механізмів не виявлено</t>
  </si>
  <si>
    <t xml:space="preserve">Інформація про переможців Громадського бюджету - https://portal.city.kharkov.ua/initiatives-2019/
Іншої інформації щодо наданих грантів чи профінансованих бізнес-проектів з міського бюджету не виявлено
</t>
  </si>
  <si>
    <t>Інформація про міста-партнери Харкова та співробітництво - https://www.city.kharkov.ua/uk/o-xarkove/goroda-partneryi.html</t>
  </si>
  <si>
    <t>Лише в новинах можна знайти певну інформацію - https://www.city.kharkov.ua/uk/news/eib-nadav-kharkovu-10-milyoniv-evro-na-zakupivlyu-troleybusiv-44566.html</t>
  </si>
  <si>
    <t>В рамках Програми підтримки розвитку підприємництва на 2020 рік Департамент адміністративних послуг та споживчого ринку створив сайт «Підприємництво і споживчий ринок міста Харкова», на якому розміщена актуальна інформація для підприємців, зведена інформація про підприємства міста, а також надана можливість безкоштовної онлайн-консультації - https://ppr.kharkov.ua/ua</t>
  </si>
  <si>
    <t>Інформація про публічні закупівлі знаходится в спеціальному підрозділі розділу «Документи» (меню вгорі сайту). Там розміщені актуальні закупівлі міста, інформація про закупівлі за останні три роки, а також посилання на відповідні нормативно-правові акти.
Втім, плану закупівель на сайті немає, хоча раніше були.</t>
  </si>
  <si>
    <t>https://www.city.kharkov.ua/uk/dokumentyi/gosudarstvennyie-zakupki/e-tender.html</t>
  </si>
  <si>
    <t>Інформація міститься в розділі «Публічні закупівлі» на сторінці «Електронні закупівлі» - https://www.city.kharkov.ua/uk/dokumentyi/gosudarstvennyie-zakupki/e-tender.html</t>
  </si>
  <si>
    <t xml:space="preserve">https://www.city.kharkov.ua/uk/document/rishennya-24-sesii-kharkivskoi-miskoi-radi-7-sklikannya-vid-19122018-138218-pro-zatverdzhennya-polozhennya-pro-privatizatsiyu-obektiv-komunalnoi-vlasnosti-teritorialnoi-gromadi-m-kharkova-54400.html
Але воно знаходиться лише в рішеннях ради, а отже громадянам вкрай важко його знайти </t>
  </si>
  <si>
    <t>Положення про приватизацію об'єктів комунальної власності - https://www.city.kharkov.ua/uk/document/rishennya-24-sesii-kharkivskoi-miskoi-radi-7-sklikannya-vid-19122018-138218-pro-zatverdzhennya-polozhennya-pro-privatizatsiyu-obektiv-komunalnoi-vlasnosti-teritorialnoi-gromadi-m-kharkova-54400.html</t>
  </si>
  <si>
    <t>Втім, опубліковано Положення про порядок визначення розмірів орендної плати при укладанні договорів оренди землі в м. Харкові - https://www.city.kharkov.ua/uk/document/pro-zatverdzhennya-polozhennya-pro-poryadok-viznachennya-rozmiriv-orendnoyi-plati-3087.html</t>
  </si>
  <si>
    <t>В підрозділі "Управління комунальною власністю" розділу "Документи" публікуються оголошення щодо проведення аукціонів на право оренди комунального майна - https://www.city.kharkov.ua/uk/dokumentyi/koristuvannya-komunalnim-majnom/orenda.html
Також в підрозділі «Оголошення» розділу «Документи» розміщується інформація Управління комунального майна та приватизації щодо оперативного управління комунальною власністю - https://www.city.kharkov.ua/ru/document/pro-peredachu-mayna-v-gospodarske-vidannya-komunalnomu-pidpriemstvu-munitsipalna-apteka-mista-kharkova-60660.html
В цьому ж розділі є й оголошення про продаж об'єктів малої приватизації на умовах аукціону - https://www.city.kharkov.ua/ru/document/informatsiyne-povidomlennya-pro-privatizatsiyu-obekta-maloi-privatizatsii-nezhitlovikh-primischen-1-go-poverkhu-v-lit-a-9-zagalnoyu-ploscheyu-11135-kvm-za-adresoyu-m-kharkiv-vul-koneva-7-59910.html</t>
  </si>
  <si>
    <r>
      <t xml:space="preserve">В розділі «Документи» створено спеціальний розділ «Бюджет», в якому містяться бюджети та звіти Департаменту бюджету та фінансів про їх виконання - </t>
    </r>
    <r>
      <rPr>
        <sz val="11"/>
        <rFont val="Calibri"/>
        <family val="2"/>
        <scheme val="minor"/>
      </rPr>
      <t>https://www.city.kharkov.ua/uk/dokumentyi/byudzhet.html</t>
    </r>
  </si>
  <si>
    <t>Повноцінний звіт про виконання бюджету публікується один раз на рік - https://www.city.kharkov.ua/uk/news/miskrada-zatverdila-zvit-pro-vikonannya-byudzhetu-mista-za-2019-rik-44049.html.
Втім, у підрозділі "Бюджет" міститься багато оперативної інформації, яка характеризує виконання бюджету міста - http://www.city.kharkov.ua/uk/dokumentyi/byudzhet.html</t>
  </si>
  <si>
    <t>Проект бюджету опубліковано 18 листопада - https://doc.city.kharkov.ua/ru/profile/project, а затверджено 2 грудня - https://www.city.kharkov.ua/ru/document/rishennya-38-sesii-kharkivskoi-miskoi-radi-7-sklikannya-vid-02122020-229320-pro-byudzhet-kharkivskoi-miskoi-teritorialnoi-gromadi-na-2021-rik-60238.html
Тож 20-денний строк для врахування позиції громадян дотримується</t>
  </si>
  <si>
    <t>Розміщено лише звіт про результати емісії облігацій внутрішніх місцевих позик - https://www.city.kharkov.ua/documents/docs/59756/zvt-pro-rezultati-rozmshhennya.pdf</t>
  </si>
  <si>
    <t>В розділі сайту «Довідник» створено спеціальну сторінку «Каталог соціальних послуг» - https://www.city.kharkov.ua/uk/dovdnik/katalog-soczalnix-poslug.html
Однак, зазначені соціальні послуги фінансуються за рахунок державного бюджету, а не місцевого. Також надаються контакти громадських організацій, які фахово надають допомогу по якомусь напрямку</t>
  </si>
  <si>
    <t>Відповідні програми можна знайти серед прийнятих рішень - https://doc.citynet.kharkov.ua/uk/profile/
Однак, шукати їх користувачу буде дуже незручно</t>
  </si>
  <si>
    <t>Контактна інформація про аварійно-рятувальні служби та комунальні підприємства (втім, без інформації про режим їхньої роботи) - https://www.city.kharkov.ua/uk/dovdnik/ekstrennyie-telefonyi.html
На сайті ради розміщений банер про правову допомогу, який веде на сайт https://www.legalaid.gov.ua/
Контактна інформація та режим роботи соціальних служб - https://www.city.kharkov.ua/uk/dovdnik/katalog-soczalnix-poslug.html</t>
  </si>
  <si>
    <t>В стрічці новин періодично публікується інформація щодо новацій в роботі ЦНАПів (нові послуги, зміни в режимі роботи тощо). В системі банерів сайту містяться посилання на сайти прозорих офісів (http://prozoriy-office.kharkov.ua/) та ЦНАПів (https://dozvil.kh.ua/), на яких можна онлайн записатися в чергу або отримати консультацію.
Адреса, контактні дані та режим роботи ЦНАПу - https://dozvil.kh.ua/register.jsp?type=citizen
Режим роботи ЦНАПу - https://dozvil.kh.ua/kontakty.htm</t>
  </si>
  <si>
    <t>На сайті колись було розміщено перелік комунальних підприємств, однак наразі це посилання не працює, а отже інформація недоступна - http://www.city.kharkov.ua/uk/kommunalnyie-predpriyatiya.html)
Зате на сайті міститься посилання на умови надання деяких послуг - https://city.kharkov.ua/documents/uploaded/%D0%9A%D0%92%D0%91%D0%9E.pdf</t>
  </si>
  <si>
    <t>https://www.city.kharkov.ua/uk/dovdnik/vakansii.html</t>
  </si>
  <si>
    <t>Відповідно до Порядку проведення конкурсу на заміщення вакантних посад державних службовців, затвердженого постановою Кабінету Міністрів України від 15.02.2002 № 169, у Харківській міській раді розроблено Порядок проведення іспиту кандидатів на заміщення вакантних посад посадових осіб місцевого самоврядування у виконавчих органах Харківської міської ради - https://www.city.kharkov.ua/assets/files/08.2011.doc</t>
  </si>
  <si>
    <t>https://www.city.kharkov.ua/uk/vacancy/1288.html
Зазначено перелік вимог до рівня освіти і кваліфікації претендента та необхідних документів для участі у конкурсі.</t>
  </si>
  <si>
    <t>Міська рада керується Загальними правилами етичної поведінки державних службовців та посадових осіб місцевого самоврядування, затвердженими Наказом Національного агентства України з питань державної служби 05.08.2017 № 158
Також Регламент ради містить главу 18 "Дисципліна та етика", в якій зазначені загальні правила депутатської діяльності - https://www.city.kharkov.ua/uk/gorodskaya-vlast/gorodskoj-sovet/reglament.html</t>
  </si>
  <si>
    <t>Опубліковані декларації міського голови за 2010-2015 роки - http://www.city.kharkov.ua/uk/gorodskaya-vlast/gorodskoj-golova/biografiya.html
Також оприлюднені декларації посадових осіб, стосовно яких проводиться перевірка відповідно зо закону «Про очищення влади» - https://www.city.kharkov.ua/uk/dokumentyi/perevrki-po-zu-pro-ochishhennya-vladi.html
Декларації депутатів не оприлюднені</t>
  </si>
  <si>
    <t>На сайті створено підрозділ "Конфлікт інтересів", який містить посилання на законодавчі акти врегулювання конфлікту інтересів - https://www.city.kharkov.ua/uk/dokumentyi/antikorupczjna-dyalnst/konflkt-nteresv.html</t>
  </si>
  <si>
    <t>https://www.city.kharkov.ua/uk/gorodskaya-vlast/ispolnitelnyie-organyi/departamentyi/sluzhba-z-pitan-zapobgannya-korupcz.html</t>
  </si>
  <si>
    <t>Служба з питань запобігання корупції - https://www.city.kharkov.ua/uk/gorodskaya-vlast/ispolnitelnyie-organyi/departamentyi/sluzhba-z-pitan-zapobgannya-korupcz.html
Також на сайті є непрофільні інструменти, завдяки яким мешканці можуть звернутись до керівництва міста</t>
  </si>
  <si>
    <t>Відповідні дані зазначені на веб-порталі відкритих даних Харкова -  http://data.city.kharkov.ua/passport/Bf0H-VkCk-vsGA-ufvI.html
Реєстр містобудівельних умов та обмежень - http://registry.uga.kharkov.ua/
Основні положення матеріалів генерального плану м. Харкова (зі змінами) - https://drive.google.com/drive/folders/117dGWKDN0ah3bLPayvKnjpRZETNcSfRO
Міська рада зазначала, що генеральний план, план зонування (зонінг) та детальні плани територій розміщені також на сайті Департаменту містобудування, архітектури та генерального плану (uga.kharkov.ua), однак наразі портал закритий на технічне обслуговування</t>
  </si>
  <si>
    <t>Проектів рішень з земельних питань не виявлено</t>
  </si>
  <si>
    <t>Прийняті Харківською міською радою рішення з земельних питань, які набули чинності, публікуються на веб-сайті Харківської міської ради - http://www.city.kharkov.ua</t>
  </si>
  <si>
    <t>Опубліквані протоколи сесій ради - http://www.city.kherson.ua/articles/protokoli-zasidan-sesiy-miskoyi-radi-vii-sklikannya
Посилання на відеоархів сесій - https://www.youtube.com/channel/UCrkFOrT5GwUEWaW7a9gzxbA
 Результати поіменного голосування депутатів - http://www.city.kherson.ua/articles/rezultati-golosuvan-miskoyi-radi-viii-sklikannya
Стенограм сесій ради знайти не вдалось</t>
  </si>
  <si>
    <t>Протоколи засідань комісій - http://www.city.kherson.ua/articles/protokoli-postiynih-komisiy-miskoyi-radi-viii-sklikannya-2020-2021-roki
Витяги з цих протоколів, з яких виборець може дізнатись про висновки та рекомендації комісій та їхніх ініціаторів - http://www.city.kherson.ua/articles/visnovki-ta-rekomendaciyi-postiynih-komisiy-miskoyi-radi-viii-sklikannya-2020-2021-roki</t>
  </si>
  <si>
    <t>Опубліковані звіти до 2018 року - http://www.city.kherson.ua/articles/zviti-miskogo-golovi
Звіт за 2019 рік розміщено в іншому розділі - http://www.city.kherson.ua/news_detail/miskiy-golova-volodimir-mikolayenko-prozvituvav-na-ua:herson
Водночас, характер оприлюдненої міським головою інформації та обраний формат заходу викликають певні сумніви щодо того, що його можна назвати повноцінним звітом.
Восени 2020 року було обрано іншого мера, тому логічно припустити, що звіту міського голови за 2020 рік не буде.</t>
  </si>
  <si>
    <t>Контактна інформація та графік прийому громадян мером -  http://www.city.kherson.ua/c/miska-vlada/s/kerivniki
Біографічної інформації не зазначено.
Перелік депутатів та графік прийому громадян переважної більшості депутатів - http://mvk.kherson.ua/DepList.php
Біографічних відомостей не зазначено</t>
  </si>
  <si>
    <t>Зазначено перелік та поіменний склад постійних комісій - http://www.city.kherson.ua/upload/Komisii_VIII_%20281220.pdf
Інформація про контактні дані постійних комісій не опублікована</t>
  </si>
  <si>
    <t>Оприлюднено лише персональний склад виконавчого комітету міської ради - http://www.city.kherson.ua/articles/personalniy-sklad-vikonavchogo-komitetu
Також зазначені контактні заступників міського голови, але не всіх членів виконкому - http://www.city.kherson.ua/c/miska-vlada/s/kerivniki</t>
  </si>
  <si>
    <t>Програма економічного і соціального розвитку міста та проміжні звіти про її виконання розміщенні в підрозділі «Програма економічного і соціального розвитку м.Херсона» розділу «Економічна сфера» - http://www.city.kherson.ua/articles/programa-ekonomichnogo-i-socialnogo-rozvitku-m-hersona
Перелік діючих міських цільових програм розміщено у відповідному підрозділі розділу «Економічна сфера» - http://www.city.kherson.ua/articles/perelik-diyuchih-program
Всі рішення міської ради (у тому числі, якими затверджені міські цільові програми та звіти про їх виконання) розміщені у розділі «Нормативні акти міської ради» - http://www.city.kherson.ua/act_search/3?number=&amp;text=&amp;date_from=&amp;date_to=&amp;search=1</t>
  </si>
  <si>
    <t>В розділі «Новини» офіційного веб-сайту Херсонської міської ради та її виконавчих органів публікується  інформація про місце, час та основні питання проекту денного засідання виконкому Херсонської міської ради
В розділі «Нормативні акти міської ради», підрозділі «Розпорядження міського голови» публікується розпорядження міського голови про скликання засідання  виконавчого комітету міської ради - 
http://www.city.kherson.ua/act_search/1
В розділі «Календар подій» публікується дата засідання виконкому міської ради - http://www.city.kherson.ua/
В розділі «Нормативні акти міської ради», підрозділі «Рішення виконкому» публікуються прийняті на його засіданнях рішення - 
http://www.city.kherson.ua/act_search/2</t>
  </si>
  <si>
    <t>Порядок проведення загальних зборів передбачений статтями 59-61  Статута територіальної громади міста Херсона - http://www.city.kherson.ua/acts/s1353_1.zip</t>
  </si>
  <si>
    <t xml:space="preserve">Статтями 92-93 Статуту громади м.Херсона визначений Порядок розгляду місцевої ініціативи - http://www.city.kherson.ua/acts/s1353_1.zip
</t>
  </si>
  <si>
    <t>Порядок доступу громадян до пленарних засідань сесій міської ради передбачений статтею 87 Регламенту Херсонської міської ради VIII скликання - http://www.city.kherson.ua/acts/ps-4517-1120-5_1.zip</t>
  </si>
  <si>
    <t>Розпорядження міського голови - http://www.city.kherson.ua/acts/r8s-200121.pdf
Також періодично анонс сесій розміщується в розділі "Новини"</t>
  </si>
  <si>
    <t xml:space="preserve">Порядок денний сесії опублікований в розпорядженні міського голови - http://www.city.kherson.ua/acts/r8s-200121.pdf
Проекти рішень - http://www.city.kherson.ua/act_search/10?number=&amp;text=&amp;date_from=&amp;date_to=&amp;search=1
</t>
  </si>
  <si>
    <t>Громадський бюджет - http://www.city.kherson.ua/news_detail/informaciya-shodo-vikonannya-zahodiv-miskoyi-cilovoyi-programi-_gromadskiy-byudzhet-u-misti-hersoni-na-2018-2022-roki_
Інших механізмів не виявлено</t>
  </si>
  <si>
    <t>Виконання заходів Громадського бюджету - http://www.city.kherson.ua/news_detail/informaciya-shodo-vikonannya-zahodiv-miskoyi-cilovoyi-programi-_gromadskiy-byudzhet-u-misti-hersoni-na-2018-2022-roki_</t>
  </si>
  <si>
    <t xml:space="preserve">В розділі «Міжнародне співробітництво» розміщена інформація про партнерство, співробітництво, побратимство між містами із посиланням на спільні заходи та програми (інформація оновлюється щокварталу) - 
Також є розділ, присвячений міжнародно-технічній допомозі - http://www.city.kherson.ua/articles/mizhnarodne-spivrobitnictv
</t>
  </si>
  <si>
    <t>Новина про отримане в рамках грантового проекту медичне обладнання - http://www.city.kherson.ua/news_detail/u-hersoni-yaponskomu-poslu-prezentuvali-obladnannya-u-likarnyah-im-ye-ye-karabelesha-ta-im-o-s-luchanskogo</t>
  </si>
  <si>
    <t>В підрозділі «Міжнародна технічна допомога» розміщується перелік донорів та актуальних грантових конкурсів, за допомогою яких можна використовувати інструменти міжнародної співпраці - http://www.city.kherson.ua/articles/zaluchennya-mizhnarodnoyi-tehnichnoyi-dopomogi</t>
  </si>
  <si>
    <t>Раніше рада публікувала плани закупівель (до 2018 року), однак потім, посилаючись на Постанову КМУ від 20.12.2017 № 1100 «Про внесення змін до Положення про набори даних, які підлягають оприлюдненню у формі відкритих даних», якою річні плани закупівель було вилучено з «Переліку наборів даних, які підлягають оприлюдненню у формі відкритих даних» по розділу «Усі розпорядники інформації», перестали це робити.</t>
  </si>
  <si>
    <t>http://mvk.kherson.ua/komitety-konkursnykh-torgov
Закупівлі - http://mvk.kherson.ua/obgruntuvannya-tekhnichnikh-ta-yakisnikh-kharakteristik-predmeta-zakupivli-rozmiru-byudzhetnogo-priznachennya-ochikuvanoji-vartosti-predmeta-zakupivli</t>
  </si>
  <si>
    <t>http://www.city.kherson.ua/articles/vidchuzhennya-ob-yektiv-komunalnoyi-vlasnosti</t>
  </si>
  <si>
    <t>Оренда - http://www.city.kherson.ua/upload/bul_29.11.2019.doc
Приватизація легкового автомобіля - http://www.city.kherson.ua/upload/bul_120719_auk.doc</t>
  </si>
  <si>
    <t>Приватизація легкового автомобіля - http://www.city.kherson.ua/upload/bul_27.09.2019.doc
Інформації по оренді комунального майна знайти не вдалось</t>
  </si>
  <si>
    <t>Приватизація - http://www.city.kherson.ua/upload/bul_06.09.2019.doc
Інформації по оренді знайти не вдалось</t>
  </si>
  <si>
    <t>Приватизація - http://www.city.kherson.ua/upload/bul_06.09.2019.doc Втім, особу переможця не розкривають - просто зазначається фізична чи юридична особа
Інформації по оренді знайти не вдалось</t>
  </si>
  <si>
    <t>Розділ створено, однак бюджет на 2021 рік там ще не опублікований</t>
  </si>
  <si>
    <t>В 2019 році муніципалітет більше двох разів на рік публікував звіти про виконання бюджету:
- http://www.city.kherson.ua/acts/s2325-2020.pdf
- http://mvk.kherson.ua/byudzhet-2019  -
Звітів за бюджет 2020 року знайти не вдалось.
Втім, міська рада публікує багато іншої інформації, яка характеризує виконання бюджету, однак це не можна назвати саме звітом - http://mvk.kherson.ua/byudzhet-2020</t>
  </si>
  <si>
    <t>Проект бюджету було опубліковано на сайті міської ради 13 грудня (http://www.city.kherson.ua/act_search/10?number=&amp;text=&amp;date_from=2020-12-01&amp;date_to=2020-12-31&amp;search=1), а затверджено 24 грудня - http://www.city.kherson.ua/acts/s37-2020.pdf
Таким чином, міська рада не дотримується терміну в 20 робочих днів</t>
  </si>
  <si>
    <t>Оголошення про відповідні громадські слухання - http://www.city.kherson.ua/news_archive/http://www.city.kherson.ua/news_detail/12-grudnya-gromadski-sluhannya-stosovno-proektu-miskogo-byudzhetu-na-2020-rik</t>
  </si>
  <si>
    <t>Резолюція громадських слухань щодо проєкту міського бюджету на 2020 рік - http://mvk.kherson.ua/byudzhet-2020
Проект бюджету на 2021 рік теж пройшов обговорення на громадських слуханнях, однак інформації про це на сайті ради немає (лише у ЗМІ - https://suspilne.media/90131-gromadskist-hersona-obgovorila-budzet-mista-na-2021-rik/)</t>
  </si>
  <si>
    <t>Перелік категорій осіб, які можуть отримати соціальну допомогу від міської влади та підрозділи (служби), що відповідають за її надання зазначені лише у міській комплексній програмі «Соціальний захист» - http://www.city.kherson.ua/act_search/3?number=54&amp;text=&amp;date_from=2021-01-26&amp;date_to</t>
  </si>
  <si>
    <t>Діючі програми соціального захисту можна знайти серед переліку усіх міських програм (наприклад, в програмі «Соціальний захист» - http://www.city.kherson.ua/act_search/3?number=54&amp;text=&amp;date_from=2021-01-26&amp;date_to)</t>
  </si>
  <si>
    <t>Перелік та контакти відповідних комунальних підприємств (втім, графік роботи зазначено не у всіх підприємств) - http://www.city.kherson.ua/upload/dispetcher.doc
На сайті розміщено банер про безоплатну правову допомогу, який веде на сайт www.legalaid.gov.ua, втім, посилання веде на неіснуючі сторінку сайту - https://www.legalaid.gov.ua/miscevi/1317-mistsevi-tsentry-bvpd-ta-biuro-pravovoi-dopomohy-khersonshchyny
Контактна інформація та графік роботи Управління соціальної політики - http://www.city.kherson.ua/articles/vikonavchi-organi</t>
  </si>
  <si>
    <t>На офіційному сайті міста Херсон є посилання на самостійний сайт Центру надання адміністративних послуг, на якому розміщений перелік адміністративних послуг та зразки заяв до них, рекламні ролики про діяльність Центру та переваги звернення до нього.
Адреса та контакти ЦНАПу - http://cnap.kherson.ua/kontakti
Графік роботи ЦНАПу - http://cnap.kherson.ua/administrativni-poslugi</t>
  </si>
  <si>
    <t xml:space="preserve">Перелік підприємств комунальної власності  та їхня контактна інформація - http://www.city.kherson.ua/articles/perelik-pidpriyemstv-komunalnoyi-vlasnosti-miskoyi-teritorialnoyi-gromadi
Перелік наявних комунальних підприємств, серед яких і підприємства сфери водо/теплопостачання,  із зазначенням контактних даних, розміщено у підрозділі  «Провідні підприємства міста» розділу «Економічна сфера» - http://www.city.kherson.ua/articles/perelik-pidpriyemstv-komunalnoyi-vlasnosti-miskoyi-teritorialnoyi-gromadi
Умови надання послуг, якщо й оприлюднені, то не по всіх підприємствах.
</t>
  </si>
  <si>
    <t>Порядок проведення конкурсу - http://www.city.kherson.ua/articles/poryadok-provedennya-konkursu
Порядок проведення іспиту - http://www.city.kherson.ua/articles/poryadok-provedennya-ispitu</t>
  </si>
  <si>
    <t>Кодекс професійної етики - http://www.city.kherson.ua/articles/kodeks-professionalnoy-etiki
Також на сайті оприлюднені Загальні правила етичної поведінки державних службовців та посадових осіб місцевого самоврядування, затверджені НАЗК - http://www.city.kherson.ua/articles/zagalni-pravila-etichnoyi-povedinki-derzhavnih-sluzhbovciv-ta-posadovih-osib-miscevogo-samovryaduvannya
В Регламенті ради також зазначені правила етичної поведінки депутатів на пленарних засіданнях - http://www.city.kherson.ua/acts/s1-2020_1.pdf</t>
  </si>
  <si>
    <t>Міська рада розмістила інфографіку про конфлікт інтересів та алгоритм дій посадової особи при конфлікті інтересів - http://www.city.kherson.ua/articles/zapobigannya-ta-vregulyuvannya-konfliktu-interesiv
Крім цього, вирішення конфлікту інтересів в загальних рисах розписано в Кодексі професійної етики - http://www.city.kherson.ua/articles/kodeks-professionalnoy-etiki</t>
  </si>
  <si>
    <t>http://mvk.kherson.ua/koruptsiya</t>
  </si>
  <si>
    <t>Проект рішення по земельному питанню останньої сесії опублікований 6 січня 2021 року (http://www.city.kherson.ua/acts/ps-4574-0121.doc), а рішення затверджено 26 січня - http://www.city.kherson.ua/acts/s61-2021.pdf
Отже, рада публікує проекти рішень із земельних питань за 20 днів</t>
  </si>
  <si>
    <t xml:space="preserve">Прийняті рішення на пленарних засіданнях сесіях міської ради оприлюднюються на офіційному сайті у підрозділі розділі «Рішення міської ради» розділу «Нормативні акти міської ради» – http://www.city.kherson.ua/act_search/3
</t>
  </si>
  <si>
    <t>Порядок продажу земельних ділянок комунальної власності або прав на них на конкурсних засадах (земельних торгах) визначено Земельним кодексом України.
Міська рада стверджує, що умови продажу земельних ділянок або прав на них визначено рішеннями міської ради, які публікуються на офіційному веб-сайті міської ради та її виконавчих органів -  http://www.city.kherson.ua/act_search/3
Втім, у відповідних рішеннях не зазначається порядок чи умови продажу - http://www.city.kherson.ua/acts/s2352-2020.pdf</t>
  </si>
  <si>
    <r>
      <t xml:space="preserve">Звернення до міського голови - http://mvk.kherson.ua/zvernenya
</t>
    </r>
    <r>
      <rPr>
        <sz val="11"/>
        <color theme="1"/>
        <rFont val="Calibri"/>
        <family val="2"/>
        <scheme val="minor"/>
      </rPr>
      <t>Розділ "Публічна інформація" - http://www.city.kherson.ua/c/publichna-informaciya/s/publichna-informaciya
Звернення до посадових осіб виконавчих органів Херсонської міської ради - http://www.city.kherson.ua/guestbook/</t>
    </r>
    <r>
      <rPr>
        <sz val="11"/>
        <color theme="1"/>
        <rFont val="Calibri"/>
        <family val="2"/>
        <charset val="238"/>
        <scheme val="minor"/>
      </rPr>
      <t xml:space="preserve">
На сайті розміщено також посилання на профільний сайт для відправлення запиту на публічну інформацію -  https://igov.org.ua/service/161/general</t>
    </r>
  </si>
  <si>
    <t xml:space="preserve">receipt of the letter confirmed  </t>
  </si>
  <si>
    <t>refusal to provide documents in electronic format</t>
  </si>
  <si>
    <t xml:space="preserve">issued an invoice for payment and did not provide anything, even 10 free pages.
there is no need to pay for electronic format. </t>
  </si>
  <si>
    <t>виставили рахунок на оплату і нічого не надали, навіть 10 безкоштовних сторінок. 
в електронному форматі нічого немає оплачуватись.</t>
  </si>
  <si>
    <t>виставили рахунок на оплату за електронну відповідь</t>
  </si>
  <si>
    <t>issued an invoice for payment for the electronic format of reply.</t>
  </si>
  <si>
    <t>response received in 10 days</t>
  </si>
  <si>
    <t xml:space="preserve">received a timely response to extend the term of consideration of the request to 10 days </t>
  </si>
  <si>
    <t>response received in 9 days</t>
  </si>
  <si>
    <t xml:space="preserve">after filing a complaint, the Lviv City Council sent an answer to the questions </t>
  </si>
  <si>
    <t xml:space="preserve">http://artemrada.gov.ua/protocols </t>
  </si>
  <si>
    <t xml:space="preserve">http://artemrada.gov.ua/18265 
</t>
  </si>
  <si>
    <t xml:space="preserve">http://artemrada.gov.ua/15891 
</t>
  </si>
  <si>
    <t xml:space="preserve">http://artemrada.gov.ua/mayor
http://artemrada.gov.ua/28281
</t>
  </si>
  <si>
    <t xml:space="preserve">http://artemrada.gov.ua/28323
 http://artemrada.gov.ua/deputy_committee
</t>
  </si>
  <si>
    <t>http://artemrada.gov.ua/meeting</t>
  </si>
  <si>
    <t xml:space="preserve">http://artemrada.gov.ua/news/26650
</t>
  </si>
  <si>
    <t>http://artemrada.gov.ua/9661
http://artemrada.gov.ua/28060
http://artemrada.gov.ua/15844</t>
  </si>
  <si>
    <t xml:space="preserve">http://artemrada.gov.ua/20633
http://artemrada.gov.ua/news/26435
</t>
  </si>
  <si>
    <t>http://artemrada.gov.ua/</t>
  </si>
  <si>
    <t xml:space="preserve">http://artemrada.gov.ua/18101
</t>
  </si>
  <si>
    <t xml:space="preserve">http://artemrada.gov.ua/22966 
https://prozorro.gov.ua/tender/search?edrpou=04052732
</t>
  </si>
  <si>
    <t xml:space="preserve">http://artemrada.gov.ua/documents/%D0%B1%D0%B0%D1%85%D0%BC%D1%83%D1%82/144-%D0%B2%D1%96%D0%B4-22072020/20200722-%E2%84%966144-3056
</t>
  </si>
  <si>
    <t>http://artemrada.gov.ua/documents/%D0%B1%D0%B0%D1%85%D0%BC%D1%83%D1%82/144-%D0%B2%D1%96%D0%B4-22072020/20200722-%E2%84%966144-3056
http://artemrada.gov.ua/20689</t>
  </si>
  <si>
    <t>http://artemrada.gov.ua/3112</t>
  </si>
  <si>
    <t xml:space="preserve">http://artemrada.gov.ua/11799
http://artemrada.gov.ua/protection
</t>
  </si>
  <si>
    <t xml:space="preserve">http://artemrada.gov.ua/18509
http://artemrada.gov.ua/7260
http://artemrada.gov.ua/department/yurv%D1%96dd%D1%96l
http://artemrada.gov.ua/15542
</t>
  </si>
  <si>
    <t xml:space="preserve">http://artemrada.gov.ua/21596
</t>
  </si>
  <si>
    <t>http://artemrada.gov.ua/8568</t>
  </si>
  <si>
    <t>https://doc.berdychiv.com.ua/documents?category=2</t>
  </si>
  <si>
    <t xml:space="preserve">Prozorro </t>
  </si>
  <si>
    <t>Edata</t>
  </si>
  <si>
    <t>https://berdychiv.com.ua/%d0%bf%d1%80%d0%be%d0%b7%d0%be%d1%80%d1%96%d1%81%d1%82%d1%8c/%d1%80%d1%96%d1%87%d0%bd%d1%96-%d0%bf%d0%bb%d0%b0%d0%bd%d0%b8-%d0%b7%d0%b0%d0%ba%d1%83%d0%bf%d1%96%d0%b2%d0%b5%d0%bb%d1%8c/
Prozorro</t>
  </si>
  <si>
    <t xml:space="preserve">https://berdychiv.com.ua/%d0%bc%d1%96%d1%81%d1%8c%d0%ba%d0%b8%d0%b9-%d0%b3%d0%be%d0%bb%d0%be%d0%b2%d0%b0/
https://berdychiv.com.ua/%d1%81%d0%b0%d0%bc%d0%be%d0%b2%d1%80%d1%8f%d0%b4%d1%83%d0%b2%d0%b0%d0%bd%d0%bd%d1%8f/%d1%81%d0%ba%d0%bb%d0%b0%d0%b4/
</t>
  </si>
  <si>
    <t>https://new.bc-rada.gov.ua/zhyteliam/zvernennia_bc.html</t>
  </si>
  <si>
    <t>https://zp.gov.ua/uk/page/council_email
https://1580.zp.gov.ua/
https://zp.gov.ua/uk/page/contact-form</t>
  </si>
  <si>
    <t xml:space="preserve">http://www.emvk.if.ua/
http://www.mvk.if.ua/advisor
</t>
  </si>
  <si>
    <t>https://kyivcity.gov.ua/publichna_informatsiya_257928/podati_zapit_onlayn_257949.html 
https://1551.gov.ua/
zvernen@kmda.gov.ua
https://kmr.gov.ua/uk/content/korysna-informaciya
zapyt@kmr.gov.ua</t>
  </si>
  <si>
    <t>http://www.krm.gov.ua/zapit/view/135 http://www.krm.gov.ua/zapit/view/29</t>
  </si>
  <si>
    <t xml:space="preserve">complaint@lis.gov.ua. </t>
  </si>
  <si>
    <t>https://mariupolrada.gov.ua/login</t>
  </si>
  <si>
    <t>https://pavlogradmrada.dp.gov.ua/napisat-pismo-mehru
https://pavlogradmrada.dp.gov.ua/dostup-do-publichno%d1%97-informaci%d1%97/oformlennya-zapitu.html</t>
  </si>
  <si>
    <t xml:space="preserve">https://1535.odessa.ua/
https://www.omr.gov.ua/ua/city/departments/gorzdrav/appeal/
</t>
  </si>
  <si>
    <t xml:space="preserve">https://petition.e-dem.ua/sumy https://smr.gov.ua/uk/elektronne-zvernennia/8179-elektronne-zvernennya.html
https://smr.gov.ua/uk/dokumenti/dostup-do-publichnoji-informatsiji/2180-pro-dostup-do-publichnoji-informatsiji-u-sumskij-miskij-radi.html
</t>
  </si>
  <si>
    <t>https://www.city.kharkov.ua/uk/gorodskaya-vlast/gorodskoj-golova/obratnaya-svyaz/vopros-gorodskomu-golove.html
http://www.citv.kharkov.ua/ukypublichnava-infonnacziva.html
http://cdr.citynet.kharkov.ua/webdocprof</t>
  </si>
  <si>
    <r>
      <t xml:space="preserve">http://mvk.kherson.ua/zvernenya
</t>
    </r>
    <r>
      <rPr>
        <sz val="11"/>
        <color theme="1"/>
        <rFont val="Calibri"/>
        <family val="2"/>
        <scheme val="minor"/>
      </rPr>
      <t>http://www.city.kherson.ua/c/publichna-informaciya/s/publichna-informaciya
http://www.city.kherson.ua/guestbook/</t>
    </r>
    <r>
      <rPr>
        <sz val="11"/>
        <color theme="1"/>
        <rFont val="Calibri"/>
        <family val="2"/>
        <charset val="238"/>
        <scheme val="minor"/>
      </rPr>
      <t xml:space="preserve">
https://igov.org.ua/service/161/general</t>
    </r>
  </si>
  <si>
    <t>https://petition.e-dem.ua/chernihiv https://igov.org.ua/service/659/general</t>
  </si>
  <si>
    <t>https://bmr.gov.ua/index.php? id=800000689&amp;L=%D 1 %96 %D0%BD%D 1 %84%D0%B 
https://bmr.gov.ua/index.php?id=521</t>
  </si>
  <si>
    <t>https://bmr.gov.ua/index.php?%20d—800000125&amp;tx_news_pi%201%20%5Bnews%5D=l%203873&amp;tx_ne%20ws_pi%201%20%5Bcontroller%5D=N%20ews&amp;tx_news_pi%20l%5Baction%20%5D=detail&amp;cHash=f9056fd%20Idb7bb09f939bo9579b5043a%206</t>
  </si>
  <si>
    <t>https://khm.gov.ua/uk/content/pro-byudzhet-hmelnyckoyi-miskoyi-terytorialnoyi-gromady-na-2021-rik ( 10 )</t>
  </si>
  <si>
    <t>:
https://khm.gov.ua/uk/content/23-grudnya-sklykayetsya-chergova-druga-sesiya-miskoyi-rady
https://khm.gov.ua/uk/agenda-sessions</t>
  </si>
  <si>
    <t xml:space="preserve"> https://chernigiv-rada.gov.ua/antikorupcia/</t>
  </si>
  <si>
    <t xml:space="preserve"> http://www.krm.gov.ua/article/view/193</t>
  </si>
  <si>
    <t xml:space="preserve"> http://www.kovelrada.gov.ua/councildecision.html</t>
  </si>
  <si>
    <t>http://marsovet.org.ua/articles/show/article/2335   http://marsovet.org.ua/videogallery</t>
  </si>
  <si>
    <t xml:space="preserve">http://kovelrada.gov.ua/protokoli_zasidan_postijnih_komisij_za_2020_rik.html -  </t>
  </si>
  <si>
    <t xml:space="preserve"> 
http://www.rada-poltava.gov.ua/documents/inshi_dokumenti/
</t>
  </si>
  <si>
    <t xml:space="preserve">https://mukachevo-rada.gov.ua/profiles/baloga-andriy-viktorovich
  2018 </t>
  </si>
  <si>
    <t xml:space="preserve">    </t>
  </si>
  <si>
    <t xml:space="preserve">  - http://www.krm.gov.ua/article/view/24</t>
  </si>
  <si>
    <t xml:space="preserve"> https://khm.gov.ua/uk/content/gromadski-iniciatyvy-zvity  https://khm.gov.ua/uk/content/gromadski-iniciatyvy-protokoly</t>
  </si>
  <si>
    <t>-
http://khm.gov.ua/uk/twin-cities</t>
  </si>
  <si>
    <t>http://kievcity.gov.ua/news/?c=254  http://investinkyiv.gov.ua/ua/projects/10</t>
  </si>
  <si>
    <t xml:space="preserve"> - https://pavlogradmrada.dp.gov.ua/elektronni-zakupili-prozorro</t>
  </si>
  <si>
    <t>https://khm.gov.ua/uk/content/pro-byudzhet-mista-hmelnyckogo-na-2020-rik-0 ( 2)</t>
  </si>
  <si>
    <t xml:space="preserve"> 
https://rada-uzhgorod.gov.ua/spec-poslugi-subsidii</t>
  </si>
  <si>
    <t xml:space="preserve">http://www.komynalka.com.ua/ ( )
</t>
  </si>
  <si>
    <t>http://rivnerada.gov.ua/portal/maps;  https://geo.rv.ua/</t>
  </si>
  <si>
    <t xml:space="preserve">https://kremen.gov.ua/index.php?view=single-str&amp;dep-id=14&amp;page_id_two=805
   2020 </t>
  </si>
  <si>
    <t>http://chernivtsy.eu/portal/zvity-chernivetskogo-miskogo-golovy
   2018-2020 .</t>
  </si>
  <si>
    <t xml:space="preserve">http://brovary-rada.gov.ua/content/zvit-miskogo-golovi.html
 2020  </t>
  </si>
  <si>
    <t>http://www.rada-poltava.gov.ua/documents/public_reports/ (  )</t>
  </si>
  <si>
    <t>https://smr.gov.ua/uk/miska-vlada/miskij-golova/zviti.html  (  2006 )</t>
  </si>
  <si>
    <t>http://konstrada.gov.ua/vlada/miskij-golova   http://konstrada.gov.ua/vlada/miska-rada/32-miska-rada/deputati-miskoji-radi</t>
  </si>
  <si>
    <t xml:space="preserve">https://rada-uzhgorod.gov.ua/miska_rada#3lr0o7stngj -    </t>
  </si>
  <si>
    <t xml:space="preserve">http://chernigiv-rada.gov.ua/statut-gromady    </t>
  </si>
  <si>
    <t>http://www.city-adm.rv.ua/RivnePortal/ukr/city_partners.aspx ( ),    http://rivnerada.gov.ua/portal/cities</t>
  </si>
  <si>
    <t xml:space="preserve">  http://mariupolrada.gov.ua/page/elektronni-zakupivli </t>
  </si>
  <si>
    <t>http://mvk.kherson.ua/komitety-konkursnykh-torgov
 - http://mvk.kherson.ua/obgruntuvannya-tekhnichnikh-ta-yakisnikh-kharakteristik-predmeta-zakupivli-rozmiru-byudzhetnogo-priznachennya-ochikuvanoji-vartosti-predmeta-zakupivli</t>
  </si>
  <si>
    <t>http://www.bc-ukv.org.ua//</t>
  </si>
  <si>
    <t xml:space="preserve">https://kam-pod.gov.ua/vakansiji - ,   2016   
</t>
  </si>
  <si>
    <t xml:space="preserve">   </t>
  </si>
  <si>
    <t>http://chernivtsy.eu/portal/deklaratsiyi-pro-majno-dohodi-vitrati-i-zobov-yazannya-finansovogo-harakteru
http://chernivtsy.eu/portal/deklaratsiyi-pro-majno-dohody-vytraty-i-zobov-yazannya-finansovogo-harakteru-za-2015-rik-deputativ-chernivetskoyi-miskoyi-rady
   2019-2020 .</t>
  </si>
  <si>
    <t xml:space="preserve">https://rada-poltava.gov.ua/rule/vykonkom/corupt/  </t>
  </si>
  <si>
    <t xml:space="preserve">https://nizhynrada.gov.ua/nmr/publichna-informaciya/zapobigannya-korupciji/iv-zapobigannya-korupciji-sered-posadovih-osib-yuridichnih-osib-publichnogo-prava-shcho-zasnovani-miskoyu-radoyu
   2020 </t>
  </si>
  <si>
    <t xml:space="preserve">  http://www.krm.gov.ua/article/view/813</t>
  </si>
  <si>
    <t xml:space="preserve">http://pet.kr.gov.ua/  </t>
  </si>
  <si>
    <t xml:space="preserve">  http://chernigiv-rada.gov.ua/news/id-36987/ ( 2020  )</t>
  </si>
  <si>
    <t xml:space="preserve">https://new.bc-rada.gov.ua/miska_rada/zvitnist/zvituvannia_miskoho_holovy/zvituvannia_miskoho_holovy_20.html
 ,      </t>
  </si>
  <si>
    <t>https://khmcityforum.com/projects/
  https://invest.khm.gov.ua/</t>
  </si>
  <si>
    <t>http://chernigiv-rada.gov.ua/komvl-objekty/ ( 2020   )</t>
  </si>
  <si>
    <t>https://ternopilcity.gov.ua/gromadyanam/kontakti-ekstrenih-ta-avariynih-slugb/
https://ternopilcity.gov.ua/gromadyanam/?page=2
    - https://ternopilcity.gov.ua/
https://ternopilcity.gov.ua/komunalni-pidpriemstva/perelik-ta-kontaktni-dani-kp/</t>
  </si>
  <si>
    <t xml:space="preserve">https://kyivcity.gov.ua/kyiv_ta_miska_vlada/kyivskyi_miskyi_holova/klychko_vitalii_volodymyrovych/  
https://kmr.gov.ua/uk/content/elektronne-deklaruvannya
  2016-2020 . </t>
  </si>
  <si>
    <t>https://ternopilcity.gov.ua/inshe/deklaratsiya/
   2018-2020 .</t>
  </si>
  <si>
    <t xml:space="preserve">https://berdychiv.com.ua/%d1%81%d0%b0%d0%bc%d0%be%d0%b2%d1%80%d1%8f%d0%b4%d1%83%d0%b2%d0%b0%d0%bd%d0%bd%d1%8f/%d1%81%d0%ba%d0%bb%d0%b0%d0%b4-%d0%b2%d0%b8%d0%ba%d0%be%d0%bd%d0%ba%d0%be%d0%bc%d1%83/ 
    </t>
  </si>
  <si>
    <t xml:space="preserve"> https://zp.gov.ua/uk/documents/category/tenders/
https://zp.gov.ua/uk/page/prozorro-1
</t>
  </si>
  <si>
    <t xml:space="preserve"> 2021     
https://kam-pod.gov.ua/economika/dergavni-zakupivli/richni-plani-zakupivel
https://kam-pod.gov.ua/gromadianam/zakupivli</t>
  </si>
  <si>
    <t>https://prozorro.gov.ua/tender/search?query=04057758 (    Prozorro    )</t>
  </si>
  <si>
    <t xml:space="preserve">     </t>
  </si>
  <si>
    <t>http://zt-rada.gov.ua/?3398[0]=6279
    http://zt-rada.gov.ua/files/upload/sitefiles/doc1548074008.pdf</t>
  </si>
  <si>
    <t xml:space="preserve">  2015  (http://pavlogradmrada.dp.gov.ua/finansove-upravlinnya/pro-miskijj-byudzhet-na-2015-rik-2.html)  2020  (https://pavlogradmrada.dp.gov.ua/category/finansove-upravlinnya/vikonannya-byudetu)</t>
  </si>
  <si>
    <t xml:space="preserve">   30  - http://www.kovelrada.gov.ua/news-9858.html</t>
  </si>
  <si>
    <t xml:space="preserve"> 2019  http://www.krm.gov.ua/article/view/822</t>
  </si>
  <si>
    <t xml:space="preserve">   2019  2020  - http://www.izmail-rada.gov.ua/-2017-</t>
  </si>
  <si>
    <t>http://rivnerada.gov.ua/portal/content-list/5/227?page=3   2019  ( )</t>
  </si>
  <si>
    <t xml:space="preserve">https://golos.kyivcity.gov.ua/content/kontakty-za-yakymy-mozhna-zvernutys-shchodo-porushen-antykorupciynogo-zakonodavstva.html?PrintVersion   :
(096) 588-11-88, -  : corruptionnet@ukr.net  https://kyivcity.gov.ua/bezpeka_ta_pravoporiadok/borotba_z_koruptsiieiu/ </t>
  </si>
  <si>
    <t xml:space="preserve">   -http://www.krm.gov.ua/zapit/view/808</t>
  </si>
  <si>
    <t>https://novomoskovsk-rada.dp.gov.ua/ua/gromadskosti/zvernennya-gromadyan/zviti-po-zvernennyam-gromadyan
   2017-2020 .</t>
  </si>
  <si>
    <t xml:space="preserve">https://www.youtube.com/channel/UCrDkiyGatc5Pj7U330UshYQ
:
http://sed-rada.gov.ua/plenarni-zasidannya/protokoli-zasidan
 :
http://sed-rada.gov.ua/plenarni-zasidannya/poimenne-golosuvannya
  :
http://sed-rada.gov.ua/normativna-baza
</t>
  </si>
  <si>
    <t xml:space="preserve">https://rada-uzhgorod.gov.ua/rada_docs/protokoly-sesij-2019/
https://rada-uzhgorod.gov.ua/search?utf8=%E2%9C%93&amp;q=%D0%B0%D1%83%D0%B4%D1%96%D0%BE%D0%B7%D0%B0%D0%BF%D0%B8%D1%81%D0%B8
https://rada-uzhgorod.gov.ua/search?page=1&amp;q=%D1%80%D0%BE%D0%B7%D0%B4%D1%80%D1%83%D0%BA%D1%96%D0%B2%D0%BA%D0%B0+%D1%80%D0%B5%D0%B7%D1%83%D0%BB%D1%8C%D1%82%D0%B0%D1%82%D1%96%D0%B2&amp;utf8=%E2%9C%93 ,    2020
</t>
  </si>
  <si>
    <t xml:space="preserve">http://www.rada-poltava.gov.ua/rule/rada/secretary/ 
http://www.rada-poltava.gov.ua/rule/rada/delegate/ 
http://www.rada-poltava.gov.ua/rule/rada/secretary/ 
http://www.rada-poltava.gov.ua/rule/rada/delegate/ 
   </t>
  </si>
  <si>
    <t xml:space="preserve">https://rada-uzhgorod.gov.ua/aparat/mer
https://rada-uzhgorod.gov.ua/miska_rada#vvhap6fxmz,        
https://rada-uzhgorod.gov.ua/miska_rada#sqdyfl5ti9s –    
</t>
  </si>
  <si>
    <t xml:space="preserve">  - http://www.city.kharkov.ua/uk/gorodskaya-vlast/ispolnitelnyie-organyi/sostav-ispolkoma.html
   </t>
  </si>
  <si>
    <t xml:space="preserve">http://www.kovelrada.gov.ua/programeconomic.html        </t>
  </si>
  <si>
    <t>http://marsovet.org.ua/news/index/sect/6   http://marsovet.org.ua/documents/show/menu/16493</t>
  </si>
  <si>
    <t xml:space="preserve">http://www.novomoskovsk-rada.gov.ua/sites/default/files/protokoly_zasidan_vykonkomu_2020.rar
 </t>
  </si>
  <si>
    <t xml:space="preserve"> - http://olexrada.gov.ua/category/vkk/protokol_vk
 - http://zakon.olexrada.gov.ua/rvk.php
</t>
  </si>
  <si>
    <t xml:space="preserve">http://sed-rada.gov.ua/nashe-misto/statut-teritorialnoyi-gromadi
:
http://sed-rada.gov.ua/external-link/polozhennya-pro-miscevi-iniciativi-v-misti-sievierodonecku
</t>
  </si>
  <si>
    <t>https://khm.gov.ua/uk/content/miscevi-iniciatyvy (   2020 )</t>
  </si>
  <si>
    <t xml:space="preserve">  http://zt-rada.gov.ua/?3398[0]=12160</t>
  </si>
  <si>
    <t xml:space="preserve">http://e-dem.in.ua/dniprodzerzhynsk 
   </t>
  </si>
  <si>
    <t xml:space="preserve">https://e-dem.in.ua/lisichansk/petition/embedallstate 
 </t>
  </si>
  <si>
    <t xml:space="preserve">https://nizhynrada.gov.ua/nmr/miskiy-golova/elektronni-peticiji
 </t>
  </si>
  <si>
    <t xml:space="preserve">  "Google translate"</t>
  </si>
  <si>
    <t xml:space="preserve">https://drohobych-rada.gov.ua/%d0%b5%d0%ba%d0%be%d0%bd%d0%be%d0%bc%d1%96%d0%ba%d0%b0/%d0%b7%d0%b0%d0%ba%d1%83%d0%bf%d1%96%d0%b2%d0%bb%d1%96-%d1%80%d0%be%d0%b7%d0%bf%d0%be%d1%80%d1%8f%d0%b4%d0%bd%d0%b8%d0%ba%d1%96%d0%b2/
 </t>
  </si>
  <si>
    <t xml:space="preserve">http://www.mvk.if.ua/rplzak
 </t>
  </si>
  <si>
    <t xml:space="preserve">https://kr.gov.ua/ua/st/pg/300818848519573_s/
  2019-2020 . </t>
  </si>
  <si>
    <t xml:space="preserve">http://brovary-rada.gov.ua/documents/30702.html    </t>
  </si>
  <si>
    <t>http://kr.gov.ua/ua/osxfile/name/291111692030173_s_2o/  726
https://kr.gov.ua/ua/news/pg/110219647801384_n/</t>
  </si>
  <si>
    <t xml:space="preserve"> - http://www.city.kherson.ua/upload/bul_29.11.2019.doc
   - http://www.city.kherson.ua/upload/bul_120719_auk.doc</t>
  </si>
  <si>
    <t xml:space="preserve">https://novomoskovsk-rada.dp.gov.ua/ua/nashe-misto/byudzhet
   </t>
  </si>
  <si>
    <t>https://khm.gov.ua/uk/budget (  ) https://khm.gov.ua/uk/budget?field_section_tid=317&amp;field_budget_year_value%5Bvalue%5D%5Byear%5D=2019</t>
  </si>
  <si>
    <t xml:space="preserve">   8  - http://nikopol-mrada.dp.gov.ua/publichna-informatsiia/dokumenti-nmr/proekty-rishen-miskoi-rady
   23  2020  - http://nikopol-mrada.dp.gov.ua/pbinf/2020_R/68-2.zip
,        20 </t>
  </si>
  <si>
    <t xml:space="preserve">http://chernigiv-rada.gov.ua/miskiy-byudzhet/    </t>
  </si>
  <si>
    <t xml:space="preserve">http://krmisto.gov.ua/ua/index  </t>
  </si>
  <si>
    <t xml:space="preserve">http://brovary-rada.gov.ua/documents/31635.html  -    </t>
  </si>
  <si>
    <t xml:space="preserve">https://smr.gov.ua/uk/miska-vlada/vakansiji/15280-upravlinnya-strategichnogo-rozvitku-mista.html 
https://smr.gov.ua/uk/miska-vlada/vakansiji/15279-departament-sotsialnogo-zakhistu-naselennya-60.html
(  28 )
</t>
  </si>
  <si>
    <t>https://www.city.kharkov.ua/uk/vacancy/1288.html
               .</t>
  </si>
  <si>
    <t xml:space="preserve">http://zt-rada.gov.ua/?3505[0]=1
  2020 </t>
  </si>
  <si>
    <t xml:space="preserve">https://mukachevo-rada.gov.ua/profiles/baloga-andriy-viktorovich
https://mukachevo-rada.gov.ua/profiles/berdishev-oleksandr-vadimovich-8
 </t>
  </si>
  <si>
    <t xml:space="preserve">  https://rada-uzhgorod.gov.ua/povidomiti-pro-koruptsiyni-dii
   :
+380504288845 
</t>
  </si>
  <si>
    <t>https://khm.gov.ua/uk/anticorruption_policy
  : 
e-mail: anticorruption@khm.gov.ua
: 0800 750 510</t>
  </si>
  <si>
    <t xml:space="preserve">  https://zp.gov.ua/uk/page/dlya-zabudovnikiv</t>
  </si>
  <si>
    <t xml:space="preserve">  - http://olexrada.gov.ua/category/architecture/genplan
   - http://olexrada.gov.ua/category/architecture/regmistbud
</t>
  </si>
  <si>
    <t xml:space="preserve">http://kam-pod.gov.ua/miska-vlada/videotransliatsii-zasidan-postiinykh-komisii-miskoi-rady ( )
http://kam-pod.gov.ua/rada/deputatsky-korpus/post-komisii-miskradi/arkhiv-protokoliv-zasidan-postiinykh-komisii-miskoi-rady ( )
</t>
  </si>
  <si>
    <t xml:space="preserve">http://kam-pod.gov.ua/miskiy-golova/biografiya
http://kam-pod.gov.ua/rada/deputatsky-korpus/deputati-misk-radi/zagalnij-spisok-deputativ (   )
http://kam-pod.gov.ua/rada/deputatsky-korpus/deputati-misk-radi/spisok-deputativ-kam-yanets-podilskoji-miskoji-radi-v-bagatomandatnomu-viborchomu-okruzi ( ,      )
</t>
  </si>
  <si>
    <t xml:space="preserve">https://konotop-rada.gov.ua/7530-2019-08-20-14-00-50/ -      </t>
  </si>
  <si>
    <t xml:space="preserve">https://novomoskovsk-rada.dp.gov.ua/ua/vikonkom/team
 ,     </t>
  </si>
  <si>
    <t>https://khm.gov.ua/uk/city_programms_eco
https://khm.gov.ua/uk/city_programms_economy
https://khm.gov.ua/uk/city_programms_pravo
https://khm.gov.ua/uk/city_programms_jkg
https://khm.gov.ua/uk/city_programms_zmi
https://khm.gov.ua/uk/city_programms_kultura
https://khm.gov.ua/uk/city_programms_osvita
https://khm.gov.ua/uk/city_programms_ozsz
https://khm.gov.ua/uk/city_programms_struct
https://khm.gov.ua/uk/city_programms_kp
https://khm.gov.ua/uk/city_programms_transport
https://khm.gov.ua/uk/city_programms_dpi
  https://khm.gov.ua/uk/content/pidtrymka-pidpryyemnyctva
  https://khm.gov.ua/uk/content/pro-zatverdzhennya-programy-byudzhetuvannya-za-uchasti-gromadskosti-byudzhet-uchasti-mista-1
   https://khm.gov.ua/uk/content/pro-zatverdzhennya-koncepciyi-industrialnogo-parku-hmelnyckyy-ta-stvorennya-industrialnogo-0
 “ ” https://khm.gov.ua/uk/content/pro-zatverdzhennya-programy-gromadski-iniciatyvy-mhmelnyckogo-na-2016-2020-roky
https://khm.gov.ua/uk/content/pro-zatverdzhennya-programy-mizhnarodnogo-spivrobitnyctva-ta-promociyi-mista-hmelnyckogo-na</t>
  </si>
  <si>
    <t>http://chernigiv-rada.gov.ua/miski-programy/     https://chernigiv-rada.gov.ua/programy-2020/</t>
  </si>
  <si>
    <t xml:space="preserve"> : http://rivnerada.gov.ua/PublicServices/draft-decisions/committee;  http://rivnerada.gov.ua/PublicServices/decisions/committee</t>
  </si>
  <si>
    <t xml:space="preserve">https://dniprorada.gov.ua/uk/page/statut-teritorialnoi-gromadi-mista - . 18   </t>
  </si>
  <si>
    <t xml:space="preserve">https://dniprorada.gov.ua/uk/page/statut-teritorialnoi-gromadi-mista - . 19   </t>
  </si>
  <si>
    <t xml:space="preserve">      </t>
  </si>
  <si>
    <t xml:space="preserve">https://smr.gov.ua/uk/2016-03-14-08-10-17/mistseva-initsiativa.html (   )
https://smr.gov.ua/uk/2016-03-14-08-10-17/mistseva-initsiativa/1861-perelik-mistsevikh-initsiativ.html
https://smr.gov.ua/uk/2016-03-14-08-10-17/mistseva-initsiativa/13876-dovidkovi-materiali.html 
</t>
  </si>
  <si>
    <t xml:space="preserve">       </t>
  </si>
  <si>
    <t xml:space="preserve">        </t>
  </si>
  <si>
    <t xml:space="preserve">http://konstrada.gov.ua/power/30-reglament-roboti       </t>
  </si>
  <si>
    <t xml:space="preserve">http://kovelrada.gov.ua/draft_decisions_city_council_2020.html -      2   
   </t>
  </si>
  <si>
    <t xml:space="preserve">             </t>
  </si>
  <si>
    <t xml:space="preserve">  - https://www.city.kharkov.ua/uk/news/u-kharkovi-startuvav-priyom-proektiv-na-byudzhet-uchasti-45427.html
   </t>
  </si>
  <si>
    <t xml:space="preserve">  - http://www.city.kherson.ua/news_detail/informaciya-shodo-vikonannya-zahodiv-miskoyi-cilovoyi-programi-_gromadskiy-byudzhet-u-misti-hersoni-na-2018-2022-roki_
   </t>
  </si>
  <si>
    <t xml:space="preserve">https://adm.dp.gov.ua/biznesu/investoram/inozemni-investiciyi-granti-ta-mtd
https://adm.dp.gov.ua/storage/app/media/uploaded-files/mijnarodni_ugodi_NPB_2021.pdf
     </t>
  </si>
  <si>
    <t xml:space="preserve">   2019.- http://www.krm.gov.ua/article/view/851
 2019. http://www.krm.gov.ua/article/view/852
    -http://www.krm.gov.ua/article/view/756, http://www.krm.gov.ua/article/view/757
http://www.krm.gov.ua/article/view/649
   2019.- http://www.krm.gov.ua/article/view/851
 2019. http://www.krm.gov.ua/article/view/852
    -http://www.krm.gov.ua/article/view/756, http://www.krm.gov.ua/article/view/757
http://www.krm.gov.ua/article/view/649
</t>
  </si>
  <si>
    <t xml:space="preserve">https://adm.dp.gov.ua/biznesu/investoram/inozemni-investiciyi-granti-ta-mtd
     </t>
  </si>
  <si>
    <t>http://www.city-adm.rv.ua/RivnePortal/ukr/international_projects.aspx ( ),      http://investrv.org.ua/</t>
  </si>
  <si>
    <t xml:space="preserve"> 
http://www.chernigiv-rada.gov.ua/news/</t>
  </si>
  <si>
    <t xml:space="preserve">   https://invest.khm.gov.ua/</t>
  </si>
  <si>
    <t xml:space="preserve">http://mariupolrada.gov.ua/en/person/bojchenko-vadim-sergijovich -  , http://mariupolrad.gov.ua/en/person/assstants - </t>
  </si>
  <si>
    <t>https://kr.gov.ua/ua/st/pg/300818371429080_s/
    2016-2018 .</t>
  </si>
  <si>
    <t xml:space="preserve">http://artemrada.gov.ua/22966 
https://prozorro.gov.ua/plan/search/?query=%20%20
https://prozorro.gov.ua/tender/search?edrpou=04052732
</t>
  </si>
  <si>
    <t xml:space="preserve">http://www.mvk.if.ua/tender
    </t>
  </si>
  <si>
    <t>https://opendata.kremen.gov.ua/dataset/--</t>
  </si>
  <si>
    <t xml:space="preserve">   ZAKUPKI.PROM.UA 
http://zt-rada.gov.ua/onlineport</t>
  </si>
  <si>
    <t xml:space="preserve">  - http://nikopol-mrada.dp.gov.ua/prijmalnya/koshty-mista/zakupivli-za-biudzhetni-koshty/pryiom-propozytsii
 - http://nikopol-mrada.dp.gov.ua/prijmalnya/koshty-mista/zakupivli-za-biudzhetni-koshty/auktsion
</t>
  </si>
  <si>
    <t xml:space="preserve">https://www.city.kharkov.ua/uk/document/rishennya-24-sesii-kharkivskoi-miskoi-radi-7-sklikannya-vid-19122018-138218-pro-zatverdzhennya-polozhennya-pro-privatizatsiyu-obektiv-komunalnoi-vlasnosti-teritorialnoi-gromadi-m-kharkova-54400.html
      ,        </t>
  </si>
  <si>
    <t>http://chernivtsy.eu/portal/f/mr/ses2009047-1180.doc
http://chernivtsy.eu/portal/f/mr/ses2011018-364.doc
http://chernivtsy.eu/portal/f/mr/ses2013043-1049.doc -   2009., 2011., 2013.
http://chernivtsy.eu/portal/f/mr/ses2009047-1180-pol.doc      
http://chernivtsy.eu/portal/f/mr/ses2009047-1180-d.doc</t>
  </si>
  <si>
    <t>https://smr.gov.ua/uk/2016-03-14-08-10-17/komunalne-majno-mista/orenda-nerukhomogo-majna/1876-dokumenti-shcho-podayutsya-uchasnikom-konkursu-na-pravo-orendi-komunalnogo-majna.html (   )</t>
  </si>
  <si>
    <t>http://mlt.gov.ua/index.php?option=com_content&amp;task=blogcategory&amp;id=104&amp;Itemid=355      '  2018 .</t>
  </si>
  <si>
    <t>https://smr.gov.ua/uk/2016-03-14-08-10-17/komunalne-majno-mista/orenda-nerukhomogo-majna/182-ogoloshennya-pro-provedennya-konkursu.html (   )</t>
  </si>
  <si>
    <t xml:space="preserve">https://smr.gov.ua/uk/2016-03-14-08-10-17/komunalne-majno-mista/privatizovano-shlyakhom-vikupu.html
https://smr.gov.ua/uk/2016-03-14-08-10-17/komunalne-majno-mista/orenda-nerukhomogo-majna/6770-perelik-ob-ektiv-komunalnoji-vlasnosti-shcho-peredani-v-orendu-chi-inshe-pravo-koristuvannya.html
https://smr.gov.ua/uk/2016-03-14-08-10-17/komunalne-majno-mista/orenda-nerukhomogo-majna/2226-orenda-nerukhomogo-majna.html (   )
https://smr.gov.ua/uk/2016-03-14-08-10-17/komunalne-majno-mista/orenda-nerukhomogo-majna/182-ogoloshennya-pro-provedennya-konkursu.html
https://smr.gov.ua/uk/2016-03-14-08-10-17/komunalne-majno-mista/orenda-nerukhomogo-majna/192-pidsumki-konkursu.html
</t>
  </si>
  <si>
    <t xml:space="preserve"> - http://www.city.kherson.ua/upload/bul_06.09.2019.doc
     </t>
  </si>
  <si>
    <t xml:space="preserve">https://smr.gov.ua/uk/2016-03-14-08-10-17/komunalne-majno-mista/privatizovano-shlyakhom-vikupu/14080-privatizovanou-2019-rotsi.html
https://smr.gov.ua/uk/2016-03-14-08-10-17/komunalne-majno-mista/5583-privatizovano-shlyakhom-prodazhu-na-auktsioni-16-02-2017.html
https://smr.gov.ua/uk/2016-03-14-08-10-17/komunalne-majno-mista/orenda-nerukhomogo-majna/192-pidsumki-konkursu.html (   )
</t>
  </si>
  <si>
    <t xml:space="preserve">http://kr-rada.gov.ua/byudzhet-2020/
http://kr-rada.gov.ua/byudzhet-2020/rishennya-budzhet-2020/
http://kr-rada.gov.ua/rishennya/
</t>
  </si>
  <si>
    <t xml:space="preserve">https://smr.gov.ua/uk/dokumenti/miskij-byudzhet/859-2016-rik.html
https://smr.gov.ua/uk/dokumenti/miskij-byudzhet/3775-2017-rik.html
https://smr.gov.ua/uk/dokumenti/miskij-byudzhet/7103-2018-rik.html          (2016-2021 .) https://smr.gov.ua/uk/dokumenti/miskij-byudzhet/16136-zvedena-tablitsya-danikh-pro-miskij-byudzhet-2016-2020.html
</t>
  </si>
  <si>
    <t>http://chernivtsy.eu/portal/skladannya-miskogo-byudzhetu-mista-chernivtsiv-na-2016-rik
http://chernivtsy.eu/portal/rishennya-ii-plenarnogo-zasidannya-2-sesiyi-miskoyi-rady-vii-sklykannya-vid-24-12-2015 (№ 43     2016 )
http://chernivtsy.eu/portal/rishennya-20-sesiyi-miskoyi-rady-vii-sklykannya-vid-22-12-2016  (№ 521 30.12.2016     2017 )
http://chernivtsy.eu/portal/rishennya-46-sesiyi-miskoyi-rady-vii-sklykannya-vid-21-12-2017-r (№ 1032 21.12.2017     2018 )</t>
  </si>
  <si>
    <t xml:space="preserve">https://kam-pod.gov.ua/documents/proekti-normativno-pravovikh-aktiv-miskoji-radi?limit=20&amp;limitstart=0
</t>
  </si>
  <si>
    <t xml:space="preserve">   https://www.lutskrada.gov.ua/pages/hromadski-slukhannia
https://www.lutskrada.gov.ua/pages/rishennia-lutskoi-miskoi-rady-z-pytan-biudzhetu</t>
  </si>
  <si>
    <t>https://www.vmr.gov.ua/Lists/HelpAdviceServices/Default.aspx
https://www.vmr.gov.ua/Branches/Lists/Housing/ShowContent.aspx?ID=4
https://1560.vmr.gov.ua/default.aspx ( )
https://www.vmr.gov.ua/Executives/Lists/DepartmentOfWorkAndSocialProtection/ShowContent.aspx?ID=39 (ON-LINE         ) https://www.vmr.gov.ua/Branches/Lists/PrivacyPolicyAndPublicOrder/ShowContent.aspx?ID=6 (  )</t>
  </si>
  <si>
    <t xml:space="preserve">https://smr.gov.ua/uk/miska-vlada/vakansiji/8902-informatsiya-pro-rezultati-konkursu-na-zamishchennya-vakantnikh-posad-posadovikh-osib-mistsevogo-samovryaduvannya-vid-30-sichnya-2018-roku.html
 ,  ,   
https://smr.gov.ua/uk/miska-vlada/vakansiji/9501-sklad.html 
</t>
  </si>
  <si>
    <t xml:space="preserve">https://rada-uzhgorod.gov.ua/uploads/old_docs/vykonkom/Pro%20etuchnui%20kodekc.pdf –   
https://rada-uzhgorod.gov.ua/uploads/sites/2/2017/04/Pro-kodeks-etyky_07.04.2017.pdf -        
     : 
https://rada-uzhgorod.gov.ua/protydiya-koruptsiyi/
https://zakon.rada.gov.ua/laws/show/1700-18#n416
</t>
  </si>
  <si>
    <t xml:space="preserve">  http://www.krm.gov.ua/article/view/32</t>
  </si>
  <si>
    <t xml:space="preserve">http://zt-rada.gov.ua/?3506[0]=168
 </t>
  </si>
  <si>
    <t>-   http://www.emvk.if.ua/</t>
  </si>
  <si>
    <t xml:space="preserve">https://www.lvivrada.gov.ua/informacia/proekty-uhval
</t>
  </si>
  <si>
    <t>http://www.city-adm.rv.ua/PublicServices/draft-decisions/senate;      http://rivnerada.gov.ua/PublicServices/draft-decisions/senate</t>
  </si>
  <si>
    <t>http://www.city-adm.rv.ua/PublicServices/decisions/senate;  ,    http://rivnerada.gov.ua/PublicServices/decisions/senate</t>
  </si>
  <si>
    <t xml:space="preserve">https://smr.gov.ua/uk/dokumenti/rishennya-miskoji-radi/2019/15098-06-serpnya-likh-sesiia-sumskoi-miskoi-rady-vii-sklykannia-ii-plenarne-zasidannia.html
  ,    ,      
</t>
  </si>
  <si>
    <t xml:space="preserve">https://smr.gov.ua/uk/miska-vlada/vikonavchi-organi/vikonavchij-komitet.html#vk19
https://smr.gov.ua/uk/dokumenti/rishennya-vikonavchogo-komitetu/2019-vk.html (   2004 )
</t>
  </si>
  <si>
    <t>http://www.city.kherson.ua/act_search/1
http://www.city.kherson.ua/
http://www.city.kherson.ua/act_search/2</t>
  </si>
  <si>
    <t>http://www.city.kherson.ua/articles/programa-ekonomichnogo-i-socialnogo-rozvitku-m-hersona
http://www.city.kherson.ua/articles/perelik-diyuchih-program
http://www.city.kherson.ua/act_search/3?number=&amp;text=&amp;date_from=&amp;date_to=&amp;search=1</t>
  </si>
  <si>
    <t>http://www.city.kharkov.ua/uk/gorodskaya-vlast/gorodskoj-golova/biografiya.html
https://www.city.kharkov.ua/uk/gorodskaya-vlast/gorodskoj-golova/obratnaya-svyaz/obratitsya-k-gorodskomu-golove.-lichnyij-priem.html
https://www.city.kharkov.ua/uk/gorodskaya-vlast/gorodskoj-sovet/deputatyi.html</t>
  </si>
  <si>
    <t xml:space="preserve">http://artemrada.gov.ua/8587
http://artemrada.gov.ua/28172
</t>
  </si>
  <si>
    <t xml:space="preserve">1535.odessa.ua - https://1535.odessa.ua/petition/i-MjgxMTQ3/
</t>
  </si>
  <si>
    <t>https://rivnerada.gov.ua/petitions/view-petition/6631</t>
  </si>
  <si>
    <t>http://nikopol-mrada.dp.gov.ua/servisi/vidpovidi</t>
  </si>
  <si>
    <t>https://opencity.e-dem.ua/map/UA6810100000</t>
  </si>
  <si>
    <t>https://petition.e-dem.ua/chernihiv</t>
  </si>
  <si>
    <t>https://rivnerada.gov.ua/petitions/view-petition/6632</t>
  </si>
  <si>
    <t xml:space="preserve">1535.odessa.ua
https://1535.odessa.ua/petition/i-MjgxMTQ3/
</t>
  </si>
  <si>
    <t>https://rivnerada.gov.ua/petitions/view-petition/6633</t>
  </si>
  <si>
    <t>https://omr.gov.ua/ua/open-city/public/otcheti/</t>
  </si>
  <si>
    <t>https://dniprorada.gov.ua/uk/articles/category/protokoli-provedennya/
https://dniprorada.gov.ua/uk/articles/item/20259/rezultati-poimennogo-golosuvannya
http://edeputat.dniprorada.gov.ua/uk/deputies 
https://dniprorada.gov.ua/uk/page/poshuk-prijnyatih-dokumentiv-dniprovskoi-miskoi-radi
https://dniprorada.gov.ua/uk/page/onlajn-translyacii</t>
  </si>
  <si>
    <t xml:space="preserve">http://www.izmail-rada.gov.ua/2011-11-16-07-26-09/2016-07-27-07-41-28
http://www.izmail-rada.gov.ua/2011-11-16-07-26-09/2011-11-16-07-31-32
</t>
  </si>
  <si>
    <t>https://www.youtube.com/channel/UCE6WG2rNq13noTl0TeBrWnA/videos</t>
  </si>
  <si>
    <t>https://www.youtube.com/watch?v=qq358Ol3-Qk
   http://konstrada.gov.ua/component/documents/?menu=&amp;typedoc=2&amp;Itemid=181</t>
  </si>
  <si>
    <t>https://lis.gov.ua/2011-03-25-08-36-56/resheniya/resheniya-sessij-gorodskogo-soveta/785-resheniya-sessij-gorodskogo-soveta-7-sozyva/rishennya-84-sesiji-7-sklikannya.html
https://www.youtube.com/watch?v=jAE3PUh5EpU</t>
  </si>
  <si>
    <t>http://nikopol-mrada.dp.gov.ua/publichna-informatsiia/protokoly-sesii-miskoi-rady</t>
  </si>
  <si>
    <t xml:space="preserve">https://www.youtube.com/playlist?list=PL9kCLTOesuyx-zIrGXg9Fm39nXONRB7Fs
https://www.omr.gov.ua/ua/city/council/protocols/
https://omr.gov.ua/ua/acts/council/ </t>
  </si>
  <si>
    <t xml:space="preserve">https://www.youtube.com/playlist?list=PLq8C9AriSeZBkiRrcyqqjHBKe9xEk6uFW
http://olexrada.gov.ua/category/city_rada/plenary-sessions      </t>
  </si>
  <si>
    <t xml:space="preserve">http://www.emvk.if.ua/  </t>
  </si>
  <si>
    <t xml:space="preserve">https://smr.gov.ua/uk/miska-vlada/miska-rada/protokoli-sesij.html
</t>
  </si>
  <si>
    <t xml:space="preserve">https://doc.city.kharkov.ua/uk/profile/document/protocols        </t>
  </si>
  <si>
    <t xml:space="preserve">https://www.youtube.com/channel/UCoJewoomOCN2IHoEZChg7sA
https://pavlogradmrada.dp.gov.ua/poimenne-golosuvannya
   </t>
  </si>
  <si>
    <t>https://drive.google.com/drive/u/1/folders/1WhmVYGX7jOiFRQ8pTZOtA4DeY8FOaG2h
https://uman-rada.gov.ua/index.php/dokumenty/protokoly-sesii
https://uman-rada.gov.ua/index.php/dokumenty/rishennia-miskoi-rady</t>
  </si>
  <si>
    <t xml:space="preserve">http://www.city.kherson.ua/articles/protokoli-zasidan-sesiy-miskoyi-radi-vii-sklikannya
https://www.youtube.com/channel/UCrkFOrT5GwUEWaW7a9gzxbA
http://www.city.kherson.ua/articles/rezultati-golosuvan-miskoyi-radi-viii-sklikannya
     </t>
  </si>
  <si>
    <t>https://khm.gov.ua/uk/video-translation
https://khm.gov.ua/uk/protocols
https://khm.gov.ua/uk/city-council-decision</t>
  </si>
  <si>
    <t xml:space="preserve">https://izmail-rada.gov.ua/2011-11-16-07-26-09/2011-11-16-07-31-59
</t>
  </si>
  <si>
    <t xml:space="preserve">https://kmr.gov.ua/uk/comisii/31/zasidannya.
(https://kmr.gov.ua/uk/comisii/28/zasidannya);
(https://kmr.gov.ua/uk/comisii/28/video-archive);
(https://kmr.gov.ua/uk/comisii/28/protokol);
https://kmr.gov.ua/uk/comisii/26 (http://kmr.gov.ua/uk/comisii/21);
(https://kmr.gov.ua/uk/comisii/21/video); (https://kmr.gov.ua/uk/comisii/21/protokol); 
(https://kmr.gov.ua/uk/comisii/21/video-archive) </t>
  </si>
  <si>
    <t xml:space="preserve"> https://zp.gov.ua/uk/organizations/category/postijni-komisii-miskoi-radi-8-sklikannya/  https://zp.gov.ua/uk/organizations/item/166/postijna-komisiya-z-pitan-osviti-nauki-kulturi-sportu-molodi-ta-turizmu</t>
  </si>
  <si>
    <t>https://konotop-rada.gov.ua/zasidannia-miskoi-komisii-z-pytan-tekhnohenno-ekolohichnoi-bezpeky-ta-nadzvychajnykh-sytuatsij-vid-27-03-2020-roku/</t>
  </si>
  <si>
    <t>https://lis.gov.ua/2011-03-25-08-36-56/resheniya/protokoli-postijnikh-komisij.html</t>
  </si>
  <si>
    <t xml:space="preserve">http://nikopol-mrada.dp.gov.ua/publichna-informatsiia/protokoly-zasidan-postiinykh-komisii-miskoi-rady 
</t>
  </si>
  <si>
    <t xml:space="preserve">https://deputat.odessa.ua/commissions/
   </t>
  </si>
  <si>
    <t xml:space="preserve">https://rada-uzhgorod.gov.ua/miska_rada#mtbqsjodqz
https://rada-uzhgorod.gov.ua/miska_rada#3lr0o7stngj
</t>
  </si>
  <si>
    <t>https://doc.city.kharkov.ua/uk/profile/document/protocols</t>
  </si>
  <si>
    <t>http://www.city.kherson.ua/articles/protokoli-postiynih-komisiy-miskoyi-radi-viii-sklikannya-2020-2021-roki
http://www.city.kherson.ua/articles/visnovki-ta-rekomendaciyi-postiynih-komisiy-miskoyi-radi-viii-sklikannya-2020-2021-roki</t>
  </si>
  <si>
    <t>https://chernigiv-rada.gov.ua/comisii/id-1411/</t>
  </si>
  <si>
    <t>https://dniprorada.gov.ua/uk/articles/item/36711/rishennya-dniprovskoi-miskoi-radi-vid-22-01-2020-11053-pro-zvit-miskogo-golovi-schodo-zdijsnennya-derzhavnoi-regulyatornoi-politiki-vikonavchimi-organami-miskoi-radi-u-2019-roci</t>
  </si>
  <si>
    <t>http://nikopol-mrada.dp.gov.ua/vlada/zvity-miskoho-holovy
http://nikopol-mrada.dp.gov.ua/pbinf/2021_R/2-4-8.rar</t>
  </si>
  <si>
    <t>https://www.omr.gov.ua/ua/city/mayor/report/
https://truhanov.od.ua/</t>
  </si>
  <si>
    <t>2010 - 2014  - http://olexrada.gov.ua/doc/zmg1014.pdf
2013  - http://olexrada.gov.ua/news/zvit-miskogo-golovy-s-tsapyuka-pro-robo.html/nggallery/page/1
2018  - http://olexrada.gov.ua/news/oleksandrijtsi-zatverdyly-zvit-miskogo-golovy.html
                .</t>
  </si>
  <si>
    <t xml:space="preserve">2020  http://rvrada.gov.ua/portalfiles/1/34/9153/zvitReg2020.pdf; http://rivnerada.gov.ua/portal/mayor
</t>
  </si>
  <si>
    <t xml:space="preserve">2018  - http://www.city.kherson.ua/articles/zviti-miskogo-golovi
2019 - http://www.city.kherson.ua/news_detail/miskiy-golova-volodimir-mikolayenko-prozvituvav-na-ua:herson
</t>
  </si>
  <si>
    <t>2018  http://chernigiv-rada.gov.ua/news/id-450/ 2019  https://chernigiv-rada.gov.ua/news/id-38817/</t>
  </si>
  <si>
    <t>https://bmr.gov.ua/index.php?id=212&amp;no_cache-l    https://bmr.gov.ua/index.php?id=522      https://bmr.gov.ua/index.php?%20id=800000598&amp;no_cache=%201 https://bmr.gov.ua/index.php? id=63
https://bmr.gov.ua/index.php?id=53</t>
  </si>
  <si>
    <t>http://www.izmail-rada.gov.ua/2009-09-14-09-14-45
http://www.izmail-rada.gov.ua/2011-11-16-07-26-09/2011-11-16-07-30-33
http://www.izmail-rada.gov.ua/2011-11-16-07-26-09/2011-11-16-07-28-13</t>
  </si>
  <si>
    <t>http://www.kovelrada.gov.ua/council.html</t>
  </si>
  <si>
    <t>https://dniprorada.gov.ua/uk/persons/item/211/filatov-boris-albertovich
https://dniprorada.gov.ua/uk/persons/category/deputati-viii-sklikannya/
http://edeputat.dniprorada.gov.ua/uk/deputies</t>
  </si>
  <si>
    <t>https://lis.gov.ua/vijskovo-tsivilna-administratsiya/kerivnuk-vtsa.html
https://lis.gov.ua/vijskovo-tsivilna-administratsiya/zastupniki-kerivnika-vtsa.html
https://lis.gov.ua/2011-03-25-08-36-56/494-2010-11-23-14-00-52/deputatskij-korpus.html</t>
  </si>
  <si>
    <t xml:space="preserve">http://www.krm.gov.ua/article/view/32    :http://www.krm.gov.ua/person
</t>
  </si>
  <si>
    <t xml:space="preserve">https://www.lutskrada.gov.ua/sekretar-miskoi-rady/sekretar-miskoi-rady
https://www.lutskrada.gov.ua/deputies
https://www.lutskrada.gov.ua/pages/pryiom-hromadian-deputatamy
https://www.lutskrada.gov.ua/city-government
</t>
  </si>
  <si>
    <t>http://mlt.gov.ua/index.php?option=com_content&amp;task=view&amp;id=6100
http://mlt.gov.ua/index.php?option=com_content&amp;task=view&amp;id=4276&amp;Itemid=283</t>
  </si>
  <si>
    <t xml:space="preserve">http://nikopol-mrada.dp.gov.ua/vlada/miskyi-holova
http://nikopol-mrada.dp.gov.ua/obrgrag/preemy/rada.doc
http://nikopol-mrada.dp.gov.ua/vlada/deputatskyi-korpus/miska-rada
http://nikopol-mrada.dp.gov.ua/vlada/deputatskyi-korpus/pryiom-hromadian-deputatamy
</t>
  </si>
  <si>
    <t xml:space="preserve">https://omr.gov.ua/ua/city/mayor/
https://omr.gov.ua/ua/essential/218464
https://deputat.odessa.ua/deputies/
       </t>
  </si>
  <si>
    <t xml:space="preserve">http://olexrada.gov.ua/category/mer
http://olexrada.gov.ua/category/citizens_treats/info_for_citizens
http://olexrada.gov.ua/doc/zvern/zvt022021.pdf
http://olexrada.gov.ua/category/city_rada/dep_8_conv
</t>
  </si>
  <si>
    <t xml:space="preserve">https://pavlogradmrada.dp.gov.ua/kerivnictvo-mista
https://pavlogradmrada.dp.gov.ua/kerivnictvo-mista/biografichna-dovidka-3.html
https://pavlogradmrada.dp.gov.ua/miska-rada/deputati.html
   </t>
  </si>
  <si>
    <t xml:space="preserve">https://smr.gov.ua/uk/miska-vlada/miskij-golova/biografiya.html
https://smr.gov.ua/uk/zvorotnij-zv-yazok.html
https://smr.gov.ua/uk/zvorotnij-zv-yazok/9503-polozhennia-pro-poriadok-roboty-zi-zvernenniamy-ta-orhanizatsii-osobystoho-pryiomu-hromadian-u-sumskii-miskii-radi-ta-ii-vykonavchykh-orhanakh.html
https://smr.gov.ua/uk/miska-vlada/miska-rada/deputati/36-deputati.html
https://smr.gov.ua/uk/miska-vlada/miska-rada/grafiki-prijomu-kerivnikiv-deputativ-ta-deputatskikh-fraktsij-i-grup-mista/1823-grafik-prijomu-deputatskikh-fraktsij-i-grup-v-sumskij-miskij-radi-vii-sklikannya-2016-2020-rr.html
https://smr.gov.ua/uk/miska-vlada/miska-rada/grafiki-prijomu-kerivnikiv-deputativ-ta-deputatskikh-fraktsij-i-grup-mista/1827-grafiki-prijomu-deputativ-miskoji-radi.html
</t>
  </si>
  <si>
    <t xml:space="preserve">http://www.city.kherson.ua/c/miska-vlada/s/kerivniki
http://mvk.kherson.ua/DepList.php
   </t>
  </si>
  <si>
    <t>http://khm.gov.ua/uk/content/biografiya
http://khm.gov.ua/uk/content/pryymalnya
http://khm.gov.ua/uk/content/zvernennya-gromadyan
https://khm.gov.ua/uk/user/203</t>
  </si>
  <si>
    <t xml:space="preserve">https://dniprorada.gov.ua/uk/page/postijni-komissii-miskoi-radi
</t>
  </si>
  <si>
    <t>https://zp.gov.ua/uk/organizations/item/165/postijna-komisiya-z-pitan-deputatskoi-diyalnosti-reglamentu-zakonnosti-pravoporyadku-ta-zapobigannya-korupcii-
https://zp.gov.ua/uk/organizations/category/postijni-komisii-miskoi-radi-8-sklikannya/</t>
  </si>
  <si>
    <t xml:space="preserve">http://www.izmail-rada.gov.ua/2011-11-16-07-26-09/2011-11-16-07-28-44
   </t>
  </si>
  <si>
    <t>http://www.krm.gov.ua/article/view/45    : http://www.krm.gov.ua/article/view/46  :http://www.krm.gov.ua/article/view/821</t>
  </si>
  <si>
    <t>https://lis.gov.ua/vijskovo-tsivilna-administratsiya/vikonavchi-organi/strukturni-pidrozdili.html</t>
  </si>
  <si>
    <t>http://nikopol-mrada.dp.gov.ua/vlada/deputatskyi-korpus/postiini-komisii-nikopolskoi-miskoi-rady-vii-sklykannia</t>
  </si>
  <si>
    <t xml:space="preserve">https://deputat.odessa.ua/commissions/
       </t>
  </si>
  <si>
    <t xml:space="preserve">http://olexrada.gov.ua/category/city_rada/cg_st_komis
http://olexrada.gov.ua/base/sesiya/8/r-4.zip
    </t>
  </si>
  <si>
    <t xml:space="preserve">http://www.city.kherson.ua/upload/Komisii_VIII_%20281220.pdf
       </t>
  </si>
  <si>
    <t>https://lis.gov.ua/2011-03-25-08-36-56/executive-powers/672-shtatnoe-raspisanie-ispolnitelnykh-organov.html</t>
  </si>
  <si>
    <t>http://www.nikopol-mrada.dp.gov.ua/vykonavchyi-komitet/sklad-vykonavchoho-komitetu-nikopolskoi-miskoi-rady
http://www.nikopol-mrada.dp.gov.ua/vykonavchyi-komitet/sklad-vykonavchoho-komitetu-nikopolskoi-miskoi-rady</t>
  </si>
  <si>
    <t>https://new.bc-rada.gov.ua/miska_rada/normatyvni_akty/1673_2-11_pro_zatverdzhennia_prohramy_sotsialno-ekonomichnoho_ta_kulturnoho_rozvytku_mista_bila_tserkva_na_2020_rik.html</t>
  </si>
  <si>
    <t>https://dniprorada.gov.ua/uk/articles/category/programa-ekonomichnogo-i-socialnogo-rozvitku-mista/).
https://dniprorada.gov.ua/uk/page/dokumenti-miskoi-radi).
https://dniprorada.gov.ua/uk/page/vikonavchi-organi-miskoi-radi           -   ,  ,     .</t>
  </si>
  <si>
    <t xml:space="preserve">https://zp.gov.ua/uk/documents/item/43842
https://zp.gov.ua/uk/documents/item/43812
</t>
  </si>
  <si>
    <t>http://www.city.kherson.ua/articles/personalniy-sklad-vikonavchogo-komitetu
http://www.city.kherson.ua/c/miska-vlada/s/kerivniki</t>
  </si>
  <si>
    <t xml:space="preserve">http://www.izmail-rada.gov.ua/2010-05-05-12-39-15
</t>
  </si>
  <si>
    <t>http://www.krm.gov.ua/article/view/816    2019: http://www.krm.gov.ua/article/view/823   1  http://www.krm.gov.ua/article/view/890    http://www.krm.gov.ua/article/view/833         .   2019-2020   http://www.krm.gov.ua/article/view/840</t>
  </si>
  <si>
    <t>https://www.lutskrada.gov.ua/pages/informatsiia-pro-ekonomichnyi-ta-sotsialnyi-stan-rozvytku-mista-lutska
https://www.lutskrada.gov.ua/documents/pro-zatverdzhennya-programy-rozvytku-kultury-u-misti-lucku-na-2018-2020-roky</t>
  </si>
  <si>
    <t>http://mariapolrada.gov.ua/citv-council-solution-proiects/pro-progjamu-ekonomichnogo--socialnogo-rozvitku-m.-mariupolia-na-2018-rik       - ,       01.11.2017  01.11.2017 http://mariupolrada.gov.ua/citv-council-solutions/pro-zvit-postijnoi-komisii-z-pitan-socialno-ekonomichnogo-rozvitku-biudzhetu-ta-finansam-pro-dijalnist-z-01.11.2017-do- 01.01.2017 http://mariupolrada.gov.ua/citv-counci]-solutions/pro-vnesennia-zmin-do-rishennia-miskoi-radi-vid-28.01.2017-74-39-%C2%ABpro-perejmenuvannia-obektiv- toponimiki-mista%C2%BB          /   http://mariupolrada.gov.ua/page/dokumenti-mariupolskoi-miskoi-radi</t>
  </si>
  <si>
    <t xml:space="preserve">http://nikopol-mrada.dp.gov.ua/publichna-informatsiia/miski-tsilovi-prohramy
http://nikopol-mrada.dp.gov.ua/publichna-informatsiia/dokumentinmr/rishennia-miskoi-rady
http://nikopol-mrada.dp.gov.ua/prijmalnya/koshty-mista/zvity-pro-vykorystannia-pasportiv-biudzhetnykh-prohram
</t>
  </si>
  <si>
    <t>https://omr.gov.ua/ua/acts/council/
https://omr.gov.ua/ua/open-city/programs/
https://www.omr.gov.ua/ua/acts/council/91050/
https://omr.gov.ua/ua/acts/committee/177648/
https://www.omr.gov.ua/ua/open-city/programs/reports/
https://www.omr.gov.ua/ua/open-city/programs/reports/otcheti-za-2019-god/</t>
  </si>
  <si>
    <t>http://olexrada.gov.ua/category/target_gov_prog
http://olexrada.gov.ua/category/development_strategy/</t>
  </si>
  <si>
    <t>http://pavlogradmrada.dp.gov.ua/news/perelik-diyuchikh-miscevikh-program.html
https://pavlogradmrada.dp.gov.ua/wp-content/uploads/2020/12/1007-%D0%9F%D1%80%D0%BE-%D1%80%D0%B5%D0%B7%D1%83%D0%BB%D1%8C%D1%82%D0%B0%D1%82%D0%B8-%D0%B2%D0%B8%D0%BA%D0%BE%D0%BD%D0%B0%D0%BD%D0%BD%D1%8F-%D0%9F%D1%80%D0%BE%D0%B3%D1%80%D0%B0%D0%BC%D0%B8-%D1%81%D0%BF%D1%80%D0%B8%D1%8F%D0%BD%D0%BD%D1%8F-%D1%80%D0%BE%D0%B7%D0%B2%D0%B8%D1%82%D0%BA%D1%83-%D0%BF%D1%96%D0%B4%D0%BF%D1%80%D0%B8%D1%94%D0%BC%D0%BD%D0%B8%D1%86%D1%82%D0%B2%D0%B0.doc</t>
  </si>
  <si>
    <t xml:space="preserve">www.city-adm.rv.ua
http://medrivne.com.ua
</t>
  </si>
  <si>
    <t xml:space="preserve">(http://www.city.kharkov.ua/uk/dokumentyi/important-docs.html)     .
https://doc.citynet.kharkov.ua/uk/profile/
      </t>
  </si>
  <si>
    <t>http://zt-rada.gov.ua/?3998[0]=8763,    http://zt-rada.gov.ua/documents?4026=23</t>
  </si>
  <si>
    <t>https://zp.gov.ua/uk/articles/item/9124/zaporizki-deputati-zatverdili-plan-roboti-na-pershe-pivrichchya; https://zp.gov.ua/uk/articles/item/9113/tretya-sesiya-zaporizkoi-miskoi-radi
https://zp.gov.ua/uk/documents/category/rishennya-miskvikonkomu/</t>
  </si>
  <si>
    <t xml:space="preserve">http://www.mvk.if.ua/prmvk
http://www.mvk.if.ua/prorish  
http://www.mvk.if.ua/anons/54344
</t>
  </si>
  <si>
    <t>https://www.lutskrada.gov.ua/video-news/on-line
https://www.lutskrada.gov.ua/pages/rezultaty-holosuvan-vykonavchoho-komitetu
https://www.lutskrada.gov.ua/documents?term=&amp;number=&amp;type=24</t>
  </si>
  <si>
    <t xml:space="preserve">https://omr.gov.ua/ua/acts/committee/
</t>
  </si>
  <si>
    <t xml:space="preserve">http://www.izmail-rada.gov.ua/images/0511171.rar
</t>
  </si>
  <si>
    <t>https://mkrada.gov.ua/content/statut-mista.html.</t>
  </si>
  <si>
    <t>https://chernigiv-rada.gov.ua/plany-zasidan-vikonkomu/    https://chernigiv-rada.gov.ua/poekty-rishen-vikonkomu/sid-62/   https://chernigiv-rada.gov.ua/rishennya-vikonkomu/sid-63/</t>
  </si>
  <si>
    <t>https://www.city.kharkov.ua/uk/dokumentyi/ustav-territorialnoj-gromadyi.html</t>
  </si>
  <si>
    <t xml:space="preserve">http://www.meria.sumy.ua/index.php?docid=8634 ( );   https://smr.gov.ua/uk/dokumenti/statut-mista.html
</t>
  </si>
  <si>
    <t>http://rivnerada.gov.ua/portal/view-content/2430,  http://rivnerada.gov.ua/portal/view-content/4468;   http://rivnerada.gov.ua/portal/view-content/4473</t>
  </si>
  <si>
    <t>http://khm.gov.ua/uk/content/statut-terytorialnoyi-gromady-m-hmelnyckogo 
http://khm.gov.ua/uk/public_consultation</t>
  </si>
  <si>
    <t>https://mkrada.gov.ua/content/statut-mista.html.
https://mkrada.gov.ua/content/reglament-mikolaivskoi-miskoi-radi-vi-sklikannya_2.html.</t>
  </si>
  <si>
    <t>https://pavlogradmrada.dp.gov.ua/2083-2</t>
  </si>
  <si>
    <t>http://rivnerada.gov.ua/portal/view-content/2430</t>
  </si>
  <si>
    <t>https://bc-rada.gov.ua/node/6987</t>
  </si>
  <si>
    <t>https://www.lutskrada.gov.ua/pages/initiatives 
https://www.lutskrada.gov.ua/pages/bu</t>
  </si>
  <si>
    <t>https://e-dem.in.ua/shostka,        
https://pb.shostka.net/</t>
  </si>
  <si>
    <t xml:space="preserve">https://cnap.dniprorada.gov.ua/dpregistration/
</t>
  </si>
  <si>
    <t>http://zt-rada.gov.ua/files/upload/sitefiles/doc1609853507.pdf</t>
  </si>
  <si>
    <t xml:space="preserve">http://www.rada-poltava.gov.ua/rule/  
http://www.rada-poltava.gov.ua/files/rada_reglament7.zip
</t>
  </si>
  <si>
    <t>https://www.city.kharkov.ua/uk/gorodskaya-vlast/gorodskoj-sovet/reglament.html</t>
  </si>
  <si>
    <t>http://www.city.kherson.ua/acts/ps-4517-1120-5_1.zip</t>
  </si>
  <si>
    <t xml:space="preserve">http://rivnerada.gov.ua/portal/view-content/2432 </t>
  </si>
  <si>
    <t>https://rada-uzhgorod.gov.ua/media/1/%D0%A0%D0%A1_81_08.02.2021.pdf</t>
  </si>
  <si>
    <t xml:space="preserve">https://www.lutskrada.gov.ua/publications/27-sichnia-vidbudetsia-chetverta-sesiia-lutskoi-miskoi-rady
https://www.lutskrada.gov.ua/documents?term=&amp;number=&amp;type=17&amp;daterange=
</t>
  </si>
  <si>
    <t>http://www.izmail-rada.gov.ua/images/stories/2021/2001211.doc</t>
  </si>
  <si>
    <t>https://zp.gov.ua/uk/articles/item/9113/tretya-sesiya-zaporizkoi-miskoi-radi
https://zp.gov.ua/uk/sessions/current/projects/</t>
  </si>
  <si>
    <t>http://nikopol-mrada.dp.gov.ua/pbinf/2021_RM/25.docx
http://nikopol-mrada.dp.gov.ua/news/oholoshennia-pro-sklykannia-4i-sesii-miskoi-rady-viii-sklykannia</t>
  </si>
  <si>
    <t>https://www.omr.gov.ua/ua/acts/mayor/182483/
https://www.omr.gov.ua/ua/news/222170/</t>
  </si>
  <si>
    <t>https://novomoskovsk-rada.dp.gov.ua/ua/novini-ta-podiyi/novini/pyata-chergova-sesiya-novomoskovskoyi-miskoyi-radi-viii-sklikannya</t>
  </si>
  <si>
    <t xml:space="preserve">https://konotop-rada.gov.ua/pro-oholoshennia-shchodo-sklykannia-sesii-konotopskoi-miskoi-rady-somoho-sklykannia/ </t>
  </si>
  <si>
    <t xml:space="preserve">https://rada-uzhgorod.gov.ua/search?utf8=%E2%9C%93&amp;q=%D0%BF%D1%80%D0%BE+%D1%81%D0%BA%D0%BB%D0%B8%D0%BA%D0%B0%D0%BD%D0%BD%D1%8F
</t>
  </si>
  <si>
    <t>https://chernigiv-rada.gov.ua/news/id-46180/</t>
  </si>
  <si>
    <t>http://www.izmail-rada.gov.ua/images/stories/2021/2001211.doc
http://izmail-rada.gov.ua/2012-04-02-13-48-01/2012-04-02-13-50-26</t>
  </si>
  <si>
    <t>https://lis.gov.ua/2011-03-25-08-36-56/resheniya/proekty-reshenij.html</t>
  </si>
  <si>
    <t xml:space="preserve">http://nikopol-mrada.dp.gov.ua/publichna-informatsiia/plany-vidkrytykh-zasidan/poriadok-dennyi-sessii-nikopolskoi-miskoi-rady
http://nikopol-mrada.dp.gov.ua/publichna-informatsiia/dokumenti-nmr/proekty-rishen-miskoi-rady
</t>
  </si>
  <si>
    <t>https://www.omr.gov.ua/ua/acts/mayor/182483/
https://www.omr.gov.ua/ua/news/222170/
https://www.omr.gov.ua/ua/acts/projects/council/</t>
  </si>
  <si>
    <t>http://zakon.olexrada.gov.ua/kartka.php?i=c0310361
  - http://olexrada.gov.ua/category/pub_inf/proektu_rada</t>
  </si>
  <si>
    <t>http://pavlogradmrada.dp.gov.ua/category/miska-rada/proekti-rishen-misko-radi</t>
  </si>
  <si>
    <t xml:space="preserve">https://smr.gov.ua/uk/dokumenti/proekti-dokumentiv/proekti-poryadkiv-dennikh-sesij.html
https://smr.gov.ua/uk/miska-vlada/miska-rada/postijni-komisiji/162-komisia-budget.html
</t>
  </si>
  <si>
    <t>https://rada-uzhgorod.gov.ua/proekti-rishen-sesii-miskoi-radi
https://rada-uzhgorod.gov.ua/proekti-rishen-na-vikonkom
https://rada-uzhgorod.gov.ua/category/anonsy</t>
  </si>
  <si>
    <t>https://www.city.kharkov.ua/uk/document/pro-sklikannya-37-sesii-kharkivskoi-miskoi-radi-7-sklikannya-59418.html
https://doc.city.kharkov.ua/uk/profile/project</t>
  </si>
  <si>
    <t>https://khm.gov.ua/uk/content/vidbudetsya-zasidannya-postiynoyi-komisiyi-172</t>
  </si>
  <si>
    <t>https://petition.e-dem.ua/chernivtsi</t>
  </si>
  <si>
    <t>https://adm.dniprorada.gov.ua/   https://dniprorada.gov.ua   https://dniprorada.gov.ua/uk/page/schorichnij-konkurs-proektiv-ta-startapiv-innodnipro
https://dniprorada.gov.ua/uk/page/poshuk-prijnyatih-dokumentiv-dniprovskoi-miskoi-radi</t>
  </si>
  <si>
    <t>http://nikopol-mrada.dp.gov.ua/vykonavchyi-komitet/viddily-ta-upravlinnia-nmr/upravlinnia-ekonomiky-finansiv-ta-miskoho-biudzhetu/byudzhet-uchasti-2020
https://initiativ.e-dem.in.ua/nikopol/in
http://nikopol-mrada.dp.gov.ua/vykonavchyi-komitet/viddily-ta-upravlinnia-nmr/upravlinnia-ekonomiky-finansiv-ta-miskoho-biudzhetu/byudzhet-uchasti-2020</t>
  </si>
  <si>
    <t xml:space="preserve">2019-2021  - https://www.omr.gov.ua/ru/acts/council/114628/
https://omr.gov.ua/ua/news/218998/
https://citizen.odessa.ua/projects/
https://www.omr.gov.ua/ua/news/217552
https://odessa5t.com.ua
</t>
  </si>
  <si>
    <t xml:space="preserve">https://budget.e-dem.ua/1212400000/projects/%D0%9F%D0%B0%D0%B2%D0%BB%D0%BE%D0%B3%D1%80%D0%B0%D0%B4
https://budget.e-dem.ua/1212400000/competition/1257
https://pavlogradmrada.dp.gov.ua/byudzhet-uchasti-m-pavlograda-2
   </t>
  </si>
  <si>
    <t>https://chernigiv-rada.gov.ua/budget-uchasti-news/</t>
  </si>
  <si>
    <t>http://nikopol-mrada.dp.gov.ua/vykonavchyi-komitet/viddily-ta-upravlinnia-nmr/upravlinnia-ekonomiky-finansiv-ta-miskoho-biudzhetu/byudzhet-uchasti-2020</t>
  </si>
  <si>
    <t>https://budget.e-dem.ua/1212400000/competition/1257</t>
  </si>
  <si>
    <t xml:space="preserve">https://smr.gov.ua/uk/dokumenti/partitsipatornij-byudzhet.html
</t>
  </si>
  <si>
    <t>https://khm.gov.ua/uk/content/gromadski-iniciatyvy-zvity  https://khm.gov.ua/uk/content/gromadski-iniciatyvy-protokoly</t>
  </si>
  <si>
    <t xml:space="preserve">http://izmailinvest.org.ua/ua/#about
http://www.izmail-rada.gov.ua/2012-04-02-13-53-46/2012-04-02-13-57-02/676-2011-02-09-11-59-49
</t>
  </si>
  <si>
    <t xml:space="preserve">https://omr.gov.ua/ua/international/
https://forum5t.com.ua/
</t>
  </si>
  <si>
    <t>https://www.city.kharkov.ua/uk/o-xarkove/goroda-partneryi.html</t>
  </si>
  <si>
    <t xml:space="preserve">http://www.city.kherson.ua/articles/mizhnarodne-spivrobitnictv
</t>
  </si>
  <si>
    <t>http://invest-if.com/uk/
http://mvk.if.ua/invclim/41195 
http://www.komynalka.com.ua/investytsiyi/mistsevi-prohramy 
http://www.komynalka.com.Ua/investytsiyi/derzhavni-prohramy</t>
  </si>
  <si>
    <t>http://olexrada.gov.ua/doc/eco/cooperation.pdf</t>
  </si>
  <si>
    <t>https://pavlogradmrada.dp.gov.ua/vikonkom-2/proekti-rishen-vikonkomu/pro-stan-realizaci%d1%97-grantovikh-program-u-m-pavlogradi-u-2018roci.html</t>
  </si>
  <si>
    <t>https://lis.gov.ua/otkrytye-dannye.htmll,
https://lis.gov.ua/component/content/article/19-2011-03-24-14-31-46/2011-03-24-06-57-08/23545-miskij-golova-sergij-shilin-zustrivsya-z-predstavnikami-dityachogo-fondu-oon-unicef.html</t>
  </si>
  <si>
    <t xml:space="preserve">https://finance.smr.gov.ua/45-proekt-pidvishchennya-energoefektivnosti-v-osvitnikh-zakladakh-m-sumi
</t>
  </si>
  <si>
    <t xml:space="preserve">http://kam-pod.gov.ua/economika/granti  
http://kam-pod.gov.ua/gromadianam/konkurs-molodizhnykh-proektiv
</t>
  </si>
  <si>
    <t xml:space="preserve">2016-2020  - https://www.omr.gov.ua/ru/acts/council/81377/
2020-2022  - https://www.omr.gov.ua/ru/acts/council/96856/
2019-2021  - https://www.omr.gov.ua/ru/acts/council/114627/
</t>
  </si>
  <si>
    <t>http://www.city.kherson.ua/news_detail/u-hersoni-yaponskomu-poslu-prezentuvali-obladnannya-u-likarnyah-im-ye-ye-karabelesha-ta-im-o-s-luchanskogo</t>
  </si>
  <si>
    <t>https://www.city.kharkov.ua/uk/news/eib-nadav-kharkovu-10-milyoniv-evro-na-zakupivlyu-troleybusiv-44566.html</t>
  </si>
  <si>
    <t>https://lis.gov.ua/novosti/2011-03-25-08-09-17.html
https://lis.gov.ua/novosti/2017-09-21-08-09-18.html</t>
  </si>
  <si>
    <t>https://www.lutskrada.gov.ua/publications/rozpochato-pryiom-zaiavok-na-natsionalnyi-konkurs-blahodiina-ukraina-2020
hhttps://www.lutskrada.gov.ua/publications/rozpochavsia-vseukrainskyi-konkurs-dytiachoho-maliunka-okhorona-pratsi-ochyma-ditei-2021</t>
  </si>
  <si>
    <t xml:space="preserve">https://lvivrada.gov.ua/gromadska-uchast/konkursy-dlja-go
</t>
  </si>
  <si>
    <t>http://osvita.mkrada.gov.ua/      http://nmc.mkrada.gov.ua/ , https://mkrada.gov.ua/content/festivali-vistavki-konkursi.html</t>
  </si>
  <si>
    <t xml:space="preserve">https://rada-uzhgorod.gov.ua/post/slovachchyna-prezentuye-v-uzhgorodi-osvitni-mozhlyvosti-pidpysano-chotyrystoronnyu-ugodu
https://rada-uzhgorod.gov.ua/post/v-uzhhorodskii-miskii-radi-z-lideramy-molodi-obhovoryly-realizatsiiu-molodizhnykh-initsiatyv
</t>
  </si>
  <si>
    <t>https://dniprorada.gov.ua/uk/articles/category/novini/ .  (https://dniprorada.gov.ua/uk/page/komunalne-pidpriemstvo-agenstvo-rozvitku-dnipra-dniprovskoi-miskoi-radi)</t>
  </si>
  <si>
    <t xml:space="preserve"> http://lis.gov.ua/sub-ektam-khozyajstvovaniya/investitsii.html</t>
  </si>
  <si>
    <t xml:space="preserve">https://omr.gov.ua/ua/business/investment-passport/
https://odessa5t.com.ua/projects
https://investodessa.com/
</t>
  </si>
  <si>
    <t>http://olexrada.gov.ua/category/invest_pol
http://olexrada.gov.ua/doc/eco/invsest_prop.pdf</t>
  </si>
  <si>
    <t xml:space="preserve">https://www.google.com/maps/d/embed?mid=1f2D-8ELslgMEiuMZYAlkqXMejJU&amp;hl=ru </t>
  </si>
  <si>
    <t xml:space="preserve">https://pavlogradmrada.dp.gov.ua/torgovlya/pavlograd-invest/pro-zatverdzhennya-programi-spriyannya-rozvitku-pidpriehmnictva-v-m-pavlograd-na-2019-2021-roki.html
</t>
  </si>
  <si>
    <t>(https://www.facebook.com/kropyvnytskyi.invest/).</t>
  </si>
  <si>
    <t>https://www.omr.gov.ua/ua/city/departments/economy/</t>
  </si>
  <si>
    <t xml:space="preserve">http://olexrada.gov.ua/doc/eco/granty.pdf
    </t>
  </si>
  <si>
    <t>https://pavlogradmrada.dp.gov.ua/category/small-bussiness
https://pavlogradmrada.dp.gov.ua/news/nabir-uchasnikiv-do-programi-innovaci%d1%97-ukra%d1%97ni-dlya-pidpriehmciv-pochatkivciv.html</t>
  </si>
  <si>
    <t>https://ppr.kharkov.ua/ua</t>
  </si>
  <si>
    <t>Google translate - http://translate.google.com/translate?client=tmpg&amp;hl=en&amp;langpair=ru|en&amp;u=http%3A//www.izmail-rada.gov.ua/</t>
  </si>
  <si>
    <t>http://old.omr.gov.ua/
www.omr.gov.ua</t>
  </si>
  <si>
    <t xml:space="preserve"> http://olexrada.gov.ua/</t>
  </si>
  <si>
    <t xml:space="preserve">https://dniprorada.gov.ua/uk/page/vikonavchi-organi-miskoi-radi           .
https://opendata.dniprorada.gov.ua/dataset/-- </t>
  </si>
  <si>
    <t>«ProZorro»</t>
  </si>
  <si>
    <t>Prozorro - https://www.omr.gov.ua/ua/open-city/prozorro/</t>
  </si>
  <si>
    <t>Prozorro  - http://nikopol-mrada.dp.gov.ua/prijmalnya/koshty-mista/zakupivli-za-biudzhetni-koshty</t>
  </si>
  <si>
    <t xml:space="preserve">Prozorro    </t>
  </si>
  <si>
    <t xml:space="preserve">https://smr.gov.ua/uk/miska-vlada/vikonavchi-organi/strukturni-pidrozdili-sumskoji-miskoji-radi/2015-12-10-09-03-28/departament-infrastrukturi-mista.html;  -  2019  https://smr.gov.ua/uk/miska-vlada/tsentr-koordinatsiji-derzhavnikh-zakupivel/richni-plani-zakupivel.html
</t>
  </si>
  <si>
    <t>https://rada-uzhgorod.gov.ua/rada_docs/zakupivli?start_date=01%2F02%2F2019&amp;end_date=13%2F02%2F2021</t>
  </si>
  <si>
    <t xml:space="preserve"> http://www.izmail-rada.gov.ua/2010-03-18-10-53-55</t>
  </si>
  <si>
    <t xml:space="preserve"> (https://kyivaudit.gov.ua/)</t>
  </si>
  <si>
    <t>https://bc-rada.gov.ua/node/8429
https://www.zvit.pro/</t>
  </si>
  <si>
    <t>http://mariupolrada.gov.ua/page/elektronni- zakupivli</t>
  </si>
  <si>
    <t xml:space="preserve">https://rada-uzhgorod.gov.ua/golovni-rozporyadniki-koshtiv-na-sayti
https://rada-uzhgorod.gov.ua/byudzhet-na-mapi/
</t>
  </si>
  <si>
    <t xml:space="preserve">https://drive.google.com/drive/folders/1CHu5tjbfgzjDQSSUvDgwUFx38TFRh_C3
</t>
  </si>
  <si>
    <t xml:space="preserve">https://zp.gov.ua/uk/sessions/48/resolutions/. 
https://zp.gov.ua/upload/editor/programa_privatizacii_.pdf </t>
  </si>
  <si>
    <t>https://pavlogradmrada.dp.gov.ua/wp-content/uploads/2020/10/%D0%9D%D0%B0%D0%BA%D0%B0%D0%B7-60-%D1%81%D0%B0%D0%B9%D1%82.pdf</t>
  </si>
  <si>
    <t>http://chernivtsy.eu/portal/f/mr/ses2015065-1639-d1.doc -      
http://chernivtsy.eu/portal/f/mr/ses2010050-1284.doc
http://chernivtsy.eu/portal/f/mr/ses2014055-1354.doc
http://chernivtsy.eu/portal/f/mr/ses2015065-1639.doc
http://chernivtsy.eu/portal/f/mr/ses2016008-276.doc  2010., 2014., 2015., 2016.</t>
  </si>
  <si>
    <t xml:space="preserve">http://zakon.olexrada.gov.ua/kartka.php?i=c018613
</t>
  </si>
  <si>
    <t xml:space="preserve">(https://kmr.gov.ua/sites/default/files/4225_0.pdf,
https://kmr.ligazakon.net/document/mr181527$2018_09_27) </t>
  </si>
  <si>
    <t>http://pavlogradmrada.dp.gov.ua/kommayno/poryadok-provedennya-konkursu-na-pravo-orendi-majjna.html
https://pavlogradmrada.dp.gov.ua/wp-content/uploads/2020/08/2242-%D0%9F%D1%80%D0%BE-%D0%BF%D0%BE%D0%B2%D0%BD%D0%BE%D0%B2%D0%B0%D0%B6%D0%B5%D0%BD%D0%BD%D1%8F-%D1%83-%D1%81%D1%84%D0%B5%D1%80i-%D0%BE%D1%80%D0%B5%D0%BD%D0%B4%D0%BD%D0%B8%D1%85-%D0%B2i%D0%B4%D0%BD%D0%BE%D1%81%D0%B8%D0%BD.doc</t>
  </si>
  <si>
    <t>(http://odata.rada-poltava.gov.ua/)</t>
  </si>
  <si>
    <t xml:space="preserve">https://zp.gov.ua/uk/documents/item/1237 
https://zp.gov.ua/upload/editor/programa_privatizacii_.pdf </t>
  </si>
  <si>
    <t>http://izmail-rada.gov.ua/2020-06-12-06-37-16/10056-----------403  
http://izmail-rada.gov.ua/component/content/article/55-2010-03-18-12-40-14/9161-2019-05-29-13-39-39</t>
  </si>
  <si>
    <t xml:space="preserve"> http://lis.gov.ua/2011-03-25-08-36-56/resheniya/resheniya-sessij-gorodskogo-soveta/393-resheniya-sessij-gorodskogo-soveta-6-sozyva/resheniya-45-sessii-6-go-sozyva.html</t>
  </si>
  <si>
    <t xml:space="preserve">(https://www.omr.gov.ua/ua/city/departments/dks/informacionnie-materiali/) - https://www.omr.gov.ua/ru/acts/mayor/7962/
https://www.omr.gov.ua/ua/news/216443
</t>
  </si>
  <si>
    <t xml:space="preserve">http://kam.gov.ua/ua/news/pg/141118436657775_p9/
http://kam.gov.ua/komunalna_vlasnist_ta_zemelni_resursi/orenda_nerukhomogo_mayna
</t>
  </si>
  <si>
    <t xml:space="preserve">http://kr.gov.ua/ua/osxfile/name/291111692030173_s_2o/ </t>
  </si>
  <si>
    <t xml:space="preserve"> https://www.city.kharkov.ua/uk/document/pro-zatverdzhennya-polozhennya-pro-poryadok-viznachennya-rozmiriv-orendnoyi-plati-3087.html</t>
  </si>
  <si>
    <t>https://www.bc-ukv.org.ua/</t>
  </si>
  <si>
    <t>http://nikopol-mrada.dp.gov.ua/vykonavchyi-komitet/viddily-ta-upravlinnia-nmr/upravlinnia-komunalnoho-maina
http://nikopol-mrada.dp.gov.ua/mayno/mayno_docs/konjurs.pdf</t>
  </si>
  <si>
    <t>http://rivnerada.gov.ua/portal/view-content/5943</t>
  </si>
  <si>
    <t>https://www.city.kharkov.ua/uk/dokumentyi/koristuvannya-komunalnim-majnom/orenda.html
https://www.city.kharkov.ua/ru/document/pro-peredachu-mayna-v-gospodarske-vidannya-komunalnomu-pidpriemstvu-munitsipalna-apteka-mista-kharkova-60660.html
https://www.city.kharkov.ua/ru/document/informatsiyne-povidomlennya-pro-privatizatsiyu-obekta-maloi-privatizatsii-nezhitlovikh-primischen-1-go-poverkhu-v-lit-a-9-zagalnoyu-ploscheyu-11135-kvm-za-adresoyu-m-kharkiv-vul-koneva-7-59910.html</t>
  </si>
  <si>
    <t>2019  - http://izmail-rada.gov.ua/component/content/article/55-2010-03-18-12-40-14/9124-2019-05-13-13-13-02</t>
  </si>
  <si>
    <t xml:space="preserve">https://gukv.gov.ua/%d0%bf%d1%80%d0%be%d1%82%d0%be%d0%ba%d0%be%d0%bb%d0%b8/     ’  : 
https://gukv.gov.ua/wp-content/uploads/2019/09/__%202019_04.09.2019.pdf
</t>
  </si>
  <si>
    <t xml:space="preserve">https://www.omr.gov.ua/ua/news/219745
https://www.omr.gov.ua/ua/acts/mayor/106875/
</t>
  </si>
  <si>
    <t xml:space="preserve">http://kam.gov.ua/ua/news/pg/210219579504138_p9/
http://kam.gov.ua/komunalna_vlasnist_ta_zemelni_resursi/orenda_nerukhomogo_mayna
</t>
  </si>
  <si>
    <t xml:space="preserve">http://olexrada.gov.ua/base/project/rada/proekt_r_3527.pdf
http://olexrada.gov.ua/base/project/rada/proekt_r_3531.pdf
</t>
  </si>
  <si>
    <t>https://zp.gov.ua  https://zp.gov.ua/uk/page/karta-rozdilu-ekonomika  https://zp.gov.ua/uk/page/admin-services https://zp.gov.ua/uk/page/orenda-ta-privatizaciya</t>
  </si>
  <si>
    <t xml:space="preserve">https://www.omr.gov.ua/ua/acts/mayor/100688/
https://www.omr.gov.ua/ua/acts/mayor/55088/
https://www.omr.gov.ua/ua/news/219745
</t>
  </si>
  <si>
    <t xml:space="preserve">http://kam.gov.ua/ua/news/pg/210219579504138_p9/
http://kam.gov.ua/ua/news/pg/141118284469070_p9/
</t>
  </si>
  <si>
    <t>https://rada-uzhgorod.gov.ua/page/komunalna-vlasnist-2/
https://rada-uzhgorod.gov.ua/page/komunalna-vlasnist-2/#8fkubkmxp2b</t>
  </si>
  <si>
    <t>http://olexrada.gov.ua/base/project/rada/proekt_r_3527.pdf
http://olexrada.gov.ua/base/project/rada/proekt_r_3531.pdf</t>
  </si>
  <si>
    <t>https://mkrada.gov.ua/content/informaciya-pro-hid-ta-rezultati-vidchuzhennya-komunalnogo-mayna-m-mikolaeva.html
https://mkrada.gov.ua/news/8759.html</t>
  </si>
  <si>
    <t>(http://data.gov.ua)</t>
  </si>
  <si>
    <t>https://drive.google.com/drive/folders/13d5C9s3hsU_cBiS3OvxKRIfPtYrRGiop?usp=sharing</t>
  </si>
  <si>
    <t>http://www.mvk.if.ua/budget
 https://mfu.if.ua/planuvannya-misczevyh-byudzhetiv/rishennya-po-byudzhetu-mista/</t>
  </si>
  <si>
    <t xml:space="preserve">http://kam.gov.ua/byudzhet/rishennya_pro_miskiy_byudzhet
</t>
  </si>
  <si>
    <t>https://lis.gov.ua/ispolzovanie-byudzhetnykh-sredstv.html</t>
  </si>
  <si>
    <t>http://nikopol-mrada.dp.gov.ua/prijmalnya/koshty-mista/perelik-rishen-pro-miskyi-biudzhet 
http://nikopol-mrada.dp.gov.ua/pbinf/2021_R/107-4.zip</t>
  </si>
  <si>
    <t>(https://omr.gov.ua/ua/acts/council/182402/), https://omr.gov.ua/ua/open-city/budget/
https://omr.gov.ua/ru/acts/council/182743
https://openbudget.omr.gov.ua/</t>
  </si>
  <si>
    <t xml:space="preserve">   http://rivnerada.gov.ua/portal/content-list/5/227</t>
  </si>
  <si>
    <t>http://www.mvk.if.ua/rpmb,   /      https://mfu.if.ua/planuvannya-misczevyh-byudzhetiv/rishennya-po-byudzhetu-mista/</t>
  </si>
  <si>
    <t xml:space="preserve"> https://lis.gov.ua/ispolzovanie-byudzhetnykh-sredstv.html</t>
  </si>
  <si>
    <t>http://nikopol-mrada.dp.gov.ua/prijmalnya/koshty-mista/perelik-rishen-pro-miskyi-biudzhet</t>
  </si>
  <si>
    <t>https://www.city.kharkov.ua/uk/dokumentyi/byudzhet.html</t>
  </si>
  <si>
    <t xml:space="preserve">https://dniprorada.gov.ua/uk/articles/category/zviti-pro-vikonannya-byudzhetu/
https://opendata.dniprorada.gov.ua/dataset/--- </t>
  </si>
  <si>
    <t>http://kam.gov.ua/byudzhet/rishennya_pro_miskiy_byudzhet</t>
  </si>
  <si>
    <t>https://omr.gov.ua/ua/open-city/budget/byudjet-2020/
https://omr.gov.ua/ua/news/221806
https://openbudget.omr.gov.ua/income/</t>
  </si>
  <si>
    <t xml:space="preserve"> https://kmr.gov.ua/uk/zvit_kiev_bydjet</t>
  </si>
  <si>
    <t>http://www.city.kherson.ua/acts/s2325-2020.pdf
http://mvk.kherson.ua/byudzhet-2019  -
http://mvk.kherson.ua/byudzhet-2020</t>
  </si>
  <si>
    <t xml:space="preserve"> http://brovary-rada.gov.ua/documents/?c=32</t>
  </si>
  <si>
    <t>https://dniprorada.gov.ua/uk/page/obgovorennya-proektu-miskogo-byudzhetu</t>
  </si>
  <si>
    <t>https://docs.google.com/document/d/162iy1qdRG4rYWv3p9NfkLjQEovcoFx79/edit
http://izmail-rada.gov.ua/2012-04-02-13-48-01/2012-04-02-13-49-01/9997--------2021-</t>
  </si>
  <si>
    <t xml:space="preserve">https://omr.gov.ua/images/File/DODATKI_2020/PROEKTI/Gorsovet_VIII/pr_na_23_12.zip
</t>
  </si>
  <si>
    <t xml:space="preserve"> http://olexrada.gov.ua/category/advert/page/3</t>
  </si>
  <si>
    <t xml:space="preserve">(https://pavlogradmrada.dp.gov.ua/miska-rada/proekti-rishen-misko%d1%97-radi/proekti-rishen-3-sesi%d1%97-viii-sklikannya.html),    https://pavlogradmrada.dp.gov.ua/miska-rada/rishennya-miskradi/rishennya-3sesi%d1%97-viii-sklikannya.html
</t>
  </si>
  <si>
    <t>http://www.kovelrada.gov.ua/news-9805.html 
http://prokovel.com/kovel_2020/2286-.html</t>
  </si>
  <si>
    <t>https://dniprorada.gov.ua/uk/articles/item/35182/ogoloshennya-schodo-provedennya-publichnih-sluhan-z-pitan-formuvannya-proektu-byudzhetu-mista-dnipra-na-2020-rik</t>
  </si>
  <si>
    <t xml:space="preserve">http://www.krm.gov.ua/news/view/25180
http://www.krm.gov.ua/news/view/25022
 http://www.krm.gov.ua/article/view/516#met245
</t>
  </si>
  <si>
    <t xml:space="preserve">http://olexrada.gov.ua/category/advert/page/3
       </t>
  </si>
  <si>
    <t>https://pavlogradmrada.dp.gov.ua/finansove-upravlinnya/zviti-pro-vikoristannya-byudzhetnikh-koshtiv/informaciya-pro-byudzhet-za-byudzhetnimi-programami-ta-pokaznikami-za-2019-rik.html
https://pavlogradmrada.dp.gov.ua/rozporyadgennya-golovi/pro-zakhodi-shhodo-skladannya-proehktu-miskogo-byudzhetu-na-2021-rik.html</t>
  </si>
  <si>
    <t>https://omr.gov.ua/ua/announce/218042
https://omr.gov.ua/ua/news/218111
https://omr.gov.ua/images/File/DODATKI_2020/FINANSI/budget_odesa_gromadyan.pdf</t>
  </si>
  <si>
    <t>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https://docs.google.com/viewer?url=http://smr.gov.ua/images/documents/miskij_budjet/2021/Protokol_1_vid_08.10.2020.pdf&amp;embedded=true</t>
  </si>
  <si>
    <t>https://omr.gov.ua/ua/news/218111</t>
  </si>
  <si>
    <t>http://mvk.kherson.ua/byudzhet-2020
 https://suspilne.media/90131-gromadskist-hersona-obgovorila-budzet-mista-na-2021-rik/)</t>
  </si>
  <si>
    <t>(https://dniprorada.gov.ua/uk/page/dokumenti-miskoi-radi).</t>
  </si>
  <si>
    <t>http://www.izmail-rada.gov.ua/2010-05-11-13-55-27/113-2010-05-12-05-57-35</t>
  </si>
  <si>
    <t>https://lis.gov.ua/lisichansk-today/314-gorodskie-programmy-razvitiya.html</t>
  </si>
  <si>
    <t>http://nikopol-mrada.dp.gov.ua/vykonavchyi-komitet/viddily-ta-upravlinnia-nmr/upravlinnia-pratsi-ta-sotsialnoho-zakhystu-naselennia/aktualna-informatsiia
http://nikopol-mrada.dp.gov.ua/vykonavchyi-komitet/viddily-ta-upravlinnia-nmr/upravlinnia-pratsi-ta-sotsialnoho-zakhystu-naselennia/elektronni-sotsialni-servisy
http://nikopol-mrada.dp.gov.ua/vykonavchyi-komitet/viddily-ta-upravlinnia-nmr/upravlinnia-pratsi-ta-sotsialnoho-zakhystu-naselennia/mistsevi-prohramy-sotsialnoho-zakhystu</t>
  </si>
  <si>
    <t>https://omr.gov.ua/ua/city/departments/dpsp/miski-prog/
https://omr.gov.ua/ua/news/222294)       (https://omr.gov.ua/ua/news/222244)
https://omr.gov.ua/ru/acts/council/182742/</t>
  </si>
  <si>
    <t>https://www.city.kharkov.ua/uk/dovdnik/katalog-soczalnix-poslug.html</t>
  </si>
  <si>
    <t>http://www.city.kherson.ua/act_search/3?number=54&amp;text=&amp;date_from=2021-01-26&amp;date_to</t>
  </si>
  <si>
    <t>https://zp.gov.ua/uk/documents/item/43986</t>
  </si>
  <si>
    <t xml:space="preserve"> https://www.lutskrada.gov.ua/documents/pro-zatverdzhennia-kompleksnoi-prohramy-sotsialnoi-pidtrymky-uchasnykiv-boiovykh-dii-biitsiv-dobrovoltsiv-chleniv-ikh-simei-a-takozh-simei-zahyblykh-pomerlykh-viiskovosluzhbovtsiv-iaki-zareiestrovani-;
https://www.lutskrada.gov.ua/documents/pro-zatverdzhennia-prohramy-sotsialnykh-vyplat-ditiam-u-misti-lutsku-na-2019-2020-roky;
https://www.lutskrada.gov.ua/documents/pro-prodovzhennia-terminu-dii-prohramy-zabezpechennia-zhytlom-na-umovakh-spivfinansuvannia-uchasnykiv-boiovykh-dii-osib-z-invalidnistiu-vnaslidok-viiny-biitsiv-dobrovoltsiv-a-takozh-chleniv-simei-zahy
</t>
  </si>
  <si>
    <t>https://omr.gov.ua/ua/city/departments/dpsp/miski-prog/</t>
  </si>
  <si>
    <t>http://www.city.kherson.ua/act_search/3?number=54&amp;text=&amp;date_from=2021-01-26&amp;date_to)</t>
  </si>
  <si>
    <t xml:space="preserve"> +380 |56| 732 12 12
https://hotline.dniprorada.gov.ua/
https://dniprorada.gov.ua/uk/page/bezoplatna-pravova-dopomoga https://dniprorada.gov.ua/uk/page/departament-socialnoi-politiki-dniprovskoi-miskoi-radi</t>
  </si>
  <si>
    <t>http://www.mvk.if.ua/telslugb 
http://www.mvk.if.ua/uszn 
http://www.komynalka.com.ua/video/hariachi-telefony
 http://www.mvk.if.ua/uploads/files/42851.pdf</t>
  </si>
  <si>
    <t>http://nikopol-mrada.dp.gov.ua/vykonavchyi-komitet/komunalna-sfera/komunalni-pidpryiemstva/nikopolska-miska-komunalna-avariinoriatuvalna-sluzhba2
http://nikopol-mrada.dp.gov.ua/viddilNS/struktura%20new.doc
http://nikopol-mrada.dp.gov.ua/vykonavchyi-komitet/komunalna-sfera/komunalni-pidpryiemstva
www.legalaid.gov.ua,       - http://nikopol-mrada.dp.gov.ua/servisi/bezoplprav1
http://nikopol-mrada.dp.gov.ua/news/vykorystovuite-svoie-pravo-na-bezoplatnu-pravovu-dopomohu
http://nikopol-mrada.dp.gov.ua/component/k2/komunalne-pidpryiemstvo-tercentr      - http://nikopol-mrada.dp.gov.ua/vykonavchyi-komitet/komunalna-sfera/komunalni-zaklady.</t>
  </si>
  <si>
    <t xml:space="preserve">http://chernivtsy.eu/portal/12832-2 
</t>
  </si>
  <si>
    <t>http://www.izmail-rada.gov.ua/images/3012202030.pdf
http://www.izmail-rada.gov.ua/2010-05-11-07-53-46
http://www.izmail-rada.gov.ua/2011-04-05-07-40-31</t>
  </si>
  <si>
    <t xml:space="preserve">https://www.lutskrada.gov.ua/pages/public-institutions
 https://pravo.minjust.gov.ua/ua
</t>
  </si>
  <si>
    <t>https://omr.gov.ua/ua/citizens/help-desk/
https://omr.gov.ua/ru/city/departments/dpsp/
https://omr.gov.ua/ua/citizens/legal-advice/</t>
  </si>
  <si>
    <t>http://olexrada.gov.ua/kom_gosp/emergency_phones/telefony-avarijno-dyspetcherskyh-sluzhb-m-oleksandriyi.html
https://www.legalaid.gov.ua/
http://olexrada.gov.ua/category/struct/struct_18</t>
  </si>
  <si>
    <t>https://pavlogradmrada.dp.gov.ua/napisat-pismo-mehru
https://pavlogradmrada.dp.gov.ua/uzhkg/struktura-uzhkg.html
https://pavlogradmrada.dp.gov.ua/news/novini-dnipropetrovshhini-23.html
https://pavlogradmrada.dp.gov.ua/centr-socialnikh-sluzhb-dlya-sim%d1%97-ditejj-ta-molodi/informaciya-pro-centr-2.html</t>
  </si>
  <si>
    <t>https://www.city.kharkov.ua/uk/dovdnik/ekstrennyie-telefonyi.html
https://www.legalaid.gov.ua/
https://www.city.kharkov.ua/uk/dovdnik/katalog-soczalnix-poslug.html</t>
  </si>
  <si>
    <t>http://www.city.kherson.ua/upload/dispetcher.doc
www.legalaid.gov.ua, https://www.legalaid.gov.ua/miscevi/1317-mistsevi-tsentry-bvpd-ta-biuro-pravovoi-dopomohy-khersonshchyny
http://www.city.kherson.ua/articles/vikonavchi-organi</t>
  </si>
  <si>
    <t>http://khm.gov.ua/uk/content/operatyvni-sluzhby
https://khm.gov.ua/uk/content/korysni-posylannya
https://khm.gov.ua/uk/state_institutions</t>
  </si>
  <si>
    <t>http://cnap.bc-rada.gov.ua/</t>
  </si>
  <si>
    <t>http://www.izmail-rada.gov.ua/2013-10-24-06-00-07
http://www.izmail-rada.gov.ua/2010-06-08-07-00-19/2013-06-05-05-35-02/8120-2013-06-04-12-27-19</t>
  </si>
  <si>
    <t>http://www.cnap.if.Ua/ 
www.mvk.if.ua</t>
  </si>
  <si>
    <t xml:space="preserve">https://omr.gov.ua/ua/city/departments/dnap/
https://cnap.odessa.ua/
</t>
  </si>
  <si>
    <t>(http://prozoriy-office.kharkov.ua/)   (https://dozvil.kh.ua/),
https://dozvil.kh.ua/register.jsp?type=citizen
https://dozvil.kh.ua/kontakty.htm</t>
  </si>
  <si>
    <t>http://cnap.kherson.ua/kontakti
http://cnap.kherson.ua/administrativni-poslugi</t>
  </si>
  <si>
    <t xml:space="preserve">http://adminposluga.lis.lurenet.ua/
</t>
  </si>
  <si>
    <t>http://www.izmail-rada.gov.ua/2010-05-11-07-53-46
http://www.izmail-rada.gov.ua/-l-r</t>
  </si>
  <si>
    <t xml:space="preserve">http://nikopol-mrada.dp.gov.ua/vykonavchyi-komitet/komunalna-sfera/komunalni-pidpryiemstva/kp-nikopolske-vyrobnyche-upravlinnia-vodoprovidnokanalizatsiinoho-hospodarstva-nikopolskoi-miskoi-rady
https://nikvoda.dp.ua/%d0%bd%d0%be%d0%b2%d0%b8%d0%bd%d0%b8/2018/03/20/48/
        </t>
  </si>
  <si>
    <t>https://pavlogradmrada.dp.gov.ua/uzhkg/struktura-uzhkg.html</t>
  </si>
  <si>
    <t xml:space="preserve">https://www.lutskrada.gov.ua/pages/public-institutions 
</t>
  </si>
  <si>
    <t>http://www.city.kharkov.ua/uk/kommunalnyie-predpriyatiya.html)
https://city.kharkov.ua/documents/uploaded/%D0%9A%D0%92%D0%91%D0%9E.pdf</t>
  </si>
  <si>
    <t xml:space="preserve">http://energy.khm.gov.ua/info/
http://energy.khm.gov.ua/projects/
</t>
  </si>
  <si>
    <t>https://new.bc-rada.gov.ua/pro_misto/vazhlyva_informatsiia/perelik_vakansii_derzhavnykh_orhaniv.html</t>
  </si>
  <si>
    <t>http://nikopol-mrada.dp.gov.ua/vykonavchyi-komitet/vakansii/dokumenty-neobkhidni-dlia-uchasti-v-konkursi</t>
  </si>
  <si>
    <t>http://rivnerada.gov.ua/portal/view-content/8603</t>
  </si>
  <si>
    <t>https://www.city.kharkov.ua/assets/files/08.2011.doc</t>
  </si>
  <si>
    <t xml:space="preserve">onedrive.live.com     </t>
  </si>
  <si>
    <t>http://www.izmail-rada.gov.ua/2011-11-16-07-26-09/55-2010-03-18-12-40-14/10068-2021-02-03-14-34-03
http://www.izmail-rada.gov.ua/2011-11-16-07-26-09/55-2010-03-18-12-40-14/9247-2019-07-17-13-36-53
http://www.izmail-rada.gov.ua/2011-11-16-07-26-09/55-2010-03-18-12-40-14/9138-2019-05-16-13-34-23</t>
  </si>
  <si>
    <t>http://www.mvk.if.ua/rizn, 
http://www.mvk.if.ua/news/54370 ( )</t>
  </si>
  <si>
    <t>https://rada-uzhgorod.gov.ua/sluzhba-personalu-ta-spetsroboty-1
https://rada-uzhgorod.gov.ua/sluzhba-personalu-ta-spetsroboty-1#im355eef6q</t>
  </si>
  <si>
    <t>https://bmr.gov.ua/index.php?%20id=800000872      https://bmr.gov.ua/index.php? id=800001130</t>
  </si>
  <si>
    <t xml:space="preserve">https://dniprorada.gov.ua/uk/page/kodeks-etiki-deputativ
</t>
  </si>
  <si>
    <t>https://docs.google.com/document/d/1U9oji92sM5cy0TbLMURS98Qv4SehQWVM/edit</t>
  </si>
  <si>
    <t xml:space="preserve"> http://lis.gov.ua/2011-03-25-08-36-56/zakonodatelstvo.html</t>
  </si>
  <si>
    <t>http://nikopol-mrada.dp.gov.ua/vykonavchyi-komitet/zahalni-pravyla-etychnoi-povedinky
http://nikopol-mrada.dp.gov.ua/pbinf/2020_R/1-1_2_VIII.docx</t>
  </si>
  <si>
    <t>https://omr.gov.ua/ua/acts/council/182169/</t>
  </si>
  <si>
    <t>https://pavlogradmrada.dp.gov.ua/vikonkom-2/rishennya-vikonkomu/pro-viznannya-takim-shho-vtratilo-chinnist-rishennya-vikonavchogo-komitetu-vid-28-09-2012-roku-772-pro-zatverdzhennya-kodeksu-etiki-ta-sluzhbovo%D1%97-povedinki-posadovikh-osib-vikonavchikh-organiv-2.html</t>
  </si>
  <si>
    <t>http://olexrada.gov.ua/category/ethic
http://olexrada.gov.ua/category/city_rada/cg_reglament</t>
  </si>
  <si>
    <t>http://www.city.kherson.ua/articles/kodeks-professionalnoy-etiki
http://www.city.kherson.ua/articles/zagalni-pravila-etichnoyi-povedinki-derzhavnih-sluzhbovciv-ta-posadovih-osib-miscevogo-samovryaduvannya
http://www.city.kherson.ua/acts/s1-2020_1.pdf</t>
  </si>
  <si>
    <t>https://dniprorada.gov.ua/uk/persons/item/211/filatov-boris-albertovich
https://dniprorada.gov.ua/uk/persons/category/deputati-miskoi-radi-/</t>
  </si>
  <si>
    <t>https://kam-pod.gov.ua/component/k2/item/30098-malinovskyi-volodymyr-ivanovych</t>
  </si>
  <si>
    <t xml:space="preserve">https://nazk.gov.ua/
</t>
  </si>
  <si>
    <t>http://www.kovelrada.gov.ua/parliamentary_declaration.html</t>
  </si>
  <si>
    <t>http://nikopol-mrada.dp.gov.ua/vykonavchyi-komitet/zapobihannia-proiavam-koruptsii</t>
  </si>
  <si>
    <t xml:space="preserve">https://omr.gov.ua/ua/city/mayor/declaration/ 
https://deputat.odessa.ua/deputies/
https://deputat.odessa.ua/deputies/brindak-oleg-borisovich/declarations/
</t>
  </si>
  <si>
    <t xml:space="preserve">http://olexrada.gov.ua/category/info_about_verification
    </t>
  </si>
  <si>
    <t xml:space="preserve"> https://smr.gov.ua/uk/miska-vlada/miskij-golova.html
https://smr.gov.ua/uk/miska-vlada/miska-rada/deputati.html 
https://smr.gov.ua/uk/miska-vlada/miska-rada/deputati/795-bogodushko-boris-ivanovich.html 
</t>
  </si>
  <si>
    <t xml:space="preserve">http://www.city.kharkov.ua/uk/gorodskaya-vlast/gorodskoj-golova/biografiya.html
https://www.city.kharkov.ua/uk/dokumentyi/perevrki-po-zu-pro-ochishhennya-vladi.html
   </t>
  </si>
  <si>
    <t>http://khm.gov.ua/uk/content/biografiya
https://khm.gov.ua/uk/user/93, https://khm.gov.ua/uk/user/3707</t>
  </si>
  <si>
    <t>http://olexrada.gov.ua/base/project/vikonkom/proekt_v_3790.pdf</t>
  </si>
  <si>
    <t>https://pavlogradmrada.dp.gov.ua/2083-2
https://pavlogradmrada.dp.gov.ua/wp-content/uploads/2016/11/%D0%BC%D0%B5%D1%82%D0%BE%D0%B4%D0%B8%D1%87%D0%BD%D1%96-%D1%80%D0%B5%D0%BA%D0%BE%D0%BC%D0%B5%D0%BD%D0%B4%D0%B0%D1%86%D1%96%D1%97-%D0%B7-%D0%BF%D0%B8%D1%82%D0%B0%D0%BD%D1%8C-%D0%B7%D0%B0%D0%BF%D0%BE%D0%B1%D1%96%D0%B3%D0%B0%D0%BD%D0%BD%D1%8F-%D1%82%D0%B0-%D0%B2%D1%80%D0%B5%D0%B3%D1%83%D0%BB%D1%8E%D0%B2%D0%B0%D0%BD%D0%BD%D1%8F-%D0%BA%D0%BE%D0%BD%D1%84%D0%BB%D1%96%D0%BA%D1%82%D1%83-%D1%96%D0%BD%D1%82%D0%B5%D1%80%D0%B5%D1%81%D1%96%D0%B2.pdf</t>
  </si>
  <si>
    <t>http://rivnerada.gov.ua/portal/view-content/2434;     http://rivnerada.gov.ua/portal/view-content/4461</t>
  </si>
  <si>
    <t xml:space="preserve">https://rada-uzhgorod.gov.ua/protydiya-koruptsiyi/
https://nazk.gov.ua/uk/departament-monitoryngu-dotrymannya-zakonodavstva-pro-konflikt-interesiv-ta-inshyh-obmezhen-shhodo-zapobigannya-koruptsiyi/
</t>
  </si>
  <si>
    <t>https://www.city.kharkov.ua/uk/dokumentyi/antikorupczjna-dyalnst/konflkt-nteresv.html</t>
  </si>
  <si>
    <t>http://www.city.kherson.ua/articles/zapobigannya-ta-vregulyuvannya-konfliktu-interesiv
http://www.city.kherson.ua/articles/kodeks-professionalnoy-etiki</t>
  </si>
  <si>
    <t>http://bc-rada.gov.ua,   bc_mvk@ukr.net</t>
  </si>
  <si>
    <t xml:space="preserve">(096) 588-11-88,corruptionnet@ukr.net https://kyivcity.gov.ua/bezpeka_ta_pravoporiadok/borotba_z_koruptsiieiu/,  https://kmr.gov.ua/uk/content/vidpovidalnist-za-korupciyni-zlochyny
 </t>
  </si>
  <si>
    <t xml:space="preserve"> https://rada-uzhgorod.gov.ua/protydiya-koruptsiyi/
https://nazk.gov.ua/uk/departament-organizatsiyi-roboty-iz-zapobigannya-ta-vyyavlennya-koruptsiyi/metodychni-rekomendatsiyi/zahyst-vykryvachiv/?hilite=
</t>
  </si>
  <si>
    <t>http://dmr.dp.ua/dniprorada/,          - office@dmr.dp.ua, office@dniprorada.gov.ua</t>
  </si>
  <si>
    <t>https://khm.gov.ua/uk/anticorruption_policy
e-mail: anticorruption@khm.gov.ua
0800 750 510</t>
  </si>
  <si>
    <t xml:space="preserve">(https://1535.odessa.ua)
https://omr.gov.ua/ua/city/offices/otdel-po-voprosam-predotvrascheniya-korrupcii/
</t>
  </si>
  <si>
    <t>http://www.rada-poltava.gov.ua/documents/rishennya_radi/  http://www.rada-poltava.gov.ua/city/</t>
  </si>
  <si>
    <t>(http://www.mvk.if.ua/)</t>
  </si>
  <si>
    <t>http://izmail-rada.gov.ua/2010-05-05-12-39-15
http://www.izmail-rada.gov.ua/2015-08-28-08-00-23/10012-2020-12-23-14-15-39
http://www.izmail-rada.gov.ua/2015-08-28-08-00-23/9688-2020-05-28-13-35-54</t>
  </si>
  <si>
    <t xml:space="preserve">https://www.vmr.gov.ua/Lists/VinnytsyaCity/ShowContent.aspx?ID=4
http://map.vmr.gov.ua </t>
  </si>
  <si>
    <t>https://lis.gov.ua/gradostroitelnaya-dokumentatsiya.html</t>
  </si>
  <si>
    <t>https://omr.gov.ua/ua/city/departments/uag/
https://omr.gov.ua/ua/city/departments/uag/publichnaya-kadastrovaya-karta-ukraini/
http://ombk.odessa.ua/
https://omr.gov.ua/ua/city/departments/uag/</t>
  </si>
  <si>
    <t>http://pavlogradmrada.dp.gov.ua/news/generalnijj-plan-mista-pavlograda.html
http://pavlogradmrada.dp.gov.ua/category/arkhitektura/proekti-detalnikh-planiv-teritorijj
https://pavlogradmrada.dp.gov.ua/arkhitektura/proekt-zonuvannya-teritori%d1%97-mista/rozroblennya-planu-zonuvannya-teritori%d1%97-m-pavlograd.html</t>
  </si>
  <si>
    <t xml:space="preserve">http://data.city.kharkov.ua/passport/Bf0H-VkCk-vsGA-ufvI.html
http://registry.uga.kharkov.ua/
https://drive.google.com/drive/folders/117dGWKDN0ah3bLPayvKnjpRZETNcSfRO
(uga.kharkov.ua),       </t>
  </si>
  <si>
    <t>https://dniprorada.gov.ua/uk/page/reestr-diyuchih-dogovoriv-orendi-zemelnih-dilyanok</t>
  </si>
  <si>
    <t xml:space="preserve">http://pavlogradmrada.dp.gov.ua/zemelni-resursi/perelik-vilnikh-zemelnikh-dilyanok.html
     </t>
  </si>
  <si>
    <t xml:space="preserve">http://nikopol-mrada.dp.gov.ua/vykonavchyi-komitet/viddily-ta-upravlinnia-nmr/upravlinnia-komunalnoho-maina 
https://www.google.com/maps/d/embed?mid=1f2D-
8ELslgMEiuMZYAlkqXMejJU&amp;hl=ru&amp;ll=47.5753460291242
26%2C34.35658691533206&amp;z=13 
</t>
  </si>
  <si>
    <t xml:space="preserve"> https://rada-uzhgorod.gov.ua/
</t>
  </si>
  <si>
    <t xml:space="preserve">https://chernigiv-rada.gov.ua </t>
  </si>
  <si>
    <t>http://www.izmail-rada.gov.ua/2015-08-28-08-00-23/8745-2018-10-02-13-48-00</t>
  </si>
  <si>
    <t xml:space="preserve"> https://omr.gov.ua/ua/city/departments/uag/normativno-pravovaya-baza/
</t>
  </si>
  <si>
    <t xml:space="preserve"> http://olexrada.gov.ua/category/architecture/mistbudinfo</t>
  </si>
  <si>
    <t xml:space="preserve">
https://smr.gov.ua/uk/dokumenti/mistobudivna-dokumentatsiya/proektna-mistobudivna-dokumentatsiia.html
</t>
  </si>
  <si>
    <t xml:space="preserve">http://brovary-rada.gov.ua/documents/32109.html 
</t>
  </si>
  <si>
    <t xml:space="preserve">http://nikopol-mrada.dp.gov.ua/pbinf/proektNMR/4403.docx
</t>
  </si>
  <si>
    <t xml:space="preserve">https://omr.gov.ua/ua/acts/projects/council/ 
</t>
  </si>
  <si>
    <t>https://pavlogradmrada.dp.gov.ua/wp-content/uploads/2021/01/%D0%9F%D1%80%D0%BE-%D0%BF%D1%80%D0%B8%D0%BF%D0%B8%D0%BD%D0%B5%D0%BD%D0%BD%D1%8F-%D0%BF%D1%80%D0%B0%D0%B2%D0%B0-%D0%BA%D0%BE%D1%80%D0%B8%D1%81%D1%82%D1%83%D0%B2%D0%B0%D0%BD%D0%BD%D1%8F-%D0%B7%D0%B5%D0%BC%D0%B5%D0%BB%D1%8C%D0%BD%D0%BE%D1%8E-%D0%B4%D1%96%D0%BB%D1%8F%D0%BD%D0%BA%D0%BE%D1%8E-1.doc
https://pavlogradmrada.dp.gov.ua/wp-content/uploads/2021/02/102-%D0%9F%D1%80%D0%BE-%D0%BF%D1%80%D0%B8%D0%BF%D0%B8%D0%BD%D0%B5%D0%BD%D0%BD%D1%8F-%D0%BF%D1%80%D0%B0%D0%B2%D0%B0-%D0%BA%D0%BE%D1%80%D0%B8%D1%81%D1%82%D1%83%D0%B2%D0%B0%D0%BD%D0%BD%D1%8F-%D0%B7%D0%B5%D0%BC%D0%B5%D0%BB%D1%8C%D0%BD%D0%BE%D1%8E-%D0%B4%D1%96%D0%BB%D1%8F%D0%BD%D0%BA%D0%BE%D1%8E.doc</t>
  </si>
  <si>
    <t>http://www.city.kherson.ua/acts/ps-4574-0121.doc),   http://www.city.kherson.ua/acts/s61-2021.pdf</t>
  </si>
  <si>
    <t xml:space="preserve">http://khm.gov.ua/uk/draft_decisions, http://khm.gov.ua/uk/draft_decisions </t>
  </si>
  <si>
    <t>(https://kmr.ligazakon.net/) 
https://kyivcity.gov.ua/npa/</t>
  </si>
  <si>
    <t>http://zt-rada.gov.ua/documents?4033[0]=%D1%80%D1%96%D1%88%D0%B5%D0%BD%D0%BD%D1%8F%20%D1%81%D0%B5%D1%81%D1%96%D1%97</t>
  </si>
  <si>
    <t xml:space="preserve"> http://www.city.kherson.ua/act_search/3
</t>
  </si>
  <si>
    <t>http://khm.gov.ua/uk/city-council-decision,  : https://khm.gov.ua/uk/content/pro-prypynennya-prava-orendy-zemelnoyi-dilyanky-shlyahom-rozirvannya-dogovoru-orendy-za
http://khm.gov.ua/uk/content/pro-nadannya-dozvolu-na-rozroblennya-proektu-zemleustroyu-shchodo-organizaciyi-ta (      )</t>
  </si>
  <si>
    <t>https://dniprorada.gov.ua/uk/articles/category/konkursi/,  https://dniprorada.gov.ua/uk/articles/category/ogoloshennya/.
https://dniprorada.gov.ua/uk/page/poshuk-prijnyatih-dokumentiv-dniprovskoi-miskoi-radi, http://land.gov.ua/   http://torgy.land.gov.ua/auction</t>
  </si>
  <si>
    <t>https://pavlogradmrada.dp.gov.ua/wp-content/uploads/2013/10/%D0%9F%D0%BE%D1%80%D1%8F%D0%B4%D0%BE%D0%BA-%D0%B2%D1%96%D0%B4%D0%B2%D0%B5%D0%B4%D0%B5%D0%BD%D0%BD%D1%8F-%D0%B7%D0%B5%D0%BC%D0%B5%D0%BB%D1%8C%D0%BD%D0%B8%D1%85-%D0%B4%D1%96%D0%BB%D1%8F%D0%BD%D0%BE%D0%BA.docx
http://pavlogradmrada.dp.gov.ua/normativna-baza</t>
  </si>
  <si>
    <t>http://www.city.kherson.ua/act_search/3
http://www.city.kherson.ua/acts/s2352-2020.pdf</t>
  </si>
  <si>
    <t xml:space="preserve"> http://www.rada-poltava.gov.ua/documents/rishennya_radi/
http://www.rada-poltava.gov.ua/files/rish_7_15_9.zip
</t>
  </si>
  <si>
    <t>https://khm.gov.ua/uk/content/pro-vnesennya-zmin-do-rishennya-chotyrnadcyatoyi-sesiyi-miskoyi-rady-vid-07112007-r-no28-pro                                                                                                                                                                           
http://khmelnytsky.com/index.php?option=com_content&amp;view=article&amp;id=12783%3A64-q------------q&amp;catid=417%3A-29082012&amp;Itemid=251
http://khmelnytsky.com/index.php?option=com_content&amp;view=article&amp;id=14014%3A35-q----------------------q&amp;catid=428%3A---6---12122012&amp;Itemid=251
http://khmelnytsky.com/index.php?option=com_content&amp;view=article&amp;id=15397%3A66-q-64-29082012-q-q&amp;catid=461%3A---6---27022013&amp;Itemid=251
http://khmelnytsky.com/index.php?option=com_content&amp;view=article&amp;id=16140%3A56-q-------------22032013-25----02-08106-12-q------q&amp;catid=463%3A---6---24042013&amp;Itemid=251
http://khmelnytsky.com/index.php?option=com_content&amp;view=article&amp;id=18755%3A24-q-----------64--29082012-q------------q&amp;catid=492%3A---6---30102013&amp;Itemid=251
http://khmelnytsky.com/index.php?option=com_content&amp;view=article&amp;id=25063%3A28-q-----------64--29082012-l------------r-----2015q&amp;catid=588%3A-04032015&amp;Itemid=251</t>
  </si>
  <si>
    <t>http://olexrada.gov.ua/category/struct/struct_10</t>
  </si>
  <si>
    <t xml:space="preserve"> https://www.omr.gov.ua/ua/open-city/budget/reestr-dolgovih-obyazatelstv/
https://omr.gov.ua/ua/acts/council/174380/https://omr.gov.ua/ua/acts/council/173525/</t>
  </si>
  <si>
    <t>https://www.city.kharkov.ua/uk/news/miskrada-zatverdila-zvit-pro-vikonannya-byudzhetu-mista-za-2019-rik-44049.html.
http://www.city.kharkov.ua/uk/dokumentyi/byudzhet.html</t>
  </si>
  <si>
    <t>Prozorro</t>
  </si>
  <si>
    <t xml:space="preserve">https://smr.gov.ua/uk/2016-03-14-08-10-17/informatsijni-materiali/informatsijni-materiali-z-pitan-sotszakhistu.html
https://smr.gov.ua/uk/dokumenti/programi-rozvitku-mista/1749-programi-rozvitku-mista.html
</t>
  </si>
  <si>
    <t>https://www.omr.gov.ua/ru/acts/council/104960/</t>
  </si>
  <si>
    <t>(http://www.city.kherson.ua/act_search/10?number=&amp;text=&amp;date_from=2020-12-01&amp;date_to=2020-12-31&amp;search=1),   http://www.city.kherson.ua/acts/s37-2020.pdf</t>
  </si>
  <si>
    <t xml:space="preserve">https://petition.e-dem.ua/sumy
</t>
  </si>
  <si>
    <t>http://zakon.olexrada.gov.ua/kartka.php?i=c01467
http://zakon.olexrada.gov.ua/kartka.php?i=c0110081</t>
  </si>
  <si>
    <t xml:space="preserve">https://rada-uzhgorod.gov.ua/rada_docs/rishennya-sesij-miskoyi-rady.
https://rada-uzhgorod.gov.ua/uploads/sites/2/2018/12/Rs-1330.pdf
https://rada-uzhgorod.gov.ua/uploads/sites/2/2018/12/RS-1331.pdf
https://rada-uzhgorod.gov.ua/uploads/sites/2/2018/10/Rs_1256.pdf
https://rada-uzhgorod.gov.ua/uploads/sites/2/2018/10/Rs_1257.pdf
https://rada-uzhgorod.gov.ua/uploads/sites/2/2018/10/Rs_1258.pdf
https://rada-uzhgorod.gov.ua/uploads/sites/2/2018/10/Rs_1259.pdf
</t>
  </si>
  <si>
    <t xml:space="preserve"> https://www.city.kharkov.ua/uk/document/rishennya-24-sesii-kharkivskoi-miskoi-radi-7-sklikannya-vid-19122018-138218-pro-zatverdzhennya-polozhennya-pro-privatizatsiyu-obektiv-komunalnoi-vlasnosti-teritorialnoi-gromadi-m-kharkova-54400.html</t>
  </si>
  <si>
    <t xml:space="preserve">
http://www.rada-poltava.gov.ua/news/     http://www.kultura-poltava.gov.ua/
</t>
  </si>
  <si>
    <t xml:space="preserve">(https://kmr.ligazakon.net/document/mr150642$2018_12_20) </t>
  </si>
  <si>
    <t>(https://kmr.gov.ua/sites/default/files/4225_0.pdf)</t>
  </si>
  <si>
    <t xml:space="preserve"> http://zt-rada.gov.ua/?3398[0]=10165   </t>
  </si>
  <si>
    <t>http://zakon.olexrada.gov.ua/kartka.php?i=c0310361
http://olexrada.gov.ua/category/city_rada/plenary-sessions</t>
  </si>
  <si>
    <t xml:space="preserve"> https://rada-uzhgorod.gov.ua/pub_zakupivli#xj66aid1yt</t>
  </si>
  <si>
    <t>https://kyivcity.gov.ua/publichna_informatsiia_Tag_166122.html?number=&amp;dt1=&amp;dt2=&amp;tag=0&amp;cat=3#   https://kmr.gov.ua/privatizac</t>
  </si>
  <si>
    <t xml:space="preserve">https://doc.city.kharkov.ua/ru/profile/project,   2  - https://www.city.kharkov.ua/ru/document/rishennya-38-sesii-kharkivskoi-miskoi-radi-7-sklikannya-vid-02122020-229320-pro-byudzhet-kharkivskoi-miskoi-teritorialnoi-gromadi-na-2021-rik-60238.html
</t>
  </si>
  <si>
    <t xml:space="preserve"> https://smr.gov.ua/uk/novini/podiji/6371-u-sumakh-samovdoskonalyuvalisya-molodizhni-pratsivniki.html
 https://smr.gov.ua/uk/2016-03-14-08-10-17/partijni-ta-gromadski-organizatsiji/konkursy-ta-hranty.html
</t>
  </si>
  <si>
    <t>http://zt-rada.gov.ua/documents?4033[0]=%D0%B1%D1%8E%D0%B4%D0%B6%D0%B5%D1%82</t>
  </si>
  <si>
    <t xml:space="preserve"> - http://pavlogradmrada.dp.gov.ua/category/kommayno/orenda
 - https://pavlogradmrada.dp.gov.ua/wp-content/uploads/2020/10/%D0%86%D0%BD%D1%84%D0%BE%D1%80%D0%BC%D0%B0%D1%86%D1%96%D0%B9%D0%BD%D0%B5-%D0%BF%D0%BE%D0%B2%D1%96%D0%B4%D0%BE%D0%BC%D0%BB%D0%B5%D0%BD%D0%BD%D1%8F_5-%D1%81%D0%B0%D0%B9%D1%82.pdf
 - https://pavlogradmrada.dp.gov.ua/news/perelik-nerukhomogo-komunalnogo-majjna-shho-mozhe-buti-peredano-v-orendu-v-2011-r.html</t>
  </si>
  <si>
    <t xml:space="preserve">  https://zp.gov.ua/uk/persons/item/3/buryak-volodimir-viktorovich
   https://zp.gov.ua/uk/persons/category/deputati-miskoi-radi/   </t>
  </si>
  <si>
    <t xml:space="preserve">
   https://zp.gov.ua  https://zp.gov.ua/uk/page/karta-rozdilu-ekonomika   https://zp.gov.ua/uk/page/admin-services https://zp.gov.ua/uk/page/orenda-ta-privatizaciya
 https://zp.gov.ua/uk/sessions/48/resolutions 
</t>
  </si>
  <si>
    <t xml:space="preserve">
http://www.mvk.if.ua/rpmb
http://www.namvk.if.Ua/dt/211850/
http://www.namvk.if.ua/dt/28442/, 
http://www.namvk.if.ua/dt/95125/</t>
  </si>
  <si>
    <t xml:space="preserve"> ProZorro
https://rada-uzhgorod.gov.ua/golovni-rozporyadniki-koshtiv-na-sayti</t>
  </si>
  <si>
    <t xml:space="preserve">https://gukv.gov.ua/%d0%bf%d1%80%d0%be%d1%82%d0%be%d0%ba%d0%be%d0%bb%d0%b8/ : 
https://gukv.gov.ua/wp-content/uploads/2019/09/__%202019_04.09.2019.pdf
</t>
  </si>
  <si>
    <t xml:space="preserve">1). https://rada-uzhgorod.gov.ua/transkordonna-spivpratsya
- https://rada-uzhgorod.gov.ua/post/v-uzhhorodi-bude-realizovuvatysia-shche-odyn-hrantovyi-proekt-spilno-z-partneramy-slovatskym-mikhalovtse-ta-uhorskym-shatoraliauikhei
- https://rada-uzhgorod.gov.ua/post/pidpysannia-chotyrokh-hrantovykh-uhod-z-peremozhtsiamy-konkursu-initsiatyv-mistsevykh-karpatskykh-hromad
</t>
  </si>
  <si>
    <t xml:space="preserve">http://kam.gov.ua/investitsiyna_diyalnist/korisna_informatsiya/
novini_grantiv_ta_fandreyzingu
</t>
  </si>
  <si>
    <t xml:space="preserve">http://kam.gov.ua/ua/news/pg/141118169666173_p9/
http://kam.gov.ua/komunalna_vlasnist_ta_zemelni_resursi/orenda_nerukhomogo_mayna
</t>
  </si>
  <si>
    <t xml:space="preserve">http://kam-pod.gov.ua/miska-vlada/videotransliatsii-zasidan-sesii-miskoi-rady ( ) 
http://kam-pod.gov.ua/documents/of-docs-miskradi/rishennia-miskradi 
</t>
  </si>
  <si>
    <t xml:space="preserve">http://khm.gov.ua/uk/content/ogoloshennya-pro-namir-peredaty-mayno-v-orendu-stanom-na-23082019 </t>
  </si>
  <si>
    <t xml:space="preserve">http://koryukivka-rada.gov.ua/korysna-informatsiya/proektnyj-menedzhment/aktualni-konkursy-ta-granty/ </t>
  </si>
  <si>
    <t xml:space="preserve">https://city-adm.lviv.ua/public-information/sektor-z-pytan-dobrochesnosti-ta-zapobihannia-koruptsii  </t>
  </si>
  <si>
    <t xml:space="preserve">https://dniprorada.gov.ua/uk/page/vikonavchi-organi-miskoi-radi           -     https://spending.gov.ua/new/,      .
https://opendata.dniprorada.gov.ua/dataset/-----------1 </t>
  </si>
  <si>
    <t>https://geo.rv.ua/ua/reestr-zemelnih-diljanok</t>
  </si>
  <si>
    <t>https://lis.gov.ua/ispolzovanie-byudzhetnykh-sredstv/byudzhet-goroda/byudzhet-goroda-2020.html,       https://lis.gov.ua/ispolzovanie-byudzhetnykh-sredstv/ispolzovanie-byudzhetnykh-sredstv-2/ispolzovanie-byudzhetnykh-sredstv-2020.html</t>
  </si>
  <si>
    <t xml:space="preserve">https://www.vmr.gov.ua/Branches/Lists/GMDepkomunresursiv/ShowContent.aspx?ID=15 </t>
  </si>
  <si>
    <t xml:space="preserve">https://www.vmr.gov.ua/Lists/VinnytsyaCity/ShowContent.aspx?ID=3 </t>
  </si>
  <si>
    <t xml:space="preserve">http://kam.gov.ua/byudzhet/ivapriaporiapro
</t>
  </si>
  <si>
    <t xml:space="preserve">http://konstrada.gov.ua/component/documents/?start=0 </t>
  </si>
  <si>
    <t>http://olexrada.gov.ua/category/budget/bg_done_rep
http://olexrada.gov.ua/category/budget/monitoring_budget</t>
  </si>
  <si>
    <t>http://www.kovelrada.gov.ua/news-4039.html</t>
  </si>
  <si>
    <t>http://www.kovelrada.gov.ua/news-9644.html</t>
  </si>
  <si>
    <t xml:space="preserve">https://city-adm.lviv.ua/lmr/docs/rulings
</t>
  </si>
  <si>
    <t xml:space="preserve">https://khm.gov.ua/uk/reports_of_competitive_commissions </t>
  </si>
  <si>
    <t xml:space="preserve">https://khm.gov.ua/uk/content/obgovorennya-propozyciy-rozporyadnykiv-byudzhetnyh-koshtiv-do-proyektu-byudzhetu-2020-r </t>
  </si>
  <si>
    <t xml:space="preserve">https://kmr.gov.ua/uk/vakancii 
https://kmr.gov.ua/uk/content/sklad-konkursnoyi-komisiyi-dlya-provedennya-vidboru-kandydativ-na-zamishchennya-vakantnyh -    
</t>
  </si>
  <si>
    <t xml:space="preserve">https://rada-uzhgorod.gov.ua/media/1/%D0%A0%D0%A1_1457.pdf
https://rada-uzhgorod.gov.ua/media/1/%D0%A0%D0%A1_1458.pdf 
</t>
  </si>
  <si>
    <t xml:space="preserve">https://smr.gov.ua/uk/2016-03-14-08-10-17/informatsijni-materiali/informatsijni-materiali-z-pitan-zhkg/13542-informatsiya-shchodo-plati-za-zemlyu.html
https://smr.gov.ua/uk/dokumenti/reestr-chynnyh-normativnikh-aktiv.html 
</t>
  </si>
  <si>
    <t xml:space="preserve">https://smr.gov.ua/uk/dokumenti/proekti-dokumentiv/proekti-rishen-sumskoji-miskoji-radi/2019-mr-p.html
https://smr.gov.ua/uk/dokumenti/proekti-dokumentiv/proekti-poryadkiv-dennikh-sesij/14897-perelik-pitan-shcho-proponuyutsya-dlya-rozglyadu-na-pozachergovij-sesiji-sumskoji-miskoji-radi29-08-2033.html
</t>
  </si>
  <si>
    <t>https://www.vmr.gov.ua/Branches/Lists/BusinessSupport/ShowContent.aspx?ID=13
https://www.vmr.gov.ua/Branches/ContentLibrary/4dd4220d-a188-4552-b761-17540974cdab/13/%D0%9F%D0%BE%D1%80%D1%8F%D0%B4%D0%BE%D0%BA%20%D1%87%D0%B0%D1%81%D1%82%D0%BA%D0%BE%D0%B2%D0%BE%D1%97%20%D0%BA%D0%BE%D0%BC%D0%BF%D0%B5%D0%BD%D1%81%D0%B0%D1%86%D1%96%D1%97%20%D0%B2%D1%96%D0%B4%D1%81%D0%BE%D1%82%D0%BA%D1%96%D0%B2%20%D0%B7%D0%B0%20%D0%B7%D0%B0%D0%BB%D1%83%D1%87%D0%B5%D0%BD%D0%B8%D0%BC%D0%B8%20%D0%BA%D1%80%D0%B5%D0%B4%D0%B8%D1%82%D0%B0%D0%BC%D0%B8%20%D1%81%D1%83%D0%B1%E2%80%99%D1%94%D0%BA%D1%82%D0%B0%D0%BC%20%D0%9C%D0%A1%D0%9F.pdf#search=%D0%9F%D0%9E%D0%A0%D0%AF%D0%94%D0%9E%D0%9A%20%D0%A7%D0%90%D0%A1%D0%A2%D0%9A%D0%9E%D0%92%D0%9E%D0%87%20%D0%9A%D0%9E%D0%9C%D0%9F%D0%95%D0%9D%D0%A1%D0%90%D0%A6%D0%86%D0%87%20%D0%92%D0%86%D0%94%D0%A1%D0%9E%D0%A2%D0%9A%D0%86%D0%92%20%D0%97%D0%90%20%D0%9A%D0%A0%D0%95%D0%94%D0%98%D0%A2%D0%90%D0%9C%D0%98</t>
  </si>
  <si>
    <t>https://www.lutskrada.gov.ua/pages/zvit-miskoho-holovy-pro-zdiisnennia-derzhavnoi-rehuliatornoi-polityky-vykonavchymy-orhanamy;</t>
  </si>
  <si>
    <t xml:space="preserve">https://smr.gov.ua/uk/miska-vlada/vikonavchi-organi/strukturni-pidrozdili-sumskoji-miskoji-radi/2015-12-10-09-04-16/pro-upravlinnya.html
http://cnap.gov.ua/
</t>
  </si>
  <si>
    <t xml:space="preserve">https://konotop-rada.gov.ua/wp-content/uploads/2009/04/konkurs-z-06.05.2020.pdf   </t>
  </si>
  <si>
    <t xml:space="preserve">https://kmr.gov.ua/uk/plan-zakupivel
 https://kyivcity.gov.ua/publichna_informatsiia_Tag_166122.html?number=&amp;dt1=&amp;dt2=&amp;tag=0&amp;cat=21# </t>
  </si>
  <si>
    <t>https://www.city.kharkov.ua/documents/docs/59756/zvt-pro-rezultati-rozmshhennya.pdf</t>
  </si>
  <si>
    <t xml:space="preserve">http://www.city.kherson.ua/acts/r8s-200121.pdf
 http://www.city.kherson.ua/act_search/10?number=&amp;text=&amp;date_from=&amp;date_to=&amp;search=1
</t>
  </si>
  <si>
    <t>http://nikopol-mrada.dp.gov.ua/mayno/mayno_docs/pologennyaporpd.pdf</t>
  </si>
  <si>
    <t xml:space="preserve">https://doc.citynet.kharkov.ua/uk/profile/
</t>
  </si>
  <si>
    <t xml:space="preserve">(http://odata.rada-poltava.gov.ua/
</t>
  </si>
  <si>
    <t xml:space="preserve"> (http://odata.rada-poltava.gov.ua/),</t>
  </si>
  <si>
    <t>https://omr.gov.ua/ua/city/enterprises/</t>
  </si>
  <si>
    <t>https://pavlogradmrada.dp.gov.ua/news/perelik-diyuchikh-miscevikh-program.html</t>
  </si>
  <si>
    <t xml:space="preserve">http://olexrada.gov.ua/base/project/rada/proekt_r_3527.pdf
http://olexrada.gov.ua/base/project/rada/proekt_r_3558.pdf
       </t>
  </si>
  <si>
    <t>http://www.city.kherson.ua/news_archive/http://www.city.kherson.ua/news_detail/12-grudnya-gromadski-sluhannya-stosovno-proektu-miskogo-byudzhetu-na-2020-rik</t>
  </si>
  <si>
    <t xml:space="preserve">https://portal.city.kharkov.ua/initiatives-2019/
</t>
  </si>
  <si>
    <t xml:space="preserve">DOZORRO:
https://dozorro.org/customers/04052809/tenders?tid=&amp;status=®ion=&amp;reaction=0
</t>
  </si>
  <si>
    <t>http://chernigiv-rada.gov.ua/news/id-512/ (  2021  )</t>
  </si>
  <si>
    <t>http://nikopol-mrada.dp.gov.ua/news/nikopolska-miska-rada-informuie-pro-rezultaty-hromadskoho-onlain-obhovorennia-biudzhetu-mista-na-2021-rik</t>
  </si>
  <si>
    <t>http://nikopol-mrada.dp.gov.ua/news/obhovorennya-proektu-byudzhetu-mista-244
http://nikopol-mrada.dp.gov.ua/news/obhovorennia-proektu-biudzhetu-mista-ta-prohramy-sotsialnoekonomichnoho-ta-kulturnoho-rozvytku-nikopolia-na-2020-rik</t>
  </si>
  <si>
    <t>http://pavlogradmrada.dp.gov.ua/category/tenders/ogoloshennya-tender
  - https://pavlogradmrada.dp.gov.ua/plani-zakupivel</t>
  </si>
  <si>
    <t>http://www.city.kherson.ua/news_detail/informaciya-shodo-vikonannya-zahodiv-miskoyi-cilovoyi-programi-_gromadskiy-byudzhet-u-misti-hersoni-na-2018-2022-roki_</t>
  </si>
  <si>
    <t>https://citizen.odessa.ua/projects/2020/catalog/
    - https://omr.gov.ua/ru/news/218875/</t>
  </si>
  <si>
    <t xml:space="preserve">Prozorro,      </t>
  </si>
  <si>
    <t>2016  https://kam-pod.gov.ua/economika/komunalne-maino/auktsioni-z-prodazhu-majna-komunalnoji-vlasnosti</t>
  </si>
  <si>
    <t xml:space="preserve">2017  http://www.krm.gov.ua/article/view/521#met170
2018  http://www.krm.gov.ua/article/view/646#met170
2019  http://www.krm.gov.ua/article/view/822#met170
</t>
  </si>
  <si>
    <t>https://www.lutskrada.gov.ua/documents/pro-diialnist-auktsionnoi-komisii-dlia-prodazhu-ob-iektiv-maloi-pryvatyzatsii-shcho-nalezhat-terytorialnii-hromadi-mista-lutska</t>
  </si>
  <si>
    <t xml:space="preserve">http://mariupolrada.gov.ua/page/generalni-plani-mista-mariupol   http://mariupolrada.gov.ua/page/plan-zonuvannja-teritorii-mista-zoning    /  </t>
  </si>
  <si>
    <t>http://mariupolrada.gov.ua/page/ogoloshennia-pro-provedennia-zakupivli-zhitla   http://mariupolrada.gov.ua/page/obekti-neruhomogo-maina-komunalnoi-vlasnosti-teritoriainoi-gromadi-mista-mariupolja http://mariupolrada.gov.ua/page/orenda-maina-miskoi-komunalnoi-vlasnosti    Prozorro.Sales</t>
  </si>
  <si>
    <t>http://www.city.kherson.ua/acts/r8s-200121.pdf</t>
  </si>
  <si>
    <t>http://www.city.kherson.ua/articles/poryadok-provedennya-konkursu
http://www.city.kherson.ua/articles/poryadok-provedennya-ispitu</t>
  </si>
  <si>
    <t xml:space="preserve">http://www.city.kherson.ua/upload/bul_27.09.2019.doc
       </t>
  </si>
  <si>
    <t>http://www.izmail-rada.gov.ua/-2017-/2019-07-17-09-45-37?layout=default
http://www.izmail-rada.gov.ua/-2017-/2019-07-17-09-45-37</t>
  </si>
  <si>
    <t>https://chernigiv-rada.gov.ua/programy-2020/</t>
  </si>
  <si>
    <t>https://dniprorada.gov.ua     «Prozorro»: - https://dniprorada.gov.ua/uk/page/prozorro</t>
  </si>
  <si>
    <t>https://dniprorada.gov.ua      «Prozorro»: - https://dniprorada.gov.ua/uk/page/prozorro</t>
  </si>
  <si>
    <t>https://drive.google.conm/open?id=lkA-Ystazv3w04vlFGkkWsCODFN4NMiaf     http://mariupolrada.gov.ua/page/povidomiti-pro-fakti-korupcii</t>
  </si>
  <si>
    <t xml:space="preserve">https://e-dem.in.ua/lviv,
https://www.lvivrada.gov.ua/gromadska-uchast/elektronni-petycii
</t>
  </si>
  <si>
    <t xml:space="preserve">https://lvivrada.gov.ua/gromadska-uchast/konkursy-dlja-go
https://gb.city-adm.lviv.ua/  
https://lviv.pb.org.ua/
</t>
  </si>
  <si>
    <t>https://pavlogradmrada.dp.gov.ua/rozporyadgennya-golovi/pro-sklikannya-6-sesi%d1%97-misko%d1%97-radi-viii-sklikannya.html</t>
  </si>
  <si>
    <t>https://www.city.kharkov.ua/uk/document/pro-sklikannya-37-sesii-kharkivskoi-miskoi-radi-7-sklikannya-59418.html
https://www.city.kharkov.ua/uk/news/-45194.html</t>
  </si>
  <si>
    <t xml:space="preserve">http://kam-pod.gov.ua/economika/invest-politika/investitsijnij-potentsial-mista
http://kam-pod.gov.ua/economika/invest-politika/investitsijni-proekti
</t>
  </si>
  <si>
    <t xml:space="preserve">http://kr-rada.gov.ua/derzhavni-zakupivli/
http://kr-rada.gov.ua/upravlinnya-z-nadzvichaynih-situatsiy/publichna-informatsiya-snn/   (https://prozorro.gov.ua/plan/search?query=26321546)
http://kr-rada.gov.ua/zviti/
https://data.gov.ua/dataset/a08a2471-4881-49ae-bc43-09679a8305a5
</t>
  </si>
  <si>
    <t xml:space="preserve">http://kr-rada.gov.ua/upravlinnya-z-nadzvichaynih-situatsiy/publichna-informatsiya-snn/  (https://prozorro.gov.ua/plan/search?query=26321546)
prozzoro.gov.ua
</t>
  </si>
  <si>
    <t xml:space="preserve">http://kr-rada.gov.ua/upravlinnya-z-nadzvichaynih-situatsiy/publichna-informatsiya-snn/   (https://prozorro.gov.ua/tender/search?edrpou=26321546)
https://prozorro.gov.ua/tender/search?edrpou=23227605
          prozzoro.gov.ua
</t>
  </si>
  <si>
    <t xml:space="preserve">http://kr-rada.gov.ua/upravlinnya-z-nadzvichaynih-situatsiy/publichna-informatsiya-snn/  ((https://prozorro.gov.ua/tender/search?edrpou=26321546)
</t>
  </si>
  <si>
    <t>https://zp.gov.ua   https://zp.gov.ua/uk/page/karta-rozdilu-ekonomika  https://zp.gov.ua/uk/page/admin-services  https://zp.gov.ua/uk/page/orenda-ta-privatizaciya 
https://zp.gov.ua/uk/page/karta-rozdilu-ekonomika
https://zp.gov.ua/uk/page/admin-services https://zp.gov.ua/uk/page/orenda-ta-privatizaciya</t>
  </si>
  <si>
    <t>https://zp.gov.ua  https://zp.gov.ua/uk/page/karta-rozdilu-ekonomika  https://zp.gov.ua/uk/page/admin-services https://zp.gov.ua/uk/page/orenda-ta-privatizaciya 
https://zp.gov.ua/uk/page/karta-rozdilu-ekonomika  https://zp.gov.ua/uk/page/admin-services  https://zp.gov.ua/uk/page/orenda-ta-privatizaciya</t>
  </si>
  <si>
    <t>https://www.vmr.gov.ua/MunicipalEnreprise/default.aspx
https://www.vmr.gov.ua/MunicipalEnreprise/Lists/KPVMTE/Default.aspx
https://www.vmr.gov.ua/MunicipalEnreprise/Lists/VyshMTE/Default.aspx
https://www.vmr.gov.ua/MunicipalEnreprise/Lists/KPVTK/Default.aspx
https://www.vmr.gov.ua/MunicipalEnreprise/Lists/VinnytsiaSIMSM/Default.aspx
https://www.vmr.gov.ua/MunicipalEnreprise/Lists/AirportVinnytsia/Default.aspx</t>
  </si>
  <si>
    <t>http://economy.rv.ua/PDZ/; http://investrv.org.ua/actual-propositions</t>
  </si>
  <si>
    <t xml:space="preserve">http://kam-pod.gov.ua/rada/reglament </t>
  </si>
  <si>
    <t xml:space="preserve">https://smr.gov.ua/uk/miska-vlada/miska-rada/postijni-komisiji/38-postijni-komisiji.html
https://smr.gov.ua/uk/miska-vlada/miska-rada/postijni-komisiji/56-komisiji/19648-komisiya-5.html
</t>
  </si>
  <si>
    <t xml:space="preserve">https://smr.gov.ua/uk/miska-vlada/vakansiji/8902-informatsiya-pro-rezultati-konkursu-na-zamishchennya-vakantnikh-posad-posadovikh-osib-mistsevogo-samovryaduvannya-vid-30-sichnya-2018-roku.html </t>
  </si>
  <si>
    <t xml:space="preserve">https://drive.google.com/file/d/1GsNUQSTj3xyMdo8zf89hc0svngYA_X28/view
</t>
  </si>
  <si>
    <t xml:space="preserve">http://chernigiv-rada.gov.ua/comisii/ </t>
  </si>
  <si>
    <t xml:space="preserve">https://gis.khm.gov.ua/   (beta )                                                                                                                                                                                                                                                        https://deparh.khm.gov.ua/upravlinnya-arhitekturi-ta-mistobudu/
https://deparh.khm.gov.ua/upravlinnya-arhitekturi-ta-mistobudu/generalnij-plan-mista-osnovne-kresl/
https://deparh.khm.gov.ua/upravlinnya-arhitekturi-ta-mistobudu/plan-zonuvannya-mista/
https://deparh.khm.gov.ua/upravlinnya-arhitekturi-ta-mistobudu/istoriko-arhitekturnij-opornij-plan/
https://deparh.khm.gov.ua/upravlinnya-arhitekturi-ta-mistobudu/detalnij-plan-teritorii-mista/ </t>
  </si>
  <si>
    <t>http://zakon.olexrada.gov.ua/kartka.php?i=c012107   http://zakon.olexrada.gov.ua/kartka.php?i=c019819)</t>
  </si>
  <si>
    <t xml:space="preserve">http://artemrada.gov.ua/deputy/6_convocation/reglament
Головне меню – Розділ «Міська рада», вкладка «Регламент Бахмутского городского совета 6 созыва»
(ст.4)
</t>
  </si>
  <si>
    <t>В нижній частині сторінки є опція "Обрати мову"</t>
  </si>
  <si>
    <t>base</t>
  </si>
  <si>
    <t>ID_2019</t>
  </si>
  <si>
    <t>best%_2019</t>
  </si>
  <si>
    <t>worst%_2019</t>
  </si>
  <si>
    <t>best%_2017</t>
  </si>
  <si>
    <t>worst%_2017</t>
  </si>
  <si>
    <t>best%_2016</t>
  </si>
  <si>
    <t>worst%_2016</t>
  </si>
  <si>
    <t>best%_2019/2017</t>
  </si>
  <si>
    <t>worst%_2019/2017</t>
  </si>
  <si>
    <t>best%_2019/2016</t>
  </si>
  <si>
    <t>worst%_2019/2016</t>
  </si>
  <si>
    <t>C19016</t>
  </si>
  <si>
    <t>C19057</t>
  </si>
  <si>
    <t>C19074</t>
  </si>
  <si>
    <t>C19047</t>
  </si>
  <si>
    <t>C19062</t>
  </si>
  <si>
    <t>C19022</t>
  </si>
  <si>
    <t>C19049</t>
  </si>
  <si>
    <t>C19075</t>
  </si>
  <si>
    <t>C19017</t>
  </si>
  <si>
    <t>C19071</t>
  </si>
  <si>
    <t>C19060</t>
  </si>
  <si>
    <t>C19013</t>
  </si>
  <si>
    <t>C19014</t>
  </si>
  <si>
    <t>C19048</t>
  </si>
  <si>
    <t>C19024</t>
  </si>
  <si>
    <t>C19015</t>
  </si>
  <si>
    <t>C19001</t>
  </si>
  <si>
    <t>C19050</t>
  </si>
  <si>
    <t>C19008</t>
  </si>
  <si>
    <t>C19034</t>
  </si>
  <si>
    <t>C19007</t>
  </si>
  <si>
    <t>C19055</t>
  </si>
  <si>
    <t>C19054</t>
  </si>
  <si>
    <t>C19027</t>
  </si>
  <si>
    <t>C19042</t>
  </si>
  <si>
    <t>C19005</t>
  </si>
  <si>
    <t>C19006</t>
  </si>
  <si>
    <t>C19033</t>
  </si>
  <si>
    <t>C19023</t>
  </si>
  <si>
    <t>C19012</t>
  </si>
  <si>
    <t>C19010</t>
  </si>
  <si>
    <t>C19011</t>
  </si>
  <si>
    <t>C19035</t>
  </si>
  <si>
    <t>C19056</t>
  </si>
  <si>
    <t>C19045</t>
  </si>
  <si>
    <t>C19061</t>
  </si>
  <si>
    <t>C19040</t>
  </si>
  <si>
    <t>C19058</t>
  </si>
  <si>
    <t>C19021</t>
  </si>
  <si>
    <t>C19037</t>
  </si>
  <si>
    <t>C19077</t>
  </si>
  <si>
    <t>C19018</t>
  </si>
  <si>
    <t>C19009</t>
  </si>
  <si>
    <t>C19041</t>
  </si>
  <si>
    <t>C19029</t>
  </si>
  <si>
    <t>C19065</t>
  </si>
  <si>
    <t>C19070</t>
  </si>
  <si>
    <t>C19043</t>
  </si>
  <si>
    <t>C19038</t>
  </si>
  <si>
    <t>C19028</t>
  </si>
  <si>
    <t>C19025</t>
  </si>
  <si>
    <t>C19019</t>
  </si>
  <si>
    <t>C19020</t>
  </si>
  <si>
    <t>C19072</t>
  </si>
  <si>
    <t>C19039</t>
  </si>
  <si>
    <t>C19046</t>
  </si>
  <si>
    <t>C19068</t>
  </si>
  <si>
    <t>C19036</t>
  </si>
  <si>
    <t>C19026</t>
  </si>
  <si>
    <t>C19053</t>
  </si>
  <si>
    <t>C19067</t>
  </si>
  <si>
    <t>C19073</t>
  </si>
  <si>
    <t>C19051</t>
  </si>
  <si>
    <t>C19030</t>
  </si>
  <si>
    <t>C19066</t>
  </si>
  <si>
    <t>C19063</t>
  </si>
  <si>
    <t>C19064</t>
  </si>
  <si>
    <t>C19076</t>
  </si>
  <si>
    <t>C19031</t>
  </si>
  <si>
    <t>C19052</t>
  </si>
  <si>
    <t>C19032</t>
  </si>
  <si>
    <t>C19003</t>
  </si>
  <si>
    <t>C19069</t>
  </si>
  <si>
    <t>C19002</t>
  </si>
  <si>
    <t>C19004</t>
  </si>
  <si>
    <t>C19059</t>
  </si>
  <si>
    <t>C19044</t>
  </si>
  <si>
    <t>questionID_2019</t>
  </si>
  <si>
    <t>question_2019</t>
  </si>
  <si>
    <t>questionID_2020</t>
  </si>
  <si>
    <t>question_2020</t>
  </si>
  <si>
    <t>ID_2020</t>
  </si>
  <si>
    <t>C20001</t>
  </si>
  <si>
    <t>C20006</t>
  </si>
  <si>
    <t>C20008</t>
  </si>
  <si>
    <t>C20002</t>
  </si>
  <si>
    <t>C20003</t>
  </si>
  <si>
    <t>C20004</t>
  </si>
  <si>
    <t>C20005</t>
  </si>
  <si>
    <t>C20007</t>
  </si>
  <si>
    <t>C20009</t>
  </si>
  <si>
    <t>C20010</t>
  </si>
  <si>
    <t>C20011</t>
  </si>
  <si>
    <t>C20012</t>
  </si>
  <si>
    <t>C20013</t>
  </si>
  <si>
    <t>C20014</t>
  </si>
  <si>
    <t>C20015</t>
  </si>
  <si>
    <t>C20016</t>
  </si>
  <si>
    <t>C20017</t>
  </si>
  <si>
    <t>C20018</t>
  </si>
  <si>
    <t>C20019</t>
  </si>
  <si>
    <t>C20020</t>
  </si>
  <si>
    <t>C20021</t>
  </si>
  <si>
    <t>C20022</t>
  </si>
  <si>
    <t>C20023</t>
  </si>
  <si>
    <t>C20024</t>
  </si>
  <si>
    <t>C20025</t>
  </si>
  <si>
    <t>C20026</t>
  </si>
  <si>
    <t>C20027</t>
  </si>
  <si>
    <t>C20028</t>
  </si>
  <si>
    <t>C20029</t>
  </si>
  <si>
    <t>C20030</t>
  </si>
  <si>
    <t>C20031</t>
  </si>
  <si>
    <t>C20032</t>
  </si>
  <si>
    <t>C20033</t>
  </si>
  <si>
    <t>C20034</t>
  </si>
  <si>
    <t>C20035</t>
  </si>
  <si>
    <t>C20036</t>
  </si>
  <si>
    <t>C20037</t>
  </si>
  <si>
    <t>C20038</t>
  </si>
  <si>
    <t>C20039</t>
  </si>
  <si>
    <t>C20040</t>
  </si>
  <si>
    <t>C20041</t>
  </si>
  <si>
    <t>C20042</t>
  </si>
  <si>
    <t>C20043</t>
  </si>
  <si>
    <t>C20044</t>
  </si>
  <si>
    <t>C20045</t>
  </si>
  <si>
    <t>C20046</t>
  </si>
  <si>
    <t>C20047</t>
  </si>
  <si>
    <t>C20048</t>
  </si>
  <si>
    <t>C20049</t>
  </si>
  <si>
    <t>C20050</t>
  </si>
  <si>
    <t>C20051</t>
  </si>
  <si>
    <t>C20052</t>
  </si>
  <si>
    <t>C20053</t>
  </si>
  <si>
    <t>C20054</t>
  </si>
  <si>
    <t>C20055</t>
  </si>
  <si>
    <t>C20056</t>
  </si>
  <si>
    <t>C20057</t>
  </si>
  <si>
    <t>C20058</t>
  </si>
  <si>
    <t>C20059</t>
  </si>
  <si>
    <t>C20060</t>
  </si>
  <si>
    <t>C20061</t>
  </si>
  <si>
    <t>C20062</t>
  </si>
  <si>
    <t>C20063</t>
  </si>
  <si>
    <t>C20064</t>
  </si>
  <si>
    <t>C20065</t>
  </si>
  <si>
    <t>C20066</t>
  </si>
  <si>
    <t>C20067</t>
  </si>
  <si>
    <t>C20068</t>
  </si>
  <si>
    <t>C20069</t>
  </si>
  <si>
    <t>C20070</t>
  </si>
  <si>
    <t>C20071</t>
  </si>
  <si>
    <t>C20072</t>
  </si>
  <si>
    <t>C20073</t>
  </si>
  <si>
    <t>C20074</t>
  </si>
  <si>
    <t>C20075</t>
  </si>
  <si>
    <t>C20076</t>
  </si>
  <si>
    <t>C20077</t>
  </si>
  <si>
    <t>best%_2020</t>
  </si>
  <si>
    <t>worst%_2020</t>
  </si>
  <si>
    <t>best%_2020/2019</t>
  </si>
  <si>
    <t>worst%_2020/2019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</si>
</sst>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47" x14ac:knownFonts="1">
    <font>
      <sz val="11"/>
      <color theme="1"/>
      <name val="Calibri"/>
      <family val="2"/>
      <charset val="238"/>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1"/>
      <color theme="1"/>
      <name val="Calibri"/>
      <family val="2"/>
      <charset val="238"/>
      <scheme val="minor"/>
    </font>
    <font>
      <b/>
      <sz val="10"/>
      <name val="Arial"/>
      <family val="2"/>
      <charset val="204"/>
    </font>
    <font>
      <u/>
      <sz val="11"/>
      <color theme="10"/>
      <name val="Calibri"/>
      <family val="2"/>
      <charset val="238"/>
      <scheme val="minor"/>
    </font>
    <font>
      <b/>
      <sz val="10"/>
      <name val="Arial"/>
      <family val="2"/>
      <charset val="238"/>
    </font>
    <font>
      <sz val="9"/>
      <color indexed="81"/>
      <name val="Segoe UI"/>
      <family val="2"/>
      <charset val="238"/>
    </font>
    <font>
      <b/>
      <sz val="9"/>
      <color indexed="81"/>
      <name val="Segoe UI"/>
      <family val="2"/>
      <charset val="238"/>
    </font>
    <font>
      <sz val="11"/>
      <color rgb="FF000000"/>
      <name val="Calibri"/>
      <family val="2"/>
      <charset val="204"/>
      <scheme val="minor"/>
    </font>
    <font>
      <sz val="11"/>
      <color rgb="FFFF0000"/>
      <name val="Calibri"/>
      <family val="2"/>
      <charset val="238"/>
      <scheme val="minor"/>
    </font>
    <font>
      <sz val="11"/>
      <name val="Calibri"/>
      <family val="2"/>
      <charset val="238"/>
      <scheme val="minor"/>
    </font>
    <font>
      <sz val="11"/>
      <color rgb="FFFF0000"/>
      <name val="Calibri"/>
      <family val="2"/>
      <charset val="204"/>
      <scheme val="minor"/>
    </font>
    <font>
      <sz val="11"/>
      <name val="Calibri"/>
      <family val="2"/>
      <charset val="204"/>
      <scheme val="minor"/>
    </font>
    <font>
      <sz val="11"/>
      <color theme="1" tint="4.9989318521683403E-2"/>
      <name val="Calibri"/>
      <family val="2"/>
      <charset val="204"/>
      <scheme val="minor"/>
    </font>
    <font>
      <u/>
      <sz val="11"/>
      <color rgb="FF1155CC"/>
      <name val="Calibri"/>
      <family val="2"/>
      <charset val="204"/>
      <scheme val="minor"/>
    </font>
    <font>
      <u/>
      <sz val="11"/>
      <color rgb="FF000000"/>
      <name val="Calibri"/>
      <family val="2"/>
      <charset val="204"/>
      <scheme val="minor"/>
    </font>
    <font>
      <b/>
      <sz val="11"/>
      <color rgb="FFFF0000"/>
      <name val="Calibri"/>
      <family val="2"/>
      <charset val="204"/>
      <scheme val="minor"/>
    </font>
    <font>
      <sz val="11"/>
      <color theme="1"/>
      <name val="Calibri"/>
      <family val="2"/>
      <charset val="204"/>
    </font>
    <font>
      <u/>
      <sz val="11"/>
      <color rgb="FF0000FF"/>
      <name val="Arial"/>
      <family val="2"/>
      <charset val="204"/>
    </font>
    <font>
      <u/>
      <sz val="11"/>
      <color rgb="FF1155CC"/>
      <name val="Arial"/>
      <family val="2"/>
      <charset val="204"/>
    </font>
    <font>
      <sz val="11"/>
      <name val="Arial"/>
      <family val="2"/>
      <charset val="204"/>
    </font>
    <font>
      <sz val="11"/>
      <color theme="1"/>
      <name val="Arial"/>
      <family val="2"/>
      <charset val="204"/>
    </font>
    <font>
      <u/>
      <sz val="11"/>
      <color theme="1"/>
      <name val="Arial"/>
      <family val="2"/>
      <charset val="204"/>
    </font>
    <font>
      <sz val="11"/>
      <color rgb="FF000000"/>
      <name val="Arial"/>
      <family val="2"/>
      <charset val="204"/>
    </font>
    <font>
      <u/>
      <sz val="11"/>
      <color rgb="FF000000"/>
      <name val="Arial"/>
      <family val="2"/>
      <charset val="204"/>
    </font>
    <font>
      <sz val="11"/>
      <color rgb="FFFF0000"/>
      <name val="Calibri"/>
      <family val="2"/>
      <charset val="204"/>
    </font>
    <font>
      <sz val="11"/>
      <name val="Calibri"/>
      <family val="2"/>
      <scheme val="minor"/>
    </font>
    <font>
      <sz val="11"/>
      <color theme="1"/>
      <name val="Calibri"/>
      <family val="2"/>
      <scheme val="minor"/>
    </font>
    <font>
      <sz val="11"/>
      <color theme="1"/>
      <name val="Calibri"/>
      <family val="2"/>
      <charset val="238"/>
      <scheme val="minor"/>
    </font>
  </fonts>
  <fills count="21">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rgb="FFFFFF00"/>
        <bgColor indexed="64"/>
      </patternFill>
    </fill>
    <fill>
      <patternFill patternType="solid">
        <fgColor theme="4" tint="0.79998168889431442"/>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theme="5"/>
        <bgColor indexed="64"/>
      </patternFill>
    </fill>
    <fill>
      <patternFill patternType="solid">
        <fgColor theme="8" tint="0.39997558519241921"/>
        <bgColor indexed="64"/>
      </patternFill>
    </fill>
    <fill>
      <patternFill patternType="solid">
        <fgColor rgb="FFFFFFFF"/>
        <bgColor rgb="FFFFFFFF"/>
      </patternFill>
    </fill>
    <fill>
      <patternFill patternType="solid">
        <fgColor theme="7"/>
        <bgColor indexed="64"/>
      </patternFill>
    </fill>
    <fill>
      <patternFill patternType="solid">
        <fgColor theme="3" tint="0.59999389629810485"/>
        <bgColor indexed="64"/>
      </patternFill>
    </fill>
    <fill>
      <patternFill patternType="solid">
        <fgColor rgb="FFFFC000"/>
        <bgColor indexed="64"/>
      </patternFill>
    </fill>
    <fill>
      <patternFill patternType="solid">
        <fgColor theme="4" tint="0.79995117038483843"/>
        <bgColor indexed="64"/>
      </patternFill>
    </fill>
    <fill>
      <patternFill patternType="solid">
        <fgColor theme="7" tint="0.39997558519241921"/>
        <bgColor indexed="64"/>
      </patternFill>
    </fill>
    <fill>
      <patternFill patternType="solid">
        <fgColor rgb="FFDEEAF6"/>
        <bgColor indexed="64"/>
      </patternFill>
    </fill>
    <fill>
      <patternFill patternType="solid">
        <fgColor rgb="FFDDEBF7"/>
        <bgColor indexed="64"/>
      </patternFill>
    </fill>
    <fill>
      <patternFill patternType="solid">
        <fgColor rgb="FFDEEAF6"/>
        <bgColor rgb="FFDEEAF6"/>
      </patternFill>
    </fill>
    <fill>
      <patternFill patternType="solid">
        <fgColor theme="0"/>
        <bgColor theme="0"/>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theme="6" tint="0.39994506668294322"/>
      </left>
      <right style="dotted">
        <color theme="6" tint="0.39994506668294322"/>
      </right>
      <top style="dotted">
        <color theme="6" tint="0.39994506668294322"/>
      </top>
      <bottom style="dotted">
        <color theme="6" tint="0.39994506668294322"/>
      </bottom>
      <diagonal/>
    </border>
    <border>
      <left style="dotted">
        <color theme="6" tint="0.39994506668294322"/>
      </left>
      <right/>
      <top style="dotted">
        <color theme="6" tint="0.39994506668294322"/>
      </top>
      <bottom style="dotted">
        <color theme="6" tint="0.39994506668294322"/>
      </bottom>
      <diagonal/>
    </border>
    <border>
      <left/>
      <right style="dotted">
        <color theme="6" tint="0.39994506668294322"/>
      </right>
      <top style="dotted">
        <color theme="6" tint="0.39994506668294322"/>
      </top>
      <bottom style="dotted">
        <color theme="6" tint="0.39994506668294322"/>
      </bottom>
      <diagonal/>
    </border>
    <border>
      <left style="dotted">
        <color theme="6" tint="0.39994506668294322"/>
      </left>
      <right style="dotted">
        <color theme="6" tint="0.39994506668294322"/>
      </right>
      <top/>
      <bottom style="dotted">
        <color theme="6" tint="0.39994506668294322"/>
      </bottom>
      <diagonal/>
    </border>
    <border>
      <left style="dotted">
        <color theme="6" tint="0.39991454817346722"/>
      </left>
      <right style="dotted">
        <color theme="6" tint="0.39991454817346722"/>
      </right>
      <top style="dotted">
        <color theme="6" tint="0.39991454817346722"/>
      </top>
      <bottom style="dotted">
        <color theme="6" tint="0.39991454817346722"/>
      </bottom>
      <diagonal/>
    </border>
    <border>
      <left style="medium">
        <color indexed="64"/>
      </left>
      <right style="medium">
        <color indexed="64"/>
      </right>
      <top style="medium">
        <color indexed="64"/>
      </top>
      <bottom/>
      <diagonal/>
    </border>
    <border>
      <left style="mediumDashed">
        <color rgb="FFC8C8C8"/>
      </left>
      <right style="mediumDashed">
        <color rgb="FFC8C8C8"/>
      </right>
      <top style="medium">
        <color rgb="FFCCCCCC"/>
      </top>
      <bottom style="mediumDashed">
        <color rgb="FFC8C8C8"/>
      </bottom>
      <diagonal/>
    </border>
    <border>
      <left style="medium">
        <color rgb="FFCCCCCC"/>
      </left>
      <right style="mediumDashed">
        <color rgb="FFC8C8C8"/>
      </right>
      <top style="medium">
        <color rgb="FFCCCCCC"/>
      </top>
      <bottom style="mediumDashed">
        <color rgb="FFC8C8C8"/>
      </bottom>
      <diagonal/>
    </border>
    <border>
      <left style="mediumDashed">
        <color rgb="FFC8C8C8"/>
      </left>
      <right style="mediumDashed">
        <color rgb="FFC8C8C8"/>
      </right>
      <top style="mediumDashed">
        <color rgb="FFC8C8C8"/>
      </top>
      <bottom style="mediumDashed">
        <color rgb="FFC8C8C8"/>
      </bottom>
      <diagonal/>
    </border>
    <border>
      <left style="medium">
        <color rgb="FFCCCCCC"/>
      </left>
      <right style="mediumDashed">
        <color rgb="FFC8C8C8"/>
      </right>
      <top style="mediumDashed">
        <color rgb="FFC8C8C8"/>
      </top>
      <bottom style="mediumDashed">
        <color rgb="FFC8C8C8"/>
      </bottom>
      <diagonal/>
    </border>
    <border>
      <left style="mediumDashed">
        <color rgb="FFC8C8C8"/>
      </left>
      <right style="medium">
        <color rgb="FFCCCCCC"/>
      </right>
      <top style="medium">
        <color rgb="FFCCCCCC"/>
      </top>
      <bottom style="mediumDashed">
        <color rgb="FFC8C8C8"/>
      </bottom>
      <diagonal/>
    </border>
    <border>
      <left style="mediumDashed">
        <color rgb="FFC8C8C8"/>
      </left>
      <right style="mediumDashed">
        <color rgb="FFC8C8C8"/>
      </right>
      <top style="medium">
        <color rgb="FFCCCCCC"/>
      </top>
      <bottom style="medium">
        <color rgb="FFCCCCCC"/>
      </bottom>
      <diagonal/>
    </border>
    <border>
      <left style="medium">
        <color rgb="FFCCCCCC"/>
      </left>
      <right style="mediumDashed">
        <color rgb="FFC8C8C8"/>
      </right>
      <top style="medium">
        <color rgb="FFCCCCCC"/>
      </top>
      <bottom style="medium">
        <color rgb="FFCCCCCC"/>
      </bottom>
      <diagonal/>
    </border>
    <border>
      <left/>
      <right/>
      <top/>
      <bottom style="thin">
        <color indexed="64"/>
      </bottom>
      <diagonal/>
    </border>
    <border>
      <left style="dotted">
        <color rgb="FFC8C8C8"/>
      </left>
      <right style="dotted">
        <color rgb="FFC8C8C8"/>
      </right>
      <top style="dotted">
        <color rgb="FFC8C8C8"/>
      </top>
      <bottom style="dotted">
        <color rgb="FFC8C8C8"/>
      </bottom>
      <diagonal/>
    </border>
    <border>
      <left style="dotted">
        <color theme="6" tint="0.39994506668294322"/>
      </left>
      <right style="dotted">
        <color theme="6" tint="0.39994506668294322"/>
      </right>
      <top/>
      <bottom/>
      <diagonal/>
    </border>
  </borders>
  <cellStyleXfs count="4">
    <xf numFmtId="0" fontId="0" fillId="0" borderId="0"/>
    <xf numFmtId="0" fontId="22" fillId="0" borderId="0" applyNumberFormat="0" applyFill="0" applyBorder="0" applyAlignment="0" applyProtection="0"/>
    <xf numFmtId="0" fontId="22" fillId="0" borderId="0" applyNumberFormat="0" applyFill="0" applyBorder="0" applyAlignment="0" applyProtection="0"/>
    <xf numFmtId="9" fontId="46" fillId="0" borderId="0" applyFont="0" applyFill="0" applyBorder="0" applyAlignment="0" applyProtection="0"/>
  </cellStyleXfs>
  <cellXfs count="310">
    <xf numFmtId="0" fontId="0" fillId="0" borderId="0" xfId="0"/>
    <xf numFmtId="0" fontId="20" fillId="0" borderId="1" xfId="0" applyFont="1" applyBorder="1" applyAlignment="1">
      <alignment wrapText="1"/>
    </xf>
    <xf numFmtId="0" fontId="20" fillId="2" borderId="1" xfId="0" applyFont="1" applyFill="1" applyBorder="1" applyAlignment="1">
      <alignment wrapText="1"/>
    </xf>
    <xf numFmtId="0" fontId="0" fillId="3" borderId="1" xfId="0" applyFill="1" applyBorder="1" applyAlignment="1">
      <alignment wrapText="1"/>
    </xf>
    <xf numFmtId="0" fontId="0" fillId="0" borderId="1" xfId="0" applyBorder="1" applyAlignment="1">
      <alignment wrapText="1"/>
    </xf>
    <xf numFmtId="0" fontId="0" fillId="4" borderId="1" xfId="0" applyFill="1" applyBorder="1" applyAlignment="1">
      <alignment wrapText="1"/>
    </xf>
    <xf numFmtId="0" fontId="0" fillId="5" borderId="1" xfId="0" applyFill="1" applyBorder="1" applyAlignment="1">
      <alignment wrapText="1"/>
    </xf>
    <xf numFmtId="0" fontId="0" fillId="6" borderId="1" xfId="0" applyFill="1" applyBorder="1" applyAlignment="1">
      <alignment wrapText="1"/>
    </xf>
    <xf numFmtId="0" fontId="0" fillId="7" borderId="1" xfId="0" applyFill="1" applyBorder="1" applyAlignment="1">
      <alignment wrapText="1"/>
    </xf>
    <xf numFmtId="0" fontId="0" fillId="8" borderId="1" xfId="0" applyFill="1" applyBorder="1" applyAlignment="1">
      <alignment wrapText="1"/>
    </xf>
    <xf numFmtId="0" fontId="0" fillId="9" borderId="1" xfId="0" applyFill="1" applyBorder="1" applyAlignment="1">
      <alignment wrapText="1"/>
    </xf>
    <xf numFmtId="0" fontId="0" fillId="10" borderId="1" xfId="0" applyFill="1" applyBorder="1" applyAlignment="1">
      <alignment wrapText="1"/>
    </xf>
    <xf numFmtId="0" fontId="0" fillId="2" borderId="1" xfId="0" applyFill="1" applyBorder="1" applyAlignment="1">
      <alignment wrapText="1"/>
    </xf>
    <xf numFmtId="0" fontId="19" fillId="5" borderId="1" xfId="0" applyFont="1" applyFill="1" applyBorder="1" applyAlignment="1">
      <alignment wrapText="1"/>
    </xf>
    <xf numFmtId="0" fontId="19" fillId="7" borderId="1" xfId="0" applyFont="1" applyFill="1" applyBorder="1" applyAlignment="1">
      <alignment wrapText="1"/>
    </xf>
    <xf numFmtId="0" fontId="18" fillId="5" borderId="1" xfId="0" applyFont="1" applyFill="1" applyBorder="1" applyAlignment="1">
      <alignment wrapText="1"/>
    </xf>
    <xf numFmtId="0" fontId="17" fillId="5" borderId="1" xfId="0" applyFont="1" applyFill="1" applyBorder="1" applyAlignment="1">
      <alignment wrapText="1"/>
    </xf>
    <xf numFmtId="0" fontId="16" fillId="3" borderId="1" xfId="0" applyFont="1" applyFill="1" applyBorder="1" applyAlignment="1">
      <alignment wrapText="1"/>
    </xf>
    <xf numFmtId="0" fontId="16" fillId="4" borderId="1" xfId="0" applyFont="1" applyFill="1" applyBorder="1" applyAlignment="1">
      <alignment wrapText="1"/>
    </xf>
    <xf numFmtId="0" fontId="16" fillId="5" borderId="1" xfId="0" applyFont="1" applyFill="1" applyBorder="1" applyAlignment="1">
      <alignment wrapText="1"/>
    </xf>
    <xf numFmtId="0" fontId="16" fillId="6" borderId="1" xfId="0" applyFont="1" applyFill="1" applyBorder="1" applyAlignment="1">
      <alignment wrapText="1"/>
    </xf>
    <xf numFmtId="0" fontId="21" fillId="11" borderId="0" xfId="0" applyFont="1" applyFill="1" applyBorder="1" applyAlignment="1"/>
    <xf numFmtId="0" fontId="21" fillId="0" borderId="0" xfId="0" applyFont="1" applyBorder="1" applyAlignment="1">
      <alignment horizontal="left"/>
    </xf>
    <xf numFmtId="0" fontId="0" fillId="5" borderId="0" xfId="0" applyFill="1"/>
    <xf numFmtId="0" fontId="0" fillId="2" borderId="0" xfId="0" applyFill="1"/>
    <xf numFmtId="0" fontId="0" fillId="5" borderId="0" xfId="0" applyFont="1" applyFill="1"/>
    <xf numFmtId="0" fontId="15" fillId="7" borderId="1" xfId="0" applyFont="1" applyFill="1" applyBorder="1" applyAlignment="1">
      <alignment wrapText="1"/>
    </xf>
    <xf numFmtId="0" fontId="0" fillId="3" borderId="2" xfId="0" applyFill="1" applyBorder="1" applyAlignment="1">
      <alignment wrapText="1"/>
    </xf>
    <xf numFmtId="0" fontId="0" fillId="4" borderId="2" xfId="0" applyFill="1" applyBorder="1" applyAlignment="1">
      <alignment wrapText="1"/>
    </xf>
    <xf numFmtId="0" fontId="0" fillId="6" borderId="2" xfId="0" applyFill="1" applyBorder="1" applyAlignment="1">
      <alignment wrapText="1"/>
    </xf>
    <xf numFmtId="0" fontId="0" fillId="7" borderId="2" xfId="0" applyFill="1" applyBorder="1" applyAlignment="1">
      <alignment wrapText="1"/>
    </xf>
    <xf numFmtId="0" fontId="0" fillId="8" borderId="2" xfId="0" applyFill="1" applyBorder="1" applyAlignment="1">
      <alignment wrapText="1"/>
    </xf>
    <xf numFmtId="0" fontId="0" fillId="9" borderId="2" xfId="0" applyFill="1" applyBorder="1" applyAlignment="1">
      <alignment wrapText="1"/>
    </xf>
    <xf numFmtId="0" fontId="0" fillId="10" borderId="2" xfId="0" applyFill="1" applyBorder="1" applyAlignment="1">
      <alignment wrapText="1"/>
    </xf>
    <xf numFmtId="0" fontId="0" fillId="5" borderId="3" xfId="0" applyFill="1" applyBorder="1"/>
    <xf numFmtId="0" fontId="18" fillId="5" borderId="2" xfId="0" applyFont="1" applyFill="1" applyBorder="1" applyAlignment="1">
      <alignment wrapText="1"/>
    </xf>
    <xf numFmtId="0" fontId="0" fillId="0" borderId="1" xfId="0" applyBorder="1" applyAlignment="1">
      <alignment horizontal="center" wrapText="1"/>
    </xf>
    <xf numFmtId="0" fontId="0" fillId="0" borderId="0" xfId="0" applyAlignment="1"/>
    <xf numFmtId="0" fontId="0" fillId="3" borderId="2" xfId="0" applyFill="1" applyBorder="1" applyAlignment="1"/>
    <xf numFmtId="0" fontId="0" fillId="4" borderId="2" xfId="0" applyFill="1" applyBorder="1" applyAlignment="1"/>
    <xf numFmtId="0" fontId="16" fillId="4" borderId="1" xfId="0" applyFont="1" applyFill="1" applyBorder="1" applyAlignment="1"/>
    <xf numFmtId="0" fontId="18" fillId="5" borderId="2" xfId="0" applyFont="1" applyFill="1" applyBorder="1" applyAlignment="1"/>
    <xf numFmtId="0" fontId="0" fillId="5" borderId="2" xfId="0" applyFill="1" applyBorder="1" applyAlignment="1"/>
    <xf numFmtId="0" fontId="16" fillId="5" borderId="1" xfId="0" applyFont="1" applyFill="1" applyBorder="1" applyAlignment="1"/>
    <xf numFmtId="0" fontId="14" fillId="5" borderId="2" xfId="0" applyFont="1" applyFill="1" applyBorder="1" applyAlignment="1"/>
    <xf numFmtId="0" fontId="0" fillId="6" borderId="2" xfId="0" applyFill="1" applyBorder="1" applyAlignment="1"/>
    <xf numFmtId="0" fontId="16" fillId="6" borderId="1" xfId="0" applyFont="1" applyFill="1" applyBorder="1" applyAlignment="1"/>
    <xf numFmtId="0" fontId="0" fillId="7" borderId="2" xfId="0" applyFill="1" applyBorder="1" applyAlignment="1"/>
    <xf numFmtId="0" fontId="19" fillId="7" borderId="1" xfId="0" applyFont="1" applyFill="1" applyBorder="1" applyAlignment="1"/>
    <xf numFmtId="0" fontId="0" fillId="8" borderId="2" xfId="0" applyFill="1" applyBorder="1" applyAlignment="1"/>
    <xf numFmtId="0" fontId="0" fillId="8" borderId="1" xfId="0" applyFill="1" applyBorder="1" applyAlignment="1"/>
    <xf numFmtId="0" fontId="0" fillId="9" borderId="2" xfId="0" applyFill="1" applyBorder="1" applyAlignment="1"/>
    <xf numFmtId="0" fontId="0" fillId="9" borderId="1" xfId="0" applyFill="1" applyBorder="1" applyAlignment="1"/>
    <xf numFmtId="0" fontId="0" fillId="6" borderId="1" xfId="0" applyFill="1" applyBorder="1" applyAlignment="1"/>
    <xf numFmtId="0" fontId="0" fillId="10" borderId="2" xfId="0" applyFill="1" applyBorder="1" applyAlignment="1"/>
    <xf numFmtId="0" fontId="0" fillId="10" borderId="1" xfId="0" applyFill="1" applyBorder="1" applyAlignment="1"/>
    <xf numFmtId="0" fontId="20" fillId="0" borderId="0" xfId="0" applyFont="1" applyAlignment="1"/>
    <xf numFmtId="0" fontId="23" fillId="11" borderId="0" xfId="0" applyFont="1" applyFill="1" applyBorder="1" applyAlignment="1"/>
    <xf numFmtId="0" fontId="23" fillId="0" borderId="0" xfId="0" applyFont="1" applyBorder="1" applyAlignment="1">
      <alignment horizontal="left"/>
    </xf>
    <xf numFmtId="0" fontId="0" fillId="0" borderId="0" xfId="0" applyFill="1" applyBorder="1" applyAlignment="1"/>
    <xf numFmtId="0" fontId="0" fillId="0" borderId="0" xfId="0" applyAlignment="1">
      <alignment vertical="center"/>
    </xf>
    <xf numFmtId="0" fontId="0" fillId="4" borderId="0" xfId="0" applyFill="1" applyAlignment="1"/>
    <xf numFmtId="10" fontId="0" fillId="4" borderId="0" xfId="0" applyNumberFormat="1" applyFill="1" applyAlignment="1"/>
    <xf numFmtId="0" fontId="20" fillId="4" borderId="0" xfId="0" applyFont="1" applyFill="1" applyAlignment="1"/>
    <xf numFmtId="0" fontId="20" fillId="0" borderId="0" xfId="0" applyFont="1"/>
    <xf numFmtId="10" fontId="0" fillId="0" borderId="0" xfId="0" applyNumberFormat="1"/>
    <xf numFmtId="1" fontId="0" fillId="0" borderId="0" xfId="0" applyNumberFormat="1"/>
    <xf numFmtId="2" fontId="0" fillId="0" borderId="0" xfId="0" applyNumberFormat="1"/>
    <xf numFmtId="0" fontId="0" fillId="2" borderId="0" xfId="0" applyFill="1" applyAlignment="1"/>
    <xf numFmtId="10" fontId="0" fillId="8" borderId="0" xfId="0" applyNumberFormat="1" applyFill="1" applyAlignment="1"/>
    <xf numFmtId="10" fontId="0" fillId="0" borderId="0" xfId="0" applyNumberFormat="1" applyAlignment="1">
      <alignment vertical="center"/>
    </xf>
    <xf numFmtId="0" fontId="20" fillId="5" borderId="0" xfId="0" applyFont="1" applyFill="1"/>
    <xf numFmtId="0" fontId="20" fillId="8" borderId="0" xfId="0" applyFont="1" applyFill="1" applyAlignment="1"/>
    <xf numFmtId="10" fontId="0" fillId="4" borderId="0" xfId="0" applyNumberFormat="1" applyFill="1"/>
    <xf numFmtId="1" fontId="20" fillId="0" borderId="0" xfId="0" applyNumberFormat="1" applyFont="1"/>
    <xf numFmtId="164" fontId="0" fillId="0" borderId="0" xfId="0" applyNumberFormat="1"/>
    <xf numFmtId="164" fontId="20" fillId="0" borderId="0" xfId="0" applyNumberFormat="1" applyFont="1"/>
    <xf numFmtId="10" fontId="20" fillId="0" borderId="0" xfId="0" applyNumberFormat="1" applyFont="1"/>
    <xf numFmtId="0" fontId="0" fillId="12" borderId="0" xfId="0" applyFill="1"/>
    <xf numFmtId="0" fontId="0" fillId="12" borderId="2" xfId="0" applyFill="1" applyBorder="1" applyAlignment="1">
      <alignment wrapText="1"/>
    </xf>
    <xf numFmtId="0" fontId="0" fillId="4" borderId="0" xfId="0" applyFill="1"/>
    <xf numFmtId="0" fontId="0" fillId="13" borderId="0" xfId="0" applyFill="1"/>
    <xf numFmtId="0" fontId="0" fillId="13" borderId="2" xfId="0" applyFill="1" applyBorder="1" applyAlignment="1">
      <alignment wrapText="1"/>
    </xf>
    <xf numFmtId="0" fontId="18" fillId="13" borderId="2" xfId="0" applyFont="1" applyFill="1" applyBorder="1" applyAlignment="1">
      <alignment wrapText="1"/>
    </xf>
    <xf numFmtId="0" fontId="14" fillId="13" borderId="2" xfId="0" applyFont="1" applyFill="1" applyBorder="1" applyAlignment="1">
      <alignment wrapText="1"/>
    </xf>
    <xf numFmtId="0" fontId="0" fillId="0" borderId="0" xfId="0" applyFill="1"/>
    <xf numFmtId="0" fontId="0" fillId="6" borderId="0" xfId="0" applyFill="1"/>
    <xf numFmtId="0" fontId="27" fillId="0" borderId="0" xfId="0" applyFont="1"/>
    <xf numFmtId="0" fontId="27" fillId="2" borderId="0" xfId="0" applyFont="1" applyFill="1"/>
    <xf numFmtId="0" fontId="27" fillId="5" borderId="0" xfId="0" applyFont="1" applyFill="1"/>
    <xf numFmtId="0" fontId="28" fillId="4" borderId="0" xfId="0" applyFont="1" applyFill="1"/>
    <xf numFmtId="0" fontId="28" fillId="2" borderId="0" xfId="0" applyFont="1" applyFill="1"/>
    <xf numFmtId="0" fontId="28" fillId="5" borderId="0" xfId="0" applyFont="1" applyFill="1"/>
    <xf numFmtId="0" fontId="27" fillId="14" borderId="0" xfId="0" applyFont="1" applyFill="1"/>
    <xf numFmtId="0" fontId="0" fillId="14" borderId="0" xfId="0" applyFill="1"/>
    <xf numFmtId="0" fontId="30" fillId="2" borderId="3" xfId="0" applyFont="1" applyFill="1" applyBorder="1"/>
    <xf numFmtId="0" fontId="30" fillId="5" borderId="3" xfId="0" applyFont="1" applyFill="1" applyBorder="1"/>
    <xf numFmtId="0" fontId="30" fillId="2" borderId="6" xfId="0" applyFont="1" applyFill="1" applyBorder="1"/>
    <xf numFmtId="0" fontId="30" fillId="2" borderId="3" xfId="0" applyFont="1" applyFill="1" applyBorder="1" applyAlignment="1">
      <alignment wrapText="1"/>
    </xf>
    <xf numFmtId="0" fontId="28" fillId="0" borderId="2" xfId="0" applyFont="1" applyFill="1" applyBorder="1" applyAlignment="1">
      <alignment wrapText="1"/>
    </xf>
    <xf numFmtId="0" fontId="28" fillId="0" borderId="0" xfId="0" applyFont="1"/>
    <xf numFmtId="0" fontId="30" fillId="15" borderId="7" xfId="0" applyFont="1" applyFill="1" applyBorder="1"/>
    <xf numFmtId="0" fontId="30" fillId="2" borderId="7" xfId="0" applyFont="1" applyFill="1" applyBorder="1" applyAlignment="1">
      <alignment wrapText="1"/>
    </xf>
    <xf numFmtId="0" fontId="30" fillId="2" borderId="7" xfId="0" applyFont="1" applyFill="1" applyBorder="1"/>
    <xf numFmtId="0" fontId="29" fillId="2" borderId="7" xfId="0" applyFont="1" applyFill="1" applyBorder="1"/>
    <xf numFmtId="0" fontId="29" fillId="2" borderId="3" xfId="0" applyFont="1" applyFill="1" applyBorder="1" applyAlignment="1">
      <alignment wrapText="1"/>
    </xf>
    <xf numFmtId="0" fontId="29" fillId="2" borderId="3" xfId="0" applyFont="1" applyFill="1" applyBorder="1"/>
    <xf numFmtId="0" fontId="30" fillId="0" borderId="0" xfId="1" applyFont="1" applyAlignment="1">
      <alignment vertical="center" wrapText="1"/>
    </xf>
    <xf numFmtId="0" fontId="28" fillId="14" borderId="2" xfId="0" applyFont="1" applyFill="1" applyBorder="1" applyAlignment="1">
      <alignment wrapText="1"/>
    </xf>
    <xf numFmtId="0" fontId="30" fillId="0" borderId="3" xfId="0" applyFont="1" applyFill="1" applyBorder="1"/>
    <xf numFmtId="0" fontId="30" fillId="5" borderId="4" xfId="0" applyFont="1" applyFill="1" applyBorder="1"/>
    <xf numFmtId="0" fontId="30" fillId="2" borderId="3" xfId="1" applyFont="1" applyFill="1" applyBorder="1"/>
    <xf numFmtId="0" fontId="30" fillId="2" borderId="3" xfId="1" applyFont="1" applyFill="1" applyBorder="1" applyAlignment="1">
      <alignment wrapText="1"/>
    </xf>
    <xf numFmtId="0" fontId="30" fillId="0" borderId="0" xfId="0" applyFont="1"/>
    <xf numFmtId="0" fontId="30" fillId="0" borderId="7" xfId="0" applyFont="1" applyFill="1" applyBorder="1"/>
    <xf numFmtId="0" fontId="28" fillId="0" borderId="0" xfId="0" applyFont="1" applyFill="1"/>
    <xf numFmtId="0" fontId="27" fillId="0" borderId="0" xfId="0" applyFont="1" applyFill="1"/>
    <xf numFmtId="0" fontId="30" fillId="4" borderId="0" xfId="0" applyFont="1" applyFill="1"/>
    <xf numFmtId="0" fontId="13" fillId="5" borderId="3" xfId="0" applyFont="1" applyFill="1" applyBorder="1"/>
    <xf numFmtId="0" fontId="13" fillId="2" borderId="3" xfId="0" applyFont="1" applyFill="1" applyBorder="1"/>
    <xf numFmtId="0" fontId="30" fillId="5" borderId="0" xfId="0" applyFont="1" applyFill="1" applyBorder="1"/>
    <xf numFmtId="0" fontId="30" fillId="2" borderId="0" xfId="0" applyFont="1" applyFill="1" applyBorder="1"/>
    <xf numFmtId="0" fontId="31" fillId="0" borderId="3" xfId="0" applyFont="1" applyFill="1" applyBorder="1"/>
    <xf numFmtId="0" fontId="31" fillId="5" borderId="3" xfId="0" applyFont="1" applyFill="1" applyBorder="1"/>
    <xf numFmtId="0" fontId="31" fillId="2" borderId="3" xfId="0" applyFont="1" applyFill="1" applyBorder="1"/>
    <xf numFmtId="0" fontId="30" fillId="0" borderId="0" xfId="0" applyFont="1" applyBorder="1" applyAlignment="1">
      <alignment vertical="center" wrapText="1"/>
    </xf>
    <xf numFmtId="0" fontId="30" fillId="5" borderId="5" xfId="0" applyFont="1" applyFill="1" applyBorder="1"/>
    <xf numFmtId="0" fontId="30" fillId="0" borderId="0" xfId="0" applyFont="1" applyFill="1" applyBorder="1"/>
    <xf numFmtId="0" fontId="30" fillId="0" borderId="0" xfId="0" applyFont="1" applyFill="1"/>
    <xf numFmtId="0" fontId="30" fillId="2" borderId="0" xfId="0" applyFont="1" applyFill="1" applyBorder="1" applyAlignment="1">
      <alignment wrapText="1"/>
    </xf>
    <xf numFmtId="0" fontId="30" fillId="0" borderId="0" xfId="0" applyFont="1" applyAlignment="1">
      <alignment wrapText="1"/>
    </xf>
    <xf numFmtId="0" fontId="31" fillId="0" borderId="3" xfId="0" applyFont="1" applyFill="1" applyBorder="1" applyAlignment="1">
      <alignment wrapText="1"/>
    </xf>
    <xf numFmtId="0" fontId="31" fillId="2" borderId="3" xfId="0" applyFont="1" applyFill="1" applyBorder="1" applyAlignment="1">
      <alignment wrapText="1"/>
    </xf>
    <xf numFmtId="0" fontId="31" fillId="5" borderId="4" xfId="0" applyFont="1" applyFill="1" applyBorder="1"/>
    <xf numFmtId="0" fontId="30" fillId="0" borderId="0" xfId="0" applyFont="1" applyAlignment="1">
      <alignment vertical="center" wrapText="1"/>
    </xf>
    <xf numFmtId="0" fontId="30" fillId="0" borderId="0" xfId="0" applyFont="1" applyAlignment="1">
      <alignment vertical="center"/>
    </xf>
    <xf numFmtId="0" fontId="30" fillId="2" borderId="7" xfId="1" applyFont="1" applyFill="1" applyBorder="1"/>
    <xf numFmtId="0" fontId="0" fillId="0" borderId="0" xfId="0" applyFont="1"/>
    <xf numFmtId="0" fontId="0" fillId="0" borderId="2" xfId="0" applyFont="1" applyFill="1" applyBorder="1" applyAlignment="1">
      <alignment wrapText="1"/>
    </xf>
    <xf numFmtId="0" fontId="0" fillId="0" borderId="0" xfId="0" applyFont="1" applyAlignment="1">
      <alignment wrapText="1"/>
    </xf>
    <xf numFmtId="0" fontId="30" fillId="2" borderId="3" xfId="1" applyFont="1" applyFill="1" applyBorder="1"/>
    <xf numFmtId="0" fontId="30" fillId="2" borderId="7" xfId="1" applyFont="1" applyFill="1" applyBorder="1" applyAlignment="1">
      <alignment wrapText="1"/>
    </xf>
    <xf numFmtId="0" fontId="0" fillId="14" borderId="2" xfId="0" applyFont="1" applyFill="1" applyBorder="1" applyAlignment="1">
      <alignment wrapText="1"/>
    </xf>
    <xf numFmtId="0" fontId="0" fillId="0" borderId="0" xfId="0" applyFont="1" applyFill="1"/>
    <xf numFmtId="0" fontId="31" fillId="0" borderId="0" xfId="1" applyFont="1" applyAlignment="1">
      <alignment vertical="center" wrapText="1"/>
    </xf>
    <xf numFmtId="0" fontId="31" fillId="0" borderId="0" xfId="1" applyFont="1" applyAlignment="1">
      <alignment wrapText="1"/>
    </xf>
    <xf numFmtId="0" fontId="31" fillId="0" borderId="0" xfId="0" applyFont="1" applyAlignment="1">
      <alignment vertical="center" wrapText="1"/>
    </xf>
    <xf numFmtId="0" fontId="31" fillId="0" borderId="3" xfId="1" applyFont="1" applyFill="1" applyBorder="1"/>
    <xf numFmtId="0" fontId="12" fillId="5" borderId="3" xfId="0" applyFont="1" applyFill="1" applyBorder="1"/>
    <xf numFmtId="0" fontId="12" fillId="2" borderId="3" xfId="0" applyFont="1" applyFill="1" applyBorder="1" applyAlignment="1">
      <alignment wrapText="1"/>
    </xf>
    <xf numFmtId="0" fontId="12" fillId="2" borderId="3" xfId="0" applyFont="1" applyFill="1" applyBorder="1"/>
    <xf numFmtId="0" fontId="12" fillId="2" borderId="3" xfId="1" applyFont="1" applyFill="1" applyBorder="1"/>
    <xf numFmtId="0" fontId="12" fillId="0" borderId="3" xfId="0" applyFont="1" applyFill="1" applyBorder="1"/>
    <xf numFmtId="0" fontId="12" fillId="0" borderId="0" xfId="0" applyFont="1" applyAlignment="1">
      <alignment vertical="center" wrapText="1"/>
    </xf>
    <xf numFmtId="0" fontId="12" fillId="0" borderId="0" xfId="0" applyFont="1" applyAlignment="1">
      <alignment wrapText="1"/>
    </xf>
    <xf numFmtId="0" fontId="11" fillId="5" borderId="3" xfId="0" applyFont="1" applyFill="1" applyBorder="1"/>
    <xf numFmtId="0" fontId="22" fillId="0" borderId="0" xfId="1"/>
    <xf numFmtId="0" fontId="22" fillId="0" borderId="0" xfId="1" applyAlignment="1">
      <alignment wrapText="1"/>
    </xf>
    <xf numFmtId="0" fontId="22" fillId="2" borderId="3" xfId="1" applyFill="1" applyBorder="1" applyAlignment="1">
      <alignment wrapText="1"/>
    </xf>
    <xf numFmtId="0" fontId="22" fillId="2" borderId="3" xfId="1" applyFill="1" applyBorder="1"/>
    <xf numFmtId="0" fontId="0" fillId="16" borderId="0" xfId="0" applyFill="1"/>
    <xf numFmtId="0" fontId="10" fillId="5" borderId="3" xfId="0" applyFont="1" applyFill="1" applyBorder="1"/>
    <xf numFmtId="0" fontId="0" fillId="0" borderId="0" xfId="0" applyAlignment="1">
      <alignment wrapText="1"/>
    </xf>
    <xf numFmtId="0" fontId="0" fillId="6" borderId="2" xfId="0" applyFont="1" applyFill="1" applyBorder="1" applyAlignment="1">
      <alignment wrapText="1"/>
    </xf>
    <xf numFmtId="0" fontId="22" fillId="2" borderId="7" xfId="1" applyFill="1" applyBorder="1" applyAlignment="1">
      <alignment wrapText="1"/>
    </xf>
    <xf numFmtId="0" fontId="30" fillId="14" borderId="7" xfId="0" applyFont="1" applyFill="1" applyBorder="1" applyAlignment="1">
      <alignment wrapText="1"/>
    </xf>
    <xf numFmtId="0" fontId="22" fillId="2" borderId="7" xfId="1" applyFill="1" applyBorder="1"/>
    <xf numFmtId="0" fontId="9" fillId="2" borderId="3" xfId="0" applyFont="1" applyFill="1" applyBorder="1"/>
    <xf numFmtId="0" fontId="9" fillId="5" borderId="3" xfId="0" applyFont="1" applyFill="1" applyBorder="1"/>
    <xf numFmtId="0" fontId="9" fillId="0" borderId="3" xfId="0" applyFont="1" applyFill="1" applyBorder="1"/>
    <xf numFmtId="0" fontId="22" fillId="0" borderId="3" xfId="1" applyFill="1" applyBorder="1" applyAlignment="1">
      <alignment wrapText="1"/>
    </xf>
    <xf numFmtId="0" fontId="9" fillId="2" borderId="3" xfId="0" applyFont="1" applyFill="1" applyBorder="1" applyAlignment="1">
      <alignment wrapText="1"/>
    </xf>
    <xf numFmtId="0" fontId="22" fillId="0" borderId="0" xfId="1" applyFill="1"/>
    <xf numFmtId="0" fontId="30" fillId="0" borderId="3" xfId="0" applyFont="1" applyFill="1" applyBorder="1" applyAlignment="1">
      <alignment wrapText="1"/>
    </xf>
    <xf numFmtId="0" fontId="0" fillId="0" borderId="0" xfId="0" applyFont="1" applyFill="1" applyAlignment="1">
      <alignment wrapText="1"/>
    </xf>
    <xf numFmtId="0" fontId="30" fillId="0" borderId="7" xfId="0" applyFont="1" applyFill="1" applyBorder="1" applyAlignment="1">
      <alignment wrapText="1"/>
    </xf>
    <xf numFmtId="0" fontId="29" fillId="0" borderId="7" xfId="0" applyFont="1" applyFill="1" applyBorder="1"/>
    <xf numFmtId="0" fontId="29" fillId="0" borderId="3" xfId="0" applyFont="1" applyFill="1" applyBorder="1"/>
    <xf numFmtId="0" fontId="22" fillId="0" borderId="3" xfId="1" applyFill="1" applyBorder="1"/>
    <xf numFmtId="0" fontId="8" fillId="2" borderId="3" xfId="0" applyFont="1" applyFill="1" applyBorder="1" applyAlignment="1">
      <alignment wrapText="1"/>
    </xf>
    <xf numFmtId="0" fontId="8" fillId="0" borderId="3" xfId="0" applyFont="1" applyFill="1" applyBorder="1"/>
    <xf numFmtId="0" fontId="8" fillId="5" borderId="3" xfId="0" applyFont="1" applyFill="1" applyBorder="1"/>
    <xf numFmtId="0" fontId="8" fillId="0" borderId="0" xfId="0" applyFont="1" applyAlignment="1">
      <alignment wrapText="1"/>
    </xf>
    <xf numFmtId="0" fontId="8" fillId="2" borderId="3" xfId="0" applyFont="1" applyFill="1" applyBorder="1"/>
    <xf numFmtId="0" fontId="7" fillId="0" borderId="0" xfId="0" applyFont="1"/>
    <xf numFmtId="0" fontId="30" fillId="4" borderId="7" xfId="0" applyFont="1" applyFill="1" applyBorder="1"/>
    <xf numFmtId="0" fontId="30" fillId="4" borderId="7" xfId="1" applyFont="1" applyFill="1" applyBorder="1"/>
    <xf numFmtId="0" fontId="0" fillId="4" borderId="0" xfId="0" applyFont="1" applyFill="1"/>
    <xf numFmtId="0" fontId="30" fillId="4" borderId="3" xfId="0" applyFont="1" applyFill="1" applyBorder="1"/>
    <xf numFmtId="0" fontId="30" fillId="6" borderId="7" xfId="1" applyFont="1" applyFill="1" applyBorder="1" applyAlignment="1">
      <alignment wrapText="1"/>
    </xf>
    <xf numFmtId="0" fontId="30" fillId="6" borderId="3" xfId="0" applyFont="1" applyFill="1" applyBorder="1" applyAlignment="1">
      <alignment wrapText="1"/>
    </xf>
    <xf numFmtId="0" fontId="12" fillId="4" borderId="3" xfId="0" applyFont="1" applyFill="1" applyBorder="1"/>
    <xf numFmtId="0" fontId="6" fillId="4" borderId="3" xfId="0" applyFont="1" applyFill="1" applyBorder="1"/>
    <xf numFmtId="0" fontId="30" fillId="4" borderId="0" xfId="0" applyFont="1" applyFill="1" applyBorder="1"/>
    <xf numFmtId="0" fontId="5" fillId="4" borderId="3" xfId="0" applyFont="1" applyFill="1" applyBorder="1"/>
    <xf numFmtId="0" fontId="4" fillId="4" borderId="3" xfId="0" applyFont="1" applyFill="1" applyBorder="1"/>
    <xf numFmtId="0" fontId="22" fillId="0" borderId="0" xfId="1" applyFill="1" applyBorder="1"/>
    <xf numFmtId="0" fontId="22" fillId="2" borderId="0" xfId="1" applyFill="1" applyBorder="1" applyAlignment="1">
      <alignment wrapText="1"/>
    </xf>
    <xf numFmtId="0" fontId="12" fillId="0" borderId="3" xfId="0" applyFont="1" applyFill="1" applyBorder="1" applyAlignment="1">
      <alignment wrapText="1"/>
    </xf>
    <xf numFmtId="0" fontId="3" fillId="2" borderId="3" xfId="0" applyFont="1" applyFill="1" applyBorder="1" applyAlignment="1">
      <alignment wrapText="1"/>
    </xf>
    <xf numFmtId="0" fontId="3" fillId="5" borderId="3" xfId="0" applyFont="1" applyFill="1" applyBorder="1"/>
    <xf numFmtId="0" fontId="3" fillId="2" borderId="3" xfId="0" applyFont="1" applyFill="1" applyBorder="1"/>
    <xf numFmtId="0" fontId="3" fillId="0" borderId="0" xfId="0" applyFont="1" applyAlignment="1">
      <alignment wrapText="1"/>
    </xf>
    <xf numFmtId="0" fontId="22" fillId="0" borderId="0" xfId="1" applyFill="1" applyAlignment="1">
      <alignment wrapText="1"/>
    </xf>
    <xf numFmtId="0" fontId="2" fillId="4" borderId="3" xfId="0" applyFont="1" applyFill="1" applyBorder="1"/>
    <xf numFmtId="0" fontId="30" fillId="4" borderId="3" xfId="1" applyFont="1" applyFill="1" applyBorder="1"/>
    <xf numFmtId="0" fontId="22" fillId="4" borderId="3" xfId="1" applyFill="1" applyBorder="1"/>
    <xf numFmtId="0" fontId="13" fillId="4" borderId="3" xfId="0" applyFont="1" applyFill="1" applyBorder="1"/>
    <xf numFmtId="0" fontId="2" fillId="17" borderId="9" xfId="0" applyFont="1" applyFill="1" applyBorder="1" applyAlignment="1">
      <alignment wrapText="1"/>
    </xf>
    <xf numFmtId="0" fontId="2" fillId="0" borderId="10" xfId="0" applyFont="1" applyFill="1" applyBorder="1" applyAlignment="1">
      <alignment wrapText="1"/>
    </xf>
    <xf numFmtId="0" fontId="2" fillId="0" borderId="11" xfId="0" applyFont="1" applyBorder="1" applyAlignment="1">
      <alignment wrapText="1"/>
    </xf>
    <xf numFmtId="0" fontId="2" fillId="17" borderId="13" xfId="0" applyFont="1" applyFill="1" applyBorder="1" applyAlignment="1">
      <alignment wrapText="1"/>
    </xf>
    <xf numFmtId="0" fontId="26" fillId="18" borderId="13" xfId="0" applyFont="1" applyFill="1" applyBorder="1" applyAlignment="1">
      <alignment wrapText="1"/>
    </xf>
    <xf numFmtId="0" fontId="2" fillId="17" borderId="14" xfId="0" applyFont="1" applyFill="1" applyBorder="1" applyAlignment="1">
      <alignment wrapText="1"/>
    </xf>
    <xf numFmtId="0" fontId="2" fillId="0" borderId="12" xfId="0" applyFont="1" applyFill="1" applyBorder="1" applyAlignment="1">
      <alignment wrapText="1"/>
    </xf>
    <xf numFmtId="0" fontId="22" fillId="0" borderId="10" xfId="1" applyFill="1" applyBorder="1" applyAlignment="1">
      <alignment wrapText="1"/>
    </xf>
    <xf numFmtId="0" fontId="26" fillId="0" borderId="10" xfId="0" applyFont="1" applyFill="1" applyBorder="1" applyAlignment="1">
      <alignment wrapText="1"/>
    </xf>
    <xf numFmtId="0" fontId="32" fillId="0" borderId="10" xfId="0" applyFont="1" applyFill="1" applyBorder="1" applyAlignment="1">
      <alignment wrapText="1"/>
    </xf>
    <xf numFmtId="0" fontId="2" fillId="0" borderId="15" xfId="0" applyFont="1" applyFill="1" applyBorder="1" applyAlignment="1">
      <alignment wrapText="1"/>
    </xf>
    <xf numFmtId="0" fontId="22" fillId="0" borderId="15" xfId="1" applyFill="1" applyBorder="1" applyAlignment="1">
      <alignment wrapText="1"/>
    </xf>
    <xf numFmtId="0" fontId="26" fillId="0" borderId="15" xfId="0" applyFont="1" applyFill="1" applyBorder="1" applyAlignment="1">
      <alignment wrapText="1"/>
    </xf>
    <xf numFmtId="0" fontId="33" fillId="0" borderId="15" xfId="0" applyFont="1" applyFill="1" applyBorder="1" applyAlignment="1">
      <alignment wrapText="1"/>
    </xf>
    <xf numFmtId="0" fontId="2" fillId="0" borderId="3" xfId="0" applyFont="1" applyFill="1" applyBorder="1" applyAlignment="1">
      <alignment wrapText="1"/>
    </xf>
    <xf numFmtId="0" fontId="29" fillId="5" borderId="3" xfId="0" applyFont="1" applyFill="1" applyBorder="1"/>
    <xf numFmtId="0" fontId="2" fillId="0" borderId="3" xfId="0" applyFont="1" applyFill="1" applyBorder="1"/>
    <xf numFmtId="0" fontId="0" fillId="0" borderId="3" xfId="0" applyFont="1" applyFill="1" applyBorder="1" applyAlignment="1">
      <alignment wrapText="1"/>
    </xf>
    <xf numFmtId="0" fontId="30" fillId="0" borderId="0" xfId="0" applyFont="1" applyFill="1" applyBorder="1" applyAlignment="1">
      <alignment wrapText="1"/>
    </xf>
    <xf numFmtId="0" fontId="30" fillId="0" borderId="16" xfId="0" applyFont="1" applyFill="1" applyBorder="1"/>
    <xf numFmtId="0" fontId="30" fillId="0" borderId="0" xfId="1" applyFont="1" applyFill="1" applyBorder="1"/>
    <xf numFmtId="0" fontId="30" fillId="0" borderId="0" xfId="1" applyFont="1" applyFill="1" applyBorder="1" applyAlignment="1">
      <alignment wrapText="1"/>
    </xf>
    <xf numFmtId="0" fontId="30" fillId="0" borderId="0" xfId="0" applyFont="1" applyFill="1" applyAlignment="1">
      <alignment wrapText="1"/>
    </xf>
    <xf numFmtId="0" fontId="22" fillId="0" borderId="0" xfId="1" applyFill="1" applyBorder="1" applyAlignment="1">
      <alignment vertical="center" wrapText="1"/>
    </xf>
    <xf numFmtId="0" fontId="31" fillId="0" borderId="6" xfId="0" applyFont="1" applyFill="1" applyBorder="1" applyAlignment="1">
      <alignment wrapText="1"/>
    </xf>
    <xf numFmtId="0" fontId="2" fillId="0" borderId="0" xfId="0" applyFont="1" applyFill="1" applyAlignment="1">
      <alignment vertical="center"/>
    </xf>
    <xf numFmtId="0" fontId="2" fillId="0" borderId="0" xfId="0" applyFont="1" applyFill="1"/>
    <xf numFmtId="0" fontId="2" fillId="0" borderId="0" xfId="0" applyFont="1" applyAlignment="1">
      <alignment vertical="center" wrapText="1"/>
    </xf>
    <xf numFmtId="0" fontId="2" fillId="0" borderId="0" xfId="0" applyFont="1" applyAlignment="1">
      <alignment vertical="center"/>
    </xf>
    <xf numFmtId="0" fontId="2" fillId="0" borderId="8" xfId="0" applyFont="1" applyBorder="1" applyAlignment="1">
      <alignment vertical="center" wrapText="1"/>
    </xf>
    <xf numFmtId="0" fontId="22" fillId="0" borderId="0" xfId="1" applyAlignment="1">
      <alignment vertical="center"/>
    </xf>
    <xf numFmtId="0" fontId="35" fillId="19" borderId="17" xfId="0" applyFont="1" applyFill="1" applyBorder="1"/>
    <xf numFmtId="0" fontId="36" fillId="20" borderId="17" xfId="0" applyFont="1" applyFill="1" applyBorder="1" applyAlignment="1">
      <alignment wrapText="1"/>
    </xf>
    <xf numFmtId="0" fontId="38" fillId="20" borderId="17" xfId="0" applyFont="1" applyFill="1" applyBorder="1" applyAlignment="1">
      <alignment wrapText="1"/>
    </xf>
    <xf numFmtId="0" fontId="35" fillId="20" borderId="17" xfId="0" applyFont="1" applyFill="1" applyBorder="1" applyAlignment="1">
      <alignment wrapText="1"/>
    </xf>
    <xf numFmtId="0" fontId="35" fillId="20" borderId="17" xfId="0" applyFont="1" applyFill="1" applyBorder="1"/>
    <xf numFmtId="0" fontId="35" fillId="0" borderId="17" xfId="0" applyFont="1" applyBorder="1"/>
    <xf numFmtId="0" fontId="37" fillId="0" borderId="17" xfId="0" applyFont="1" applyBorder="1" applyAlignment="1"/>
    <xf numFmtId="0" fontId="39" fillId="0" borderId="0" xfId="0" applyFont="1" applyAlignment="1"/>
    <xf numFmtId="0" fontId="35" fillId="19" borderId="17" xfId="0" applyFont="1" applyFill="1" applyBorder="1" applyAlignment="1">
      <alignment wrapText="1"/>
    </xf>
    <xf numFmtId="0" fontId="38" fillId="19" borderId="17" xfId="0" applyFont="1" applyFill="1" applyBorder="1" applyAlignment="1"/>
    <xf numFmtId="0" fontId="40" fillId="0" borderId="0" xfId="0" applyFont="1" applyAlignment="1"/>
    <xf numFmtId="0" fontId="35" fillId="0" borderId="0" xfId="0" applyFont="1"/>
    <xf numFmtId="0" fontId="37" fillId="0" borderId="0" xfId="0" applyFont="1" applyAlignment="1"/>
    <xf numFmtId="0" fontId="36" fillId="20" borderId="17" xfId="0" applyFont="1" applyFill="1" applyBorder="1" applyAlignment="1"/>
    <xf numFmtId="0" fontId="41" fillId="0" borderId="0" xfId="0" applyFont="1" applyAlignment="1"/>
    <xf numFmtId="0" fontId="38" fillId="20" borderId="17" xfId="0" applyFont="1" applyFill="1" applyBorder="1"/>
    <xf numFmtId="0" fontId="37" fillId="20" borderId="17" xfId="0" applyFont="1" applyFill="1" applyBorder="1" applyAlignment="1"/>
    <xf numFmtId="0" fontId="35" fillId="19" borderId="17" xfId="0" applyFont="1" applyFill="1" applyBorder="1" applyAlignment="1"/>
    <xf numFmtId="0" fontId="43" fillId="20" borderId="17" xfId="0" applyFont="1" applyFill="1" applyBorder="1"/>
    <xf numFmtId="0" fontId="35" fillId="20" borderId="17" xfId="0" applyFont="1" applyFill="1" applyBorder="1" applyAlignment="1"/>
    <xf numFmtId="0" fontId="36" fillId="0" borderId="17" xfId="0" applyFont="1" applyBorder="1" applyAlignment="1"/>
    <xf numFmtId="0" fontId="2" fillId="2" borderId="3" xfId="0" applyFont="1" applyFill="1" applyBorder="1"/>
    <xf numFmtId="0" fontId="30" fillId="2" borderId="6" xfId="0" applyFont="1" applyFill="1" applyBorder="1" applyAlignment="1">
      <alignment wrapText="1"/>
    </xf>
    <xf numFmtId="0" fontId="30" fillId="0" borderId="3" xfId="1" applyFont="1" applyFill="1" applyBorder="1" applyAlignment="1">
      <alignment wrapText="1"/>
    </xf>
    <xf numFmtId="0" fontId="30" fillId="0" borderId="18" xfId="0" applyFont="1" applyFill="1" applyBorder="1" applyAlignment="1">
      <alignment horizontal="left" vertical="center" wrapText="1"/>
    </xf>
    <xf numFmtId="0" fontId="22" fillId="0" borderId="0" xfId="2" applyAlignment="1">
      <alignment wrapText="1"/>
    </xf>
    <xf numFmtId="0" fontId="1" fillId="4" borderId="3" xfId="0" applyFont="1" applyFill="1" applyBorder="1"/>
    <xf numFmtId="0" fontId="22" fillId="0" borderId="0" xfId="2"/>
    <xf numFmtId="0" fontId="22" fillId="0" borderId="0" xfId="2" applyFill="1" applyAlignment="1">
      <alignment wrapText="1"/>
    </xf>
    <xf numFmtId="0" fontId="22" fillId="2" borderId="3" xfId="2" applyFill="1" applyBorder="1" applyAlignment="1">
      <alignment wrapText="1"/>
    </xf>
    <xf numFmtId="0" fontId="22" fillId="2" borderId="3" xfId="2" applyFill="1" applyBorder="1"/>
    <xf numFmtId="0" fontId="22" fillId="2" borderId="7" xfId="2" applyFill="1" applyBorder="1"/>
    <xf numFmtId="0" fontId="22" fillId="0" borderId="10" xfId="2" applyFill="1" applyBorder="1" applyAlignment="1">
      <alignment wrapText="1"/>
    </xf>
    <xf numFmtId="0" fontId="1" fillId="2" borderId="3" xfId="0" applyFont="1" applyFill="1" applyBorder="1" applyAlignment="1">
      <alignment wrapText="1"/>
    </xf>
    <xf numFmtId="0" fontId="22" fillId="0" borderId="3" xfId="2" applyFill="1" applyBorder="1"/>
    <xf numFmtId="0" fontId="39" fillId="0" borderId="0" xfId="0" applyFont="1" applyAlignment="1">
      <alignment wrapText="1"/>
    </xf>
    <xf numFmtId="0" fontId="40" fillId="0" borderId="0" xfId="0" applyFont="1" applyAlignment="1">
      <alignment wrapText="1"/>
    </xf>
    <xf numFmtId="0" fontId="35" fillId="0" borderId="0" xfId="0" applyFont="1" applyAlignment="1">
      <alignment wrapText="1"/>
    </xf>
    <xf numFmtId="0" fontId="36" fillId="0" borderId="17" xfId="0" applyFont="1" applyBorder="1" applyAlignment="1">
      <alignment wrapText="1"/>
    </xf>
    <xf numFmtId="0" fontId="22" fillId="20" borderId="17" xfId="2" applyFill="1" applyBorder="1" applyAlignment="1">
      <alignment wrapText="1"/>
    </xf>
    <xf numFmtId="0" fontId="22" fillId="0" borderId="0" xfId="2" applyFill="1" applyAlignment="1">
      <alignment vertical="center"/>
    </xf>
    <xf numFmtId="0" fontId="22" fillId="0" borderId="0" xfId="2" applyFill="1"/>
    <xf numFmtId="0" fontId="22" fillId="0" borderId="15" xfId="2" applyFill="1" applyBorder="1" applyAlignment="1">
      <alignment wrapText="1"/>
    </xf>
    <xf numFmtId="0" fontId="1" fillId="0" borderId="3" xfId="0" applyFont="1" applyFill="1" applyBorder="1" applyAlignment="1">
      <alignment wrapText="1"/>
    </xf>
    <xf numFmtId="0" fontId="1" fillId="0" borderId="0" xfId="0" applyFont="1" applyAlignment="1">
      <alignment vertical="center" wrapText="1"/>
    </xf>
    <xf numFmtId="0" fontId="1" fillId="0" borderId="0" xfId="0" applyFont="1" applyAlignment="1">
      <alignment wrapText="1"/>
    </xf>
    <xf numFmtId="0" fontId="22" fillId="0" borderId="0" xfId="2" applyAlignment="1">
      <alignment vertical="center"/>
    </xf>
    <xf numFmtId="0" fontId="22" fillId="2" borderId="7" xfId="2" applyFill="1" applyBorder="1" applyAlignment="1">
      <alignment wrapText="1"/>
    </xf>
    <xf numFmtId="0" fontId="22" fillId="0" borderId="0" xfId="2" applyFill="1" applyBorder="1"/>
    <xf numFmtId="0" fontId="22" fillId="0" borderId="8" xfId="2" applyBorder="1" applyAlignment="1">
      <alignment vertical="center" wrapText="1"/>
    </xf>
    <xf numFmtId="0" fontId="22" fillId="0" borderId="0" xfId="2" applyFill="1" applyBorder="1" applyAlignment="1">
      <alignment wrapText="1"/>
    </xf>
    <xf numFmtId="0" fontId="22" fillId="20" borderId="17" xfId="2" applyFill="1" applyBorder="1"/>
    <xf numFmtId="0" fontId="1" fillId="2" borderId="3" xfId="0" applyFont="1" applyFill="1" applyBorder="1"/>
    <xf numFmtId="0" fontId="22" fillId="0" borderId="0" xfId="2" applyAlignment="1"/>
    <xf numFmtId="0" fontId="22" fillId="0" borderId="3" xfId="2" applyFill="1" applyBorder="1" applyAlignment="1">
      <alignment wrapText="1"/>
    </xf>
    <xf numFmtId="0" fontId="22" fillId="20" borderId="17" xfId="2" applyFill="1" applyBorder="1" applyAlignment="1"/>
    <xf numFmtId="0" fontId="22" fillId="0" borderId="7" xfId="2" applyFill="1" applyBorder="1" applyAlignment="1">
      <alignment wrapText="1"/>
    </xf>
    <xf numFmtId="0" fontId="20" fillId="0" borderId="1" xfId="0" applyFont="1" applyBorder="1" applyAlignment="1"/>
    <xf numFmtId="0" fontId="23" fillId="11" borderId="1" xfId="0" applyFont="1" applyFill="1" applyBorder="1" applyAlignment="1"/>
    <xf numFmtId="0" fontId="23" fillId="0" borderId="1" xfId="0" applyFont="1" applyBorder="1" applyAlignment="1">
      <alignment horizontal="left"/>
    </xf>
    <xf numFmtId="0" fontId="20" fillId="8" borderId="1" xfId="0" applyFont="1" applyFill="1" applyBorder="1" applyAlignment="1"/>
    <xf numFmtId="0" fontId="0" fillId="0" borderId="1" xfId="0" applyBorder="1"/>
    <xf numFmtId="0" fontId="0" fillId="0" borderId="1" xfId="0" applyBorder="1" applyAlignment="1"/>
    <xf numFmtId="0" fontId="0" fillId="3" borderId="1" xfId="0" applyFill="1" applyBorder="1" applyAlignment="1"/>
    <xf numFmtId="10" fontId="0" fillId="8" borderId="1" xfId="0" applyNumberFormat="1" applyFill="1" applyBorder="1" applyAlignment="1"/>
    <xf numFmtId="10" fontId="0" fillId="0" borderId="1" xfId="0" applyNumberFormat="1" applyBorder="1" applyAlignment="1">
      <alignment vertical="center"/>
    </xf>
    <xf numFmtId="0" fontId="0" fillId="7" borderId="1" xfId="0" applyFill="1" applyBorder="1" applyAlignment="1"/>
    <xf numFmtId="0" fontId="0" fillId="4" borderId="1" xfId="0" applyFill="1" applyBorder="1" applyAlignment="1"/>
    <xf numFmtId="0" fontId="1" fillId="5" borderId="1" xfId="0" applyFont="1" applyFill="1" applyBorder="1" applyAlignment="1"/>
    <xf numFmtId="0" fontId="0" fillId="2" borderId="1" xfId="0" applyFill="1" applyBorder="1" applyAlignment="1"/>
    <xf numFmtId="10" fontId="0" fillId="3" borderId="1" xfId="3" applyNumberFormat="1" applyFont="1" applyFill="1" applyBorder="1" applyAlignment="1"/>
  </cellXfs>
  <cellStyles count="4">
    <cellStyle name="Hyperlink" xfId="1"/>
    <cellStyle name="Hypertextové prepojenie" xfId="2" builtinId="8"/>
    <cellStyle name="Normálna" xfId="0" builtinId="0"/>
    <cellStyle name="Percentá" xfId="3" builtinId="5"/>
  </cellStyles>
  <dxfs count="5">
    <dxf>
      <font>
        <color rgb="FF9C0006"/>
      </font>
      <fill>
        <patternFill>
          <bgColor rgb="FFFFC7CE"/>
        </patternFill>
      </fill>
    </dxf>
    <dxf>
      <font>
        <color rgb="FF9C0006"/>
      </font>
      <fill>
        <patternFill>
          <bgColor rgb="FFFFC7CE"/>
        </patternFill>
      </fill>
    </dxf>
    <dxf>
      <fill>
        <patternFill patternType="solid">
          <fgColor rgb="FFDDEBF7"/>
          <bgColor rgb="FF000000"/>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Motív balíka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1" Type="http://schemas.openxmlformats.org/officeDocument/2006/relationships/hyperlink" Target="http://cnap.berdychiv.com.ua/" TargetMode="External"/><Relationship Id="rId170" Type="http://schemas.openxmlformats.org/officeDocument/2006/relationships/hyperlink" Target="https://www.vmr.gov.ua/TransparentCity/Lists/vacancies/ShowContent.aspx?ID=7" TargetMode="External"/><Relationship Id="rId268" Type="http://schemas.openxmlformats.org/officeDocument/2006/relationships/hyperlink" Target="http://kam.gov.ua/byudzhet_uchasti" TargetMode="External"/><Relationship Id="rId475" Type="http://schemas.openxmlformats.org/officeDocument/2006/relationships/hyperlink" Target="https://nizhynrada.gov.ua/nmr/ekonomichniy-rozvitok/transport-i-zv-yazok/protokoli-zasidan-konkursnogo-komitetu" TargetMode="External"/><Relationship Id="rId682" Type="http://schemas.openxmlformats.org/officeDocument/2006/relationships/hyperlink" Target="http://konstrada.gov.ua/protidiya-koruptsiji/spivpratsya-z-vikrivachami" TargetMode="External"/><Relationship Id="rId128" Type="http://schemas.openxmlformats.org/officeDocument/2006/relationships/hyperlink" Target="http://brovary-rada.gov.ua/content/kadrova-politika-ta-profesiyna-etika.html" TargetMode="External"/><Relationship Id="rId335" Type="http://schemas.openxmlformats.org/officeDocument/2006/relationships/hyperlink" Target="https://www.kremen.gov.ua/?view=kremen-page&amp;page-id=5" TargetMode="External"/><Relationship Id="rId542" Type="http://schemas.openxmlformats.org/officeDocument/2006/relationships/hyperlink" Target="https://city-adm.lviv.ua/public-hearings" TargetMode="External"/><Relationship Id="rId987" Type="http://schemas.openxmlformats.org/officeDocument/2006/relationships/hyperlink" Target="http://kam-pod.gov.ua/economika/invest-politika/investitsijni-proekti" TargetMode="External"/><Relationship Id="rId1172" Type="http://schemas.openxmlformats.org/officeDocument/2006/relationships/hyperlink" Target="https://www.omr.gov.ua/ua/open-city/prozorro/" TargetMode="External"/><Relationship Id="rId402" Type="http://schemas.openxmlformats.org/officeDocument/2006/relationships/hyperlink" Target="http://kr-rada.gov.ua/vakansiyi-viddil-kadriv/rezultati-konkursu/" TargetMode="External"/><Relationship Id="rId847" Type="http://schemas.openxmlformats.org/officeDocument/2006/relationships/hyperlink" Target="https://khm.gov.ua/uk/budget?field_section_tid=316&amp;field_budget_year_value%5Bvalue%5D%5Byear%5D=2020" TargetMode="External"/><Relationship Id="rId1032" Type="http://schemas.openxmlformats.org/officeDocument/2006/relationships/hyperlink" Target="http://kovelrada.gov.ua/appeals_citizens.html" TargetMode="External"/><Relationship Id="rId707" Type="http://schemas.openxmlformats.org/officeDocument/2006/relationships/hyperlink" Target="http://mlt.gov.ua/index.php?option=com_content&amp;task=view&amp;id=4370&amp;Itemid=296" TargetMode="External"/><Relationship Id="rId914" Type="http://schemas.openxmlformats.org/officeDocument/2006/relationships/hyperlink" Target="http://rivnerada.gov.ua/portal/view-content/4457" TargetMode="External"/><Relationship Id="rId1337" Type="http://schemas.openxmlformats.org/officeDocument/2006/relationships/hyperlink" Target="https://pb.shostka.net/" TargetMode="External"/><Relationship Id="rId43" Type="http://schemas.openxmlformats.org/officeDocument/2006/relationships/hyperlink" Target="https://berdychiv.com.ua/%d0%bf%d1%80%d0%be%d0%b7%d0%be%d1%80%d1%96%d1%81%d1%82%d1%8c/%d0%b2%d0%b8%d0%ba%d0%be%d0%bd%d0%b0%d0%bd%d0%bd%d1%8f-%d0%b1%d1%8e%d0%b4%d0%b6%d0%b5%d1%82%d1%83/" TargetMode="External"/><Relationship Id="rId192" Type="http://schemas.openxmlformats.org/officeDocument/2006/relationships/hyperlink" Target="https://dniprorada.gov.ua/uk/articles/category/rishennya-pro-miskij-byudzhet/" TargetMode="External"/><Relationship Id="rId497" Type="http://schemas.openxmlformats.org/officeDocument/2006/relationships/hyperlink" Target="https://www.lutskrada.gov.ua/departments/departament-cnap-lutsk" TargetMode="External"/><Relationship Id="rId357" Type="http://schemas.openxmlformats.org/officeDocument/2006/relationships/hyperlink" Target="http://kr.gov.ua/karta_saytu_pidrozdili_vikonkomu/upravlinnya_komunalnoi_vlasnosti_mista/ofitsiyni_povidomlennya" TargetMode="External"/><Relationship Id="rId1194" Type="http://schemas.openxmlformats.org/officeDocument/2006/relationships/hyperlink" Target="https://mkrada.gov.ua/news/10955.html" TargetMode="External"/><Relationship Id="rId217" Type="http://schemas.openxmlformats.org/officeDocument/2006/relationships/hyperlink" Target="http://zt-rada.gov.ua/?3445%5b0%5d=19" TargetMode="External"/><Relationship Id="rId564" Type="http://schemas.openxmlformats.org/officeDocument/2006/relationships/hyperlink" Target="http://chernivtsy.eu/portal/byudzhet-chernivetskoyi-miskoyi-terytorialnoyi-gromady-na-2021-rik" TargetMode="External"/><Relationship Id="rId771" Type="http://schemas.openxmlformats.org/officeDocument/2006/relationships/hyperlink" Target="http://sed-rada.gov.ua/mistobudivna-dokumentaciya" TargetMode="External"/><Relationship Id="rId869" Type="http://schemas.openxmlformats.org/officeDocument/2006/relationships/hyperlink" Target="http://chernigiv-rada.gov.ua/komvl-objekty/%20(&#1079;&#1072;%202020%20&#1088;&#1110;&#1082;%20&#1085;&#1077;&#1084;&#1072;&#1108;%20&#1110;&#1085;&#1092;&#1086;&#1088;&#1084;&#1072;&#1094;&#1110;&#1111;)" TargetMode="External"/><Relationship Id="rId424" Type="http://schemas.openxmlformats.org/officeDocument/2006/relationships/hyperlink" Target="http://uman-rada.gov.ua/index.php/kadrova-polityka/item/3722-zaproshuiemo-na-sluzhbu-v-orhany-mistsevoho-samovriaduvannia" TargetMode="External"/><Relationship Id="rId631" Type="http://schemas.openxmlformats.org/officeDocument/2006/relationships/hyperlink" Target="http://www.kovelrada.gov.ua/news-9806.html" TargetMode="External"/><Relationship Id="rId729" Type="http://schemas.openxmlformats.org/officeDocument/2006/relationships/hyperlink" Target="https://mkrada.gov.ua/" TargetMode="External"/><Relationship Id="rId1054" Type="http://schemas.openxmlformats.org/officeDocument/2006/relationships/hyperlink" Target="https://doc.city.kharkov.ua/uk/profile/document/protocols" TargetMode="External"/><Relationship Id="rId1261" Type="http://schemas.openxmlformats.org/officeDocument/2006/relationships/hyperlink" Target="http://www.mvk.if.ua/nocorruption" TargetMode="External"/><Relationship Id="rId1359" Type="http://schemas.openxmlformats.org/officeDocument/2006/relationships/hyperlink" Target="https://mkrada.gov.ua/documents/?c=6" TargetMode="External"/><Relationship Id="rId936" Type="http://schemas.openxmlformats.org/officeDocument/2006/relationships/hyperlink" Target="http://www.rada-poltava.gov.ua/foreign/" TargetMode="External"/><Relationship Id="rId1121" Type="http://schemas.openxmlformats.org/officeDocument/2006/relationships/hyperlink" Target="https://www.omr.gov.ua/ru/acts/council/77409/" TargetMode="External"/><Relationship Id="rId1219" Type="http://schemas.openxmlformats.org/officeDocument/2006/relationships/hyperlink" Target="https://dniprorada.gov.ua/uk/page/departament-socialnoi-politiki-dniprovskoi-miskoi-radi" TargetMode="External"/><Relationship Id="rId65" Type="http://schemas.openxmlformats.org/officeDocument/2006/relationships/hyperlink" Target="https://bmr.gov.ua/index.php?id=800000880" TargetMode="External"/><Relationship Id="rId281" Type="http://schemas.openxmlformats.org/officeDocument/2006/relationships/hyperlink" Target="http://kam.gov.ua/tsnap" TargetMode="External"/><Relationship Id="rId141" Type="http://schemas.openxmlformats.org/officeDocument/2006/relationships/hyperlink" Target="https://www.vmr.gov.ua/Lists/TheExecutiveCommittee/ShowContent.aspx?ID=24" TargetMode="External"/><Relationship Id="rId379" Type="http://schemas.openxmlformats.org/officeDocument/2006/relationships/hyperlink" Target="http://www.kr-rada.gov.ua/site/uploads/files/Vyconavchi%20organy/Viddil-z-pitan-vnutrishnoi-polotiki/%D0%A1%D1%82%D0%B0%D1%82%D1%83%D1%82%202019%20%D1%81%D0%B0%D0%B9%D1%82.pdf" TargetMode="External"/><Relationship Id="rId586" Type="http://schemas.openxmlformats.org/officeDocument/2006/relationships/hyperlink" Target="https://drohobych-rada.gov.ua/%d0%bc%d1%96%d1%81%d1%8c%d0%ba%d0%b0-%d1%80%d0%b0%d0%b4%d0%b0/viddily-sektory/cnap/" TargetMode="External"/><Relationship Id="rId793" Type="http://schemas.openxmlformats.org/officeDocument/2006/relationships/hyperlink" Target="http://slavrada.gov.ua/?view=vacance" TargetMode="External"/><Relationship Id="rId7" Type="http://schemas.openxmlformats.org/officeDocument/2006/relationships/hyperlink" Target="http://kr.gov.ua/statut_teritorialnoi_gromadi_m.krivogo_rogu" TargetMode="External"/><Relationship Id="rId239" Type="http://schemas.openxmlformats.org/officeDocument/2006/relationships/hyperlink" Target="https://zp.gov.ua/uk/persons/category/vykonkom/" TargetMode="External"/><Relationship Id="rId446" Type="http://schemas.openxmlformats.org/officeDocument/2006/relationships/hyperlink" Target="http://chmr.gov.ua/ua/newsread.php?view=18747&amp;s=1&amp;s1=68" TargetMode="External"/><Relationship Id="rId653" Type="http://schemas.openxmlformats.org/officeDocument/2006/relationships/hyperlink" Target="https://konotop-rada.gov.ua/category/konkursy-proektiv/" TargetMode="External"/><Relationship Id="rId1076" Type="http://schemas.openxmlformats.org/officeDocument/2006/relationships/hyperlink" Target="https://deputat.odessa.ua/commissions/" TargetMode="External"/><Relationship Id="rId1283" Type="http://schemas.openxmlformats.org/officeDocument/2006/relationships/hyperlink" Target="http://www.izmail-rada.gov.ua/2015-08-28-08-00-23/8745-2018-10-02-13-48-00" TargetMode="External"/><Relationship Id="rId306" Type="http://schemas.openxmlformats.org/officeDocument/2006/relationships/hyperlink" Target="https://kmr.gov.ua/uk/content/cooperation" TargetMode="External"/><Relationship Id="rId860" Type="http://schemas.openxmlformats.org/officeDocument/2006/relationships/hyperlink" Target="http://chernigiv-rada.gov.ua/miski-programy/" TargetMode="External"/><Relationship Id="rId958" Type="http://schemas.openxmlformats.org/officeDocument/2006/relationships/hyperlink" Target="https://rada-uzhgorod.gov.ua/protokoli-vikonkomu" TargetMode="External"/><Relationship Id="rId1143" Type="http://schemas.openxmlformats.org/officeDocument/2006/relationships/hyperlink" Target="https://dniprorada.gov.ua/uk/articles/category/novini/" TargetMode="External"/><Relationship Id="rId87" Type="http://schemas.openxmlformats.org/officeDocument/2006/relationships/hyperlink" Target="http://bc-rada.gov.ua/node/1901" TargetMode="External"/><Relationship Id="rId513" Type="http://schemas.openxmlformats.org/officeDocument/2006/relationships/hyperlink" Target="https://www.lvivrada.gov.ua/informacia/programy-rozvytku-mista" TargetMode="External"/><Relationship Id="rId720" Type="http://schemas.openxmlformats.org/officeDocument/2006/relationships/hyperlink" Target="http://mlt.gov.ua/index.php?option=com_content&amp;task=view&amp;id=13669&amp;Itemid=357" TargetMode="External"/><Relationship Id="rId818" Type="http://schemas.openxmlformats.org/officeDocument/2006/relationships/hyperlink" Target="http://shostka-rada.gov.ua/finance/byudzhet_2021/" TargetMode="External"/><Relationship Id="rId1350" Type="http://schemas.openxmlformats.org/officeDocument/2006/relationships/hyperlink" Target="https://www.lutskrada.gov.ua/documents/pro-vrehuliuvannia-orendy-nerukhomoho-maina-terytorialnoi-hromady-mista-lutska1" TargetMode="External"/><Relationship Id="rId1003" Type="http://schemas.openxmlformats.org/officeDocument/2006/relationships/hyperlink" Target="http://onedrive.live.com/" TargetMode="External"/><Relationship Id="rId1210" Type="http://schemas.openxmlformats.org/officeDocument/2006/relationships/hyperlink" Target="http://olexrada.gov.ua/category/advert/page/3" TargetMode="External"/><Relationship Id="rId1308" Type="http://schemas.openxmlformats.org/officeDocument/2006/relationships/hyperlink" Target="https://dniprorada.gov.ua/uk/page/poshuk-prijnyatih-dokumentiv-dniprovskoi-miskoi-radi" TargetMode="External"/><Relationship Id="rId14" Type="http://schemas.openxmlformats.org/officeDocument/2006/relationships/hyperlink" Target="http://artemrada.gov.ua/news/23462" TargetMode="External"/><Relationship Id="rId163" Type="http://schemas.openxmlformats.org/officeDocument/2006/relationships/hyperlink" Target="https://www.vmr.gov.ua/TransparentCity/Lists/BudjMista/ShowContent.aspx?ID=167" TargetMode="External"/><Relationship Id="rId370" Type="http://schemas.openxmlformats.org/officeDocument/2006/relationships/hyperlink" Target="http://krmisto.gov.ua/ua/freelands" TargetMode="External"/><Relationship Id="rId230" Type="http://schemas.openxmlformats.org/officeDocument/2006/relationships/hyperlink" Target="http://zt-rada.gov.ua/?3398%5b0%5d=198" TargetMode="External"/><Relationship Id="rId468" Type="http://schemas.openxmlformats.org/officeDocument/2006/relationships/hyperlink" Target="https://nizhynrada.gov.ua/nmr/departments/deputati-miskoji-radi" TargetMode="External"/><Relationship Id="rId675" Type="http://schemas.openxmlformats.org/officeDocument/2006/relationships/hyperlink" Target="http://konstrada.gov.ua/component/documents/6948:20201123r336" TargetMode="External"/><Relationship Id="rId882" Type="http://schemas.openxmlformats.org/officeDocument/2006/relationships/hyperlink" Target="https://smr.gov.ua/uk/2016-03-14-08-10-17/mistseva-initsiativa/1855-poryadok-vnesennya-mistsevikh-initsiativ-na-rozglyad-sumskoji-miskoji-radi.html" TargetMode="External"/><Relationship Id="rId1098" Type="http://schemas.openxmlformats.org/officeDocument/2006/relationships/hyperlink" Target="http://nikopol-mrada.dp.gov.ua/prijmalnya/statut-mista2" TargetMode="External"/><Relationship Id="rId328" Type="http://schemas.openxmlformats.org/officeDocument/2006/relationships/hyperlink" Target="https://petition.kremen.gov.ua/" TargetMode="External"/><Relationship Id="rId535" Type="http://schemas.openxmlformats.org/officeDocument/2006/relationships/hyperlink" Target="https://city-adm.lviv.ua/lmr/utilities" TargetMode="External"/><Relationship Id="rId742" Type="http://schemas.openxmlformats.org/officeDocument/2006/relationships/hyperlink" Target="https://mkrada.gov.ua/content/proekti-rishen-vikonkomu.html" TargetMode="External"/><Relationship Id="rId1165" Type="http://schemas.openxmlformats.org/officeDocument/2006/relationships/hyperlink" Target="http://www.city.kherson.ua/articles/zaluchennya-mizhnarodnoyi-tehnichnoyi-dopomogi" TargetMode="External"/><Relationship Id="rId602" Type="http://schemas.openxmlformats.org/officeDocument/2006/relationships/hyperlink" Target="http://www.mvk.if.ua/tender" TargetMode="External"/><Relationship Id="rId1025" Type="http://schemas.openxmlformats.org/officeDocument/2006/relationships/hyperlink" Target="http://artemrada.gov.ua/3112" TargetMode="External"/><Relationship Id="rId1232" Type="http://schemas.openxmlformats.org/officeDocument/2006/relationships/hyperlink" Target="http://portal.domivka.if.ua/" TargetMode="External"/><Relationship Id="rId907"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36" Type="http://schemas.openxmlformats.org/officeDocument/2006/relationships/hyperlink" Target="https://berdychiv.com.ua/2021/01/%d0%b7%d0%b0%d1%81%d1%96%d0%b4%d0%b0%d0%bd%d0%bd%d1%8f-4-%d0%bf%d0%be%d0%b7%d0%b0%d1%87%d0%b5%d1%80%d0%b3%d0%be%d0%b2%d0%be%d1%97-%d1%81%d0%b5%d1%81%d1%96%d1%97-online/" TargetMode="External"/><Relationship Id="rId185" Type="http://schemas.openxmlformats.org/officeDocument/2006/relationships/hyperlink" Target="https://dniprorada.gov.ua/uk/page/poshuk-prijnyatih-dokumentiv-dniprovskoi-miskoi-radi" TargetMode="External"/><Relationship Id="rId392" Type="http://schemas.openxmlformats.org/officeDocument/2006/relationships/hyperlink" Target="https://data.gov.ua/dataset/a94794c6-9ee7-433e-b74f-79d277adb5e7" TargetMode="External"/><Relationship Id="rId697" Type="http://schemas.openxmlformats.org/officeDocument/2006/relationships/hyperlink" Target="http://mariupolrada.gov.ua/vacancies" TargetMode="External"/><Relationship Id="rId252" Type="http://schemas.openxmlformats.org/officeDocument/2006/relationships/hyperlink" Target="https://zp.gov.ua/uk/organizations/category/communalny-pidpryemstva/" TargetMode="External"/><Relationship Id="rId1187" Type="http://schemas.openxmlformats.org/officeDocument/2006/relationships/hyperlink" Target="http://pavlogradmrada.dp.gov.ua/kommayno/poryadok-provedennya-konkursu-na-pravo-orendi-majjna.htmlhttps:/pavlogradmrada.dp.gov.ua/wp-content/uploads/2020/08/2242-%D0%9F%D1%80%D0%BE-%D0%BF%D0%BE%D0%B2%D0%BD%D0%BE%D0%B2%D0%B0%D0%B6%D0%B5%D0%BD%D0%BD%D1%8F-%D1%83-%D1%81%D1%84%D0%B5%D1%80i-%D0%BE%D1%80%D0%B5%D0%BD%D0%B4%D0%BD%D0%B8%D1%85-%D0%B2i%D0%B4%D0%BD%D0%BE%D1%81%D0%B8%D0%BD.doc" TargetMode="External"/><Relationship Id="rId112" Type="http://schemas.openxmlformats.org/officeDocument/2006/relationships/hyperlink" Target="http://brovary-rada.gov.ua/documents/34420.html" TargetMode="External"/><Relationship Id="rId557" Type="http://schemas.openxmlformats.org/officeDocument/2006/relationships/hyperlink" Target="http://chernivtsy.eu/portal/mistsevi-initsiatyvy" TargetMode="External"/><Relationship Id="rId764" Type="http://schemas.openxmlformats.org/officeDocument/2006/relationships/hyperlink" Target="http://sed-rada.gov.ua/konsultaciyi-z-gromadskistyu" TargetMode="External"/><Relationship Id="rId971" Type="http://schemas.openxmlformats.org/officeDocument/2006/relationships/hyperlink" Target="https://rada-uzhgorod.gov.ua/page/komunalna-vlasnist-2/" TargetMode="External"/><Relationship Id="rId417" Type="http://schemas.openxmlformats.org/officeDocument/2006/relationships/hyperlink" Target="http://uman-rada.gov.ua/index.php/komunalne-maino" TargetMode="External"/><Relationship Id="rId624" Type="http://schemas.openxmlformats.org/officeDocument/2006/relationships/hyperlink" Target="http://www.kovelrada.gov.ua/partners.html" TargetMode="External"/><Relationship Id="rId831" Type="http://schemas.openxmlformats.org/officeDocument/2006/relationships/hyperlink" Target="http://www.shostka-rada.gov.ua/government/konflkt-nteresv/" TargetMode="External"/><Relationship Id="rId1047" Type="http://schemas.openxmlformats.org/officeDocument/2006/relationships/hyperlink" Target="https://hotline.dniprorada.gov.ua/" TargetMode="External"/><Relationship Id="rId1254" Type="http://schemas.openxmlformats.org/officeDocument/2006/relationships/hyperlink" Target="http://www.izmail-rada.gov.ua/2011-05-25-09-20-29/2012-04-24-07-15-52" TargetMode="External"/><Relationship Id="rId929" Type="http://schemas.openxmlformats.org/officeDocument/2006/relationships/hyperlink" Target="https://rada-poltava.gov.ua/rule/rada/comission/" TargetMode="External"/><Relationship Id="rId1114" Type="http://schemas.openxmlformats.org/officeDocument/2006/relationships/hyperlink" Target="http://mariupolrada.gov.ua/public-participation" TargetMode="External"/><Relationship Id="rId1321" Type="http://schemas.openxmlformats.org/officeDocument/2006/relationships/hyperlink" Target="https://www.city.kharkov.ua/uk/dokumentyi/gosudarstvennyie-zakupki/e-tender.html" TargetMode="External"/><Relationship Id="rId58" Type="http://schemas.openxmlformats.org/officeDocument/2006/relationships/hyperlink" Target="https://bmr.gov.ua/index.php?&#1110;%20d&#8212;800000125&amp;tx_news_pi%201%20%5Bnews%5D=l%203873&amp;tx_ne%20ws_pi%201%20%5Bcontroller%5D=N%20ews&amp;tx_news_pi%20l%5Baction%20%5D=detail&amp;cHash=f9056fd%20Idb7bb09f939bo9579b5043a%206" TargetMode="External"/><Relationship Id="rId274" Type="http://schemas.openxmlformats.org/officeDocument/2006/relationships/hyperlink" Target="http://kam.gov.ua/investitsiyna_diyalnist/korisna_informatsiya/novini_grantiv_ta_fandreyzingu" TargetMode="External"/><Relationship Id="rId481" Type="http://schemas.openxmlformats.org/officeDocument/2006/relationships/hyperlink" Target="https://e-dem.in.ua/lisichansk/petition/embedallstate%20&#1087;&#1086;&#1089;&#1080;&#1083;&#1072;&#1085;&#1085;&#1103;%20&#1085;&#1077;&#1072;&#1082;&#1090;&#1080;&#1074;&#1085;&#1077;" TargetMode="External"/><Relationship Id="rId134" Type="http://schemas.openxmlformats.org/officeDocument/2006/relationships/hyperlink" Target="https://www.vmr.gov.ua/Lists/CitizenAddressResponses/Default.aspx" TargetMode="External"/><Relationship Id="rId579" Type="http://schemas.openxmlformats.org/officeDocument/2006/relationships/hyperlink" Target="https://drohobych-rada.gov.ua/%d0%b3%d1%80%d0%be%d0%bc%d0%b0%d0%b4%d1%81%d1%8c%d0%ba%d0%be%d1%81%d1%82%d1%96/%d1%81%d1%82%d0%b0%d1%82%d1%83%d1%82-%d0%b3%d1%80%d0%be%d0%bc%d0%b0%d0%b4%d0%b8-%d0%bc%d1%96%d1%81%d1%82%d0%b0/" TargetMode="External"/><Relationship Id="rId786" Type="http://schemas.openxmlformats.org/officeDocument/2006/relationships/hyperlink" Target="http://www.slavrada.gov.ua/?view=invest" TargetMode="External"/><Relationship Id="rId993" Type="http://schemas.openxmlformats.org/officeDocument/2006/relationships/hyperlink" Target="https://kam-pod.gov.ua/economika/komunalne-maino/ogoloshennya-pro-komunalne-majno" TargetMode="External"/><Relationship Id="rId341" Type="http://schemas.openxmlformats.org/officeDocument/2006/relationships/hyperlink" Target="https://www.youtube.com/channel/UCXkUQmyeQTrVl2np1vciQ2Q" TargetMode="External"/><Relationship Id="rId439" Type="http://schemas.openxmlformats.org/officeDocument/2006/relationships/hyperlink" Target="http://chmr.gov.ua/ua/text.php?s=8&amp;s1=46&amp;s2=637" TargetMode="External"/><Relationship Id="rId646" Type="http://schemas.openxmlformats.org/officeDocument/2006/relationships/hyperlink" Target="https://konotop-rada.gov.ua/zasidannia-miskoi-komisii-z-pytan-tekhnohenno-ekolohichnoi-bezpeky-ta-nadzvychajnykh-sytuatsij-vid-27-03-2020-roku/" TargetMode="External"/><Relationship Id="rId1069" Type="http://schemas.openxmlformats.org/officeDocument/2006/relationships/hyperlink" Target="https://mkrada.gov.ua/content/zvit-miskogo-golovi.html" TargetMode="External"/><Relationship Id="rId1276" Type="http://schemas.openxmlformats.org/officeDocument/2006/relationships/hyperlink" Target="https://lis.gov.ua/gradostroitelnaya-dokumentatsiya.html" TargetMode="External"/><Relationship Id="rId201" Type="http://schemas.openxmlformats.org/officeDocument/2006/relationships/hyperlink" Target="http://zt-rada.gov.ua/?3398%5b0%5d=54" TargetMode="External"/><Relationship Id="rId506" Type="http://schemas.openxmlformats.org/officeDocument/2006/relationships/hyperlink" Target="https://www.lutskrada.gov.ua/pages/vilni-zemelni-dilianky" TargetMode="External"/><Relationship Id="rId853" Type="http://schemas.openxmlformats.org/officeDocument/2006/relationships/hyperlink" Target="https://www.khm.gov.ua/uk/jobs" TargetMode="External"/><Relationship Id="rId1136" Type="http://schemas.openxmlformats.org/officeDocument/2006/relationships/hyperlink" Target="http://olexrada.gov.ua/category/mf_pp/support_smb" TargetMode="External"/><Relationship Id="rId713" Type="http://schemas.openxmlformats.org/officeDocument/2006/relationships/hyperlink" Target="http://mlt.gov.ua/index.php?option=com_content&amp;task=blogcategory&amp;id=73&amp;Itemid=299" TargetMode="External"/><Relationship Id="rId920" Type="http://schemas.openxmlformats.org/officeDocument/2006/relationships/hyperlink" Target="http://rivnerada.gov.ua/portal/view-content/4459" TargetMode="External"/><Relationship Id="rId1343" Type="http://schemas.openxmlformats.org/officeDocument/2006/relationships/hyperlink" Target="http://nikopol-mrada.dp.gov.ua/news/nikopolska-miska-rada-informuie-pro-rezultaty-hromadskoho-onlain-obhovorennia-biudzhetu-mista-na-2021-rik" TargetMode="External"/><Relationship Id="rId1203" Type="http://schemas.openxmlformats.org/officeDocument/2006/relationships/hyperlink" Target="https://www.city.kharkov.ua/uk/dokumentyi/byudzhet.html" TargetMode="External"/><Relationship Id="rId296" Type="http://schemas.openxmlformats.org/officeDocument/2006/relationships/hyperlink" Target="https://old.kyivcity.gov.ua/public-info/" TargetMode="External"/><Relationship Id="rId156" Type="http://schemas.openxmlformats.org/officeDocument/2006/relationships/hyperlink" Target="https://www.vmr.gov.ua/Executives/Lists/DepartmentOfWorkAndSocialProtection/ShowContent.aspx?ID=41" TargetMode="External"/><Relationship Id="rId363" Type="http://schemas.openxmlformats.org/officeDocument/2006/relationships/hyperlink" Target="https://kr.gov.ua/ua/st/pg/280918259461902_s/" TargetMode="External"/><Relationship Id="rId570" Type="http://schemas.openxmlformats.org/officeDocument/2006/relationships/hyperlink" Target="http://chernivtsy.eu/portal/category/32" TargetMode="External"/><Relationship Id="rId223" Type="http://schemas.openxmlformats.org/officeDocument/2006/relationships/hyperlink" Target="http://zt-rada.gov.ua/?3506%5b0%5d=223" TargetMode="External"/><Relationship Id="rId430" Type="http://schemas.openxmlformats.org/officeDocument/2006/relationships/hyperlink" Target="http://chmr.gov.ua/ua/text.php?s=4&amp;s1=34" TargetMode="External"/><Relationship Id="rId668" Type="http://schemas.openxmlformats.org/officeDocument/2006/relationships/hyperlink" Target="https://konotop-rada.gov.ua/wp-content/uploads/2009/04/konkurs-z-06.05.2020.pdf" TargetMode="External"/><Relationship Id="rId875" Type="http://schemas.openxmlformats.org/officeDocument/2006/relationships/hyperlink" Target="https://chernigiv-rada.gov.ua/antikorupcia/" TargetMode="External"/><Relationship Id="rId1060" Type="http://schemas.openxmlformats.org/officeDocument/2006/relationships/hyperlink" Target="https://deputat.odessa.ua/commissions/" TargetMode="External"/><Relationship Id="rId1298" Type="http://schemas.openxmlformats.org/officeDocument/2006/relationships/hyperlink" Target="https://www.lutskrada.gov.ua/documents?term=&amp;number=&amp;type=20&amp;daterange" TargetMode="External"/><Relationship Id="rId528" Type="http://schemas.openxmlformats.org/officeDocument/2006/relationships/hyperlink" Target="https://city-adm.lviv.ua/news/city/land-policy" TargetMode="External"/><Relationship Id="rId735" Type="http://schemas.openxmlformats.org/officeDocument/2006/relationships/hyperlink" Target="https://mkrada.gov.ua/content/zagalni-pravila-povedinki-derzhavnih-sluzhbovciv.html" TargetMode="External"/><Relationship Id="rId942" Type="http://schemas.openxmlformats.org/officeDocument/2006/relationships/hyperlink" Target="https://novomoskovsk-rada.dp.gov.ua/ua/novini-ta-podiyi/novini/pyata-chergova-sesiya-novomoskovskoyi-miskoyi-radi-viii-sklikannya" TargetMode="External"/><Relationship Id="rId1158" Type="http://schemas.openxmlformats.org/officeDocument/2006/relationships/hyperlink" Target="https://www.google.com/maps/d/embed?mid=1f2D-8ELslgMEiuMZYAlkqXMejJU&amp;hl=ru" TargetMode="External"/><Relationship Id="rId1018" Type="http://schemas.openxmlformats.org/officeDocument/2006/relationships/hyperlink" Target="http://artemrada.gov.ua/cityprogram" TargetMode="External"/><Relationship Id="rId1225" Type="http://schemas.openxmlformats.org/officeDocument/2006/relationships/hyperlink" Target="http://www.chmkc.com.ua/" TargetMode="External"/><Relationship Id="rId71" Type="http://schemas.openxmlformats.org/officeDocument/2006/relationships/hyperlink" Target="https://bmr.gov.ua/index.php?id=330" TargetMode="External"/><Relationship Id="rId802" Type="http://schemas.openxmlformats.org/officeDocument/2006/relationships/hyperlink" Target="http://slavrada.gov.ua/?view=archi" TargetMode="External"/><Relationship Id="rId29" Type="http://schemas.openxmlformats.org/officeDocument/2006/relationships/hyperlink" Target="https://bmr.gov.ua/index.php?%20id=800000689&amp;L=%25D%201%20%96%20%D0%BD%25D%201%20%84%D0%25B%20&#1045;" TargetMode="External"/><Relationship Id="rId178" Type="http://schemas.openxmlformats.org/officeDocument/2006/relationships/hyperlink" Target="https://www.vmr.gov.ua/Executives/Lists/LandAuctions/ShowContent.aspx?ID=1" TargetMode="External"/><Relationship Id="rId385" Type="http://schemas.openxmlformats.org/officeDocument/2006/relationships/hyperlink" Target="http://www.kr-rada.gov.ua/pidprimnitstvo" TargetMode="External"/><Relationship Id="rId592" Type="http://schemas.openxmlformats.org/officeDocument/2006/relationships/hyperlink" Target="http://www.mvk.if.ua/sclad" TargetMode="External"/><Relationship Id="rId245" Type="http://schemas.openxmlformats.org/officeDocument/2006/relationships/hyperlink" Target="http://invest.zp.gov.ua/uk/pages/successful_projects" TargetMode="External"/><Relationship Id="rId452" Type="http://schemas.openxmlformats.org/officeDocument/2006/relationships/hyperlink" Target="http://chmr.gov.ua/ua/text.php?s=2&amp;s1=27" TargetMode="External"/><Relationship Id="rId897" Type="http://schemas.openxmlformats.org/officeDocument/2006/relationships/hyperlink" Target="http://rivnerada.gov.ua/portal/execcommittee" TargetMode="External"/><Relationship Id="rId1082" Type="http://schemas.openxmlformats.org/officeDocument/2006/relationships/hyperlink" Target="https://kyivcity.gov.ua/" TargetMode="External"/><Relationship Id="rId105" Type="http://schemas.openxmlformats.org/officeDocument/2006/relationships/hyperlink" Target="http://brovary-rada.gov.ua/content/protokoli-postiynih-deputatskih-komisiy-vii-sklikannya.html" TargetMode="External"/><Relationship Id="rId312" Type="http://schemas.openxmlformats.org/officeDocument/2006/relationships/hyperlink" Target="https://kmr.gov.ua/uk/skladan-prognoz" TargetMode="External"/><Relationship Id="rId757" Type="http://schemas.openxmlformats.org/officeDocument/2006/relationships/hyperlink" Target="http://sed-rada.org.ua/prozorro" TargetMode="External"/><Relationship Id="rId964" Type="http://schemas.openxmlformats.org/officeDocument/2006/relationships/hyperlink" Target="https://rada-uzhgorod.gov.ua/the-organizational-structure-of--uzhgorod-city-council" TargetMode="External"/><Relationship Id="rId93" Type="http://schemas.openxmlformats.org/officeDocument/2006/relationships/hyperlink" Target="http://www.bc-ukv.org.ua/" TargetMode="External"/><Relationship Id="rId617" Type="http://schemas.openxmlformats.org/officeDocument/2006/relationships/hyperlink" Target="http://www.kovelrada.gov.ua/executive.html" TargetMode="External"/><Relationship Id="rId824" Type="http://schemas.openxmlformats.org/officeDocument/2006/relationships/hyperlink" Target="http://www.shostka-rada.gov.ua/government/departaments/viddil_komunalnoi_vlasnosti/" TargetMode="External"/><Relationship Id="rId1247" Type="http://schemas.openxmlformats.org/officeDocument/2006/relationships/hyperlink" Target="http://www.mvk.if.ua/rizn" TargetMode="External"/><Relationship Id="rId1107" Type="http://schemas.openxmlformats.org/officeDocument/2006/relationships/hyperlink" Target="http://olexrada.gov.ua/category/gov_history/sity_statu" TargetMode="External"/><Relationship Id="rId1314" Type="http://schemas.openxmlformats.org/officeDocument/2006/relationships/hyperlink" Target="https://mkrada.gov.ua/documents/3004.html" TargetMode="External"/><Relationship Id="rId20" Type="http://schemas.openxmlformats.org/officeDocument/2006/relationships/hyperlink" Target="http://artemrada.gov.ua/department/admincenter" TargetMode="External"/><Relationship Id="rId267" Type="http://schemas.openxmlformats.org/officeDocument/2006/relationships/hyperlink" Target="http://so.kam.gov.ua/ua/treezas_so/pg/1557_d1/" TargetMode="External"/><Relationship Id="rId474" Type="http://schemas.openxmlformats.org/officeDocument/2006/relationships/hyperlink" Target="https://nizhynrada.gov.ua/nmr/novini-vikonavchih-organiv/upravlinnya-socialnogo-zahistu-naselennya-informuye/upravlinnya-socialnogo-zahistu-naselennya" TargetMode="External"/><Relationship Id="rId127" Type="http://schemas.openxmlformats.org/officeDocument/2006/relationships/hyperlink" Target="https://drive.google.com/file/d/1Qwl-StZEWeuOCjWWHv7hselpY8LwaWtD/view" TargetMode="External"/><Relationship Id="rId681" Type="http://schemas.openxmlformats.org/officeDocument/2006/relationships/hyperlink" Target="http://konstrada.gov.ua/tsnap" TargetMode="External"/><Relationship Id="rId779" Type="http://schemas.openxmlformats.org/officeDocument/2006/relationships/hyperlink" Target="http://sed-rada.gov.ua/konkursi-na-zamishchennya-vakantnih-posad/rishennya-no77-pro-zatverdzhennya-poryadku-provedennya-konkursu-na-zamishchennya-vakantnih-posad-u-vikonavchih-organah-sievierodoneckoyi-miskoyi-radi-u-noviy-redakciyi" TargetMode="External"/><Relationship Id="rId986" Type="http://schemas.openxmlformats.org/officeDocument/2006/relationships/hyperlink" Target="https://kam-pod.pb.org.ua/" TargetMode="External"/><Relationship Id="rId334" Type="http://schemas.openxmlformats.org/officeDocument/2006/relationships/hyperlink" Target="https://kremen.gov.ua/index.php?view=single-news&amp;news-id=15538" TargetMode="External"/><Relationship Id="rId541" Type="http://schemas.openxmlformats.org/officeDocument/2006/relationships/hyperlink" Target="https://city-adm.lviv.ua/public-information/sektor-z-pytan-dobrochesnosti-ta-zapobihannia-koruptsii" TargetMode="External"/><Relationship Id="rId639" Type="http://schemas.openxmlformats.org/officeDocument/2006/relationships/hyperlink" Target="http://www.kovelrada.gov.ua/povidomiti_pro_korupcijne_pravoporushennya.html" TargetMode="External"/><Relationship Id="rId1171" Type="http://schemas.openxmlformats.org/officeDocument/2006/relationships/hyperlink" Target="http://lis.gov.ua/otkrytye-dannye/21724-plani-zakupivel-vikonavchikh-organiv-lisichanskoji-miskoji-radi.html" TargetMode="External"/><Relationship Id="rId1269" Type="http://schemas.openxmlformats.org/officeDocument/2006/relationships/hyperlink" Target="http://www.khmelnytsky.com/images/files/pdf/07070516_dod_2.pdf" TargetMode="External"/><Relationship Id="rId401" Type="http://schemas.openxmlformats.org/officeDocument/2006/relationships/hyperlink" Target="http://kr-rada.gov.ua/vakansiyi-viddil-kadriv/na-konkursniy-osnovi/" TargetMode="External"/><Relationship Id="rId846" Type="http://schemas.openxmlformats.org/officeDocument/2006/relationships/hyperlink" Target="https://khm.gov.ua/uk/content/informaciyne-povidomlennya-upravlinnya-komunalnogo-mayna-hmelnyckoyi-miskoyi-rady-pro-3" TargetMode="External"/><Relationship Id="rId1031" Type="http://schemas.openxmlformats.org/officeDocument/2006/relationships/hyperlink" Target="http://dmr.dp.ua/dniprorada/" TargetMode="External"/><Relationship Id="rId1129" Type="http://schemas.openxmlformats.org/officeDocument/2006/relationships/hyperlink" Target="http://www.izmail-rada.gov.ua/images/stories/2021/2001211.doc" TargetMode="External"/><Relationship Id="rId706" Type="http://schemas.openxmlformats.org/officeDocument/2006/relationships/hyperlink" Target="http://mariupolrada.gov.ua/page/socialna-dopomoga-derzhavna-dopomoga-dlia-riznih-verstv-naselennia" TargetMode="External"/><Relationship Id="rId913" Type="http://schemas.openxmlformats.org/officeDocument/2006/relationships/hyperlink" Target="https://rivnesoc.gov.ua/care/" TargetMode="External"/><Relationship Id="rId1336" Type="http://schemas.openxmlformats.org/officeDocument/2006/relationships/hyperlink" Target="https://pavlogradmrada.dp.gov.ua/news/perelik-diyuchikh-miscevikh-program.html" TargetMode="External"/><Relationship Id="rId42" Type="http://schemas.openxmlformats.org/officeDocument/2006/relationships/hyperlink" Target="http://petition.berdychiv.com.ua/uk" TargetMode="External"/><Relationship Id="rId191" Type="http://schemas.openxmlformats.org/officeDocument/2006/relationships/hyperlink" Target="https://dniprorada.gov.ua/uk/articles/category/ogoloshennya/" TargetMode="External"/><Relationship Id="rId289" Type="http://schemas.openxmlformats.org/officeDocument/2006/relationships/hyperlink" Target="http://kam.gov.ua/gromadi/budivnitstvo_ta_rozvitok_mista/mistobudivna_dokumentatsiya" TargetMode="External"/><Relationship Id="rId496" Type="http://schemas.openxmlformats.org/officeDocument/2006/relationships/hyperlink" Target="https://www.lutskrada.gov.ua/pages/sotsialni-posluhy" TargetMode="External"/><Relationship Id="rId149" Type="http://schemas.openxmlformats.org/officeDocument/2006/relationships/hyperlink" Target="https://www.vmr.gov.ua/Branches/Lists/BusinessSupport/ShowContent.aspx?ID=13" TargetMode="External"/><Relationship Id="rId356" Type="http://schemas.openxmlformats.org/officeDocument/2006/relationships/hyperlink" Target="http://kr.gov.ua/ua/osxfile/name/291111692030173_s_2o/%20&#1088;&#1110;&#1096;&#1077;&#1085;&#1085;&#1103;%20726" TargetMode="External"/><Relationship Id="rId563" Type="http://schemas.openxmlformats.org/officeDocument/2006/relationships/hyperlink" Target="http://chernivtsy.eu/portal/5/ogoloshennya-88-135050.html" TargetMode="External"/><Relationship Id="rId770" Type="http://schemas.openxmlformats.org/officeDocument/2006/relationships/hyperlink" Target="http://sed-rada.gov.ua/zapobigannya-korupciyi" TargetMode="External"/><Relationship Id="rId1193" Type="http://schemas.openxmlformats.org/officeDocument/2006/relationships/hyperlink" Target="https://mkrada.gov.ua/news/8759.html" TargetMode="External"/><Relationship Id="rId216" Type="http://schemas.openxmlformats.org/officeDocument/2006/relationships/hyperlink" Target="http://zt-rada.gov.ua/?3398%5b0%5d=7912" TargetMode="External"/><Relationship Id="rId423" Type="http://schemas.openxmlformats.org/officeDocument/2006/relationships/hyperlink" Target="https://drive.google.com/drive/folders/1RUw__yo1n0xoon4Es3TXWAmDoj8ZM86S" TargetMode="External"/><Relationship Id="rId868" Type="http://schemas.openxmlformats.org/officeDocument/2006/relationships/hyperlink" Target="https://chernigiv-rada.gov.ua/rishennya-sesii/sid-59/scid-3/id-45988/" TargetMode="External"/><Relationship Id="rId1053" Type="http://schemas.openxmlformats.org/officeDocument/2006/relationships/hyperlink" Target="http://nikopol-mrada.dp.gov.ua/publichna-informatsiia/protokoly-sesii-miskoi-rady" TargetMode="External"/><Relationship Id="rId1260" Type="http://schemas.openxmlformats.org/officeDocument/2006/relationships/hyperlink" Target="http://public.nazk.gov.ua/declaration/23705b7f-ee8a-4b5d-a7d7-961e01070af4" TargetMode="External"/><Relationship Id="rId630" Type="http://schemas.openxmlformats.org/officeDocument/2006/relationships/hyperlink" Target="http://www.kovelrada.gov.ua/budget.html" TargetMode="External"/><Relationship Id="rId728" Type="http://schemas.openxmlformats.org/officeDocument/2006/relationships/hyperlink" Target="http://mlt.gov.ua/index.php?option=com_content&amp;task=blogcategory&amp;id=98&amp;Itemid=340" TargetMode="External"/><Relationship Id="rId935" Type="http://schemas.openxmlformats.org/officeDocument/2006/relationships/hyperlink" Target="https://petition.rada-poltava.gov.ua/" TargetMode="External"/><Relationship Id="rId1358" Type="http://schemas.openxmlformats.org/officeDocument/2006/relationships/hyperlink" Target="https://pavlogradmrada.dp.gov.ua/privatizaciya/povidomlennya-pro-rezultati-privatizaci%d1%97-4.html" TargetMode="External"/><Relationship Id="rId64" Type="http://schemas.openxmlformats.org/officeDocument/2006/relationships/hyperlink" Target="https://bmr.gov.ua/index.php?id=800000936" TargetMode="External"/><Relationship Id="rId1120" Type="http://schemas.openxmlformats.org/officeDocument/2006/relationships/hyperlink" Target="https://www.lutskrada.gov.ua/pages/rehlament-miskoi-rady" TargetMode="External"/><Relationship Id="rId1218" Type="http://schemas.openxmlformats.org/officeDocument/2006/relationships/hyperlink" Target="https://zp.gov.ua/uk/documents/item/43986" TargetMode="External"/><Relationship Id="rId280" Type="http://schemas.openxmlformats.org/officeDocument/2006/relationships/hyperlink" Target="http://kam.gov.ua/byudzhet/ivapriaporiapro" TargetMode="External"/><Relationship Id="rId140" Type="http://schemas.openxmlformats.org/officeDocument/2006/relationships/hyperlink" Target="https://www.vmr.gov.ua/Lists/CityCouncil/ShowContent.aspx?ID=64" TargetMode="External"/><Relationship Id="rId378" Type="http://schemas.openxmlformats.org/officeDocument/2006/relationships/hyperlink" Target="http://www.kr-rada.gov.ua/site/uploads/files/Vyconavchi%20organy/Viddil-z-pitan-vnutrishnoi-polotiki/%D0%A1%D1%82%D0%B0%D1%82%D1%83%D1%82%202019%20%D1%81%D0%B0%D0%B9%D1%82.pdf" TargetMode="External"/><Relationship Id="rId585" Type="http://schemas.openxmlformats.org/officeDocument/2006/relationships/hyperlink" Target="https://drohobych-rada.gov.ua/%d0%b5%d0%ba%d0%be%d0%bd%d0%be%d0%bc%d1%96%d0%ba%d0%b0/%d0%b1%d1%8e%d0%b4%d0%b6%d0%b5%d1%82-%d0%bc%d1%96%d1%81%d1%82%d0%b0/" TargetMode="External"/><Relationship Id="rId792" Type="http://schemas.openxmlformats.org/officeDocument/2006/relationships/hyperlink" Target="http://www.slavrada.gov.ua/?view=budget" TargetMode="External"/><Relationship Id="rId6" Type="http://schemas.openxmlformats.org/officeDocument/2006/relationships/hyperlink" Target="https://kyivcity.gov.ua/budynok_ta_komunalni_posluhy/" TargetMode="External"/><Relationship Id="rId238" Type="http://schemas.openxmlformats.org/officeDocument/2006/relationships/hyperlink" Target="https://zp.gov.ua/uk/sessions/107/votes" TargetMode="External"/><Relationship Id="rId445" Type="http://schemas.openxmlformats.org/officeDocument/2006/relationships/hyperlink" Target="http://chmr.gov.ua/ua/text.php?s=33&amp;s1=368&amp;s2=427" TargetMode="External"/><Relationship Id="rId652" Type="http://schemas.openxmlformats.org/officeDocument/2006/relationships/hyperlink" Target="https://konotop-rada.gov.ua/pro-oholoshennia-shchodo-sklykannia-sesii-konotopskoi-miskoi-rady-somoho-sklykannia/" TargetMode="External"/><Relationship Id="rId1075" Type="http://schemas.openxmlformats.org/officeDocument/2006/relationships/hyperlink" Target="http://nikopol-mrada.dp.gov.ua/vlada/deputatskyi-korpus/postiini-komisii-nikopolskoi-miskoi-rady-vii-sklykannia" TargetMode="External"/><Relationship Id="rId1282" Type="http://schemas.openxmlformats.org/officeDocument/2006/relationships/hyperlink" Target="https://dniprorada.gov.ua/uk/articles/category/ogoloshennya/" TargetMode="External"/><Relationship Id="rId305" Type="http://schemas.openxmlformats.org/officeDocument/2006/relationships/hyperlink" Target="https://don.kyivcity.gov.ua/content/granty.html" TargetMode="External"/><Relationship Id="rId512" Type="http://schemas.openxmlformats.org/officeDocument/2006/relationships/hyperlink" Target="https://www.lvivrada.gov.ua/miska-rada/vykonavchi-organy" TargetMode="External"/><Relationship Id="rId957" Type="http://schemas.openxmlformats.org/officeDocument/2006/relationships/hyperlink" Target="https://rada-uzhgorod.gov.ua/sotsialno-ekonomichniy-rozvitok-mista" TargetMode="External"/><Relationship Id="rId1142" Type="http://schemas.openxmlformats.org/officeDocument/2006/relationships/hyperlink" Target="https://chernigiv-rada.gov.ua/budget-uchasti-news/" TargetMode="External"/><Relationship Id="rId86" Type="http://schemas.openxmlformats.org/officeDocument/2006/relationships/hyperlink" Target="http://bc-rada.gov.ua/node/4924" TargetMode="External"/><Relationship Id="rId817" Type="http://schemas.openxmlformats.org/officeDocument/2006/relationships/hyperlink" Target="http://shostka-rada.gov.ua/vddl-komunalno-vlasnost-nformu/" TargetMode="External"/><Relationship Id="rId1002" Type="http://schemas.openxmlformats.org/officeDocument/2006/relationships/hyperlink" Target="https://kam-pod.gov.ua/vakansiji" TargetMode="External"/><Relationship Id="rId1307" Type="http://schemas.openxmlformats.org/officeDocument/2006/relationships/hyperlink" Target="https://chernigiv-rada.gov.ua/rishennya-sesii/sid-14/id-9378/" TargetMode="External"/><Relationship Id="rId13" Type="http://schemas.openxmlformats.org/officeDocument/2006/relationships/hyperlink" Target="http://artemrada.gov.ua/18101" TargetMode="External"/><Relationship Id="rId162" Type="http://schemas.openxmlformats.org/officeDocument/2006/relationships/hyperlink" Target="https://www.vmr.gov.ua/Branches/Lists/GMDepkomunresursiv/ShowContent.aspx?ID=15" TargetMode="External"/><Relationship Id="rId467" Type="http://schemas.openxmlformats.org/officeDocument/2006/relationships/hyperlink" Target="https://mukachevo-rada.gov.ua/upravlinnya-mistom/regulyatorna-diyalnist/vidkriti-obgovorennya-regulyatornih-aktiv/gromadske-obgovorennya-regulyatornogo-akta" TargetMode="External"/><Relationship Id="rId1097" Type="http://schemas.openxmlformats.org/officeDocument/2006/relationships/hyperlink" Target="http://www.krm.gov.ua/article/view/629" TargetMode="External"/><Relationship Id="rId674" Type="http://schemas.openxmlformats.org/officeDocument/2006/relationships/hyperlink" Target="http://konstrada.gov.ua/power/30-reglament-roboti" TargetMode="External"/><Relationship Id="rId881" Type="http://schemas.openxmlformats.org/officeDocument/2006/relationships/hyperlink" Target="https://smr.gov.ua/uk/miska-vlada/miskij-golova/zviti.html%20%20(&#1073;&#1072;&#1079;&#1072;%20&#1079;%202006%20&#1088;&#1086;&#1082;&#1091;)" TargetMode="External"/><Relationship Id="rId979" Type="http://schemas.openxmlformats.org/officeDocument/2006/relationships/hyperlink" Target="https://rada-uzhgorod.gov.ua/sluzhba-personalu-ta-spetsroboty-1" TargetMode="External"/><Relationship Id="rId327" Type="http://schemas.openxmlformats.org/officeDocument/2006/relationships/hyperlink" Target="https://kremen.gov.ua/?view=kremen-page&amp;page-id=24" TargetMode="External"/><Relationship Id="rId534" Type="http://schemas.openxmlformats.org/officeDocument/2006/relationships/hyperlink" Target="https://city-adm.lviv.ua/services/contacts" TargetMode="External"/><Relationship Id="rId741" Type="http://schemas.openxmlformats.org/officeDocument/2006/relationships/hyperlink" Target="http://petition.mkrada.gov.ua/" TargetMode="External"/><Relationship Id="rId839" Type="http://schemas.openxmlformats.org/officeDocument/2006/relationships/hyperlink" Target="https://khm.gov.ua/uk/content/zvity" TargetMode="External"/><Relationship Id="rId1164" Type="http://schemas.openxmlformats.org/officeDocument/2006/relationships/hyperlink" Target="https://ppr.kharkov.ua/ua" TargetMode="External"/><Relationship Id="rId173" Type="http://schemas.openxmlformats.org/officeDocument/2006/relationships/hyperlink" Target="https://www.vmr.gov.ua/TransparentCity/Lists/AntiCorruptionPolitics/Default.aspx" TargetMode="External"/><Relationship Id="rId380" Type="http://schemas.openxmlformats.org/officeDocument/2006/relationships/hyperlink" Target="http://kr-rada.gov.ua/mistsevi-initsiativi" TargetMode="External"/><Relationship Id="rId601" Type="http://schemas.openxmlformats.org/officeDocument/2006/relationships/hyperlink" Target="https://spending.gov.ua/new/disposers/04054346/agreements" TargetMode="External"/><Relationship Id="rId1024" Type="http://schemas.openxmlformats.org/officeDocument/2006/relationships/hyperlink" Target="https://drive.google.com/file/d/1oPFcG4Xephya4cb1_ievEGlZLaF3q-Lm/view" TargetMode="External"/><Relationship Id="rId1231" Type="http://schemas.openxmlformats.org/officeDocument/2006/relationships/hyperlink" Target="http://www.city.kherson.ua/articles/perelik-pidpriyemstv-komunalnoyi-vlasnosti-miskoyi-teritorialnoyi-gromadi" TargetMode="External"/><Relationship Id="rId240" Type="http://schemas.openxmlformats.org/officeDocument/2006/relationships/hyperlink" Target="https://zp.gov.ua/uk/page/statut" TargetMode="External"/><Relationship Id="rId478" Type="http://schemas.openxmlformats.org/officeDocument/2006/relationships/hyperlink" Target="https://novomoskovsk-rada.dp.gov.ua/ua/vikonkom/team&#1073;&#1110;&#1086;&#1075;&#1088;&#1072;&#1092;&#1110;&#1111;%20&#1074;&#1110;&#1076;&#1089;&#1091;&#1090;&#1085;&#1110;,%20&#1087;&#1086;&#1089;&#1080;&#1083;&#1072;&#1085;&#1085;&#1103;%20&#1085;&#1072;%20&#1076;&#1077;&#1087;&#1091;&#1090;&#1072;&#1090;&#1089;&#1100;&#1082;&#1080;&#1081;%20&#1082;&#1086;&#1088;&#1087;&#1091;&#1089;%20&#1074;&#1110;&#1076;&#1089;&#1091;&#1090;&#1085;&#1108;" TargetMode="External"/><Relationship Id="rId685" Type="http://schemas.openxmlformats.org/officeDocument/2006/relationships/hyperlink" Target="http://www.krm.gov.ua/article/view/498" TargetMode="External"/><Relationship Id="rId892" Type="http://schemas.openxmlformats.org/officeDocument/2006/relationships/hyperlink" Target="https://smr.gov.ua/uk/dokumenti/mistobudivna-dokumentatsiya.html" TargetMode="External"/><Relationship Id="rId906"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329" Type="http://schemas.openxmlformats.org/officeDocument/2006/relationships/hyperlink" Target="https://uman-rada.gov.ua/index.php/dokumenty/rishennia-miskoi-rady" TargetMode="External"/><Relationship Id="rId35" Type="http://schemas.openxmlformats.org/officeDocument/2006/relationships/hyperlink" Target="http://artemrada.gov.ua/documents/regulations/session+D72D2:D78+D73:D78" TargetMode="External"/><Relationship Id="rId100" Type="http://schemas.openxmlformats.org/officeDocument/2006/relationships/hyperlink" Target="https://new.bc-rada.gov.ua/zhyteliam/pratsevlashtuvannia/rezultaty_provedennia_konkursu_na_zainiattia_vakantnykh_posad.html" TargetMode="External"/><Relationship Id="rId338" Type="http://schemas.openxmlformats.org/officeDocument/2006/relationships/hyperlink" Target="https://public.nazk.gov.ua/documents/9ef3eb7e-91a3-4431-a873-3076cd662d65" TargetMode="External"/><Relationship Id="rId545" Type="http://schemas.openxmlformats.org/officeDocument/2006/relationships/hyperlink" Target="http://mayno.lviv.ua/konkursy-ta-aukciony" TargetMode="External"/><Relationship Id="rId752" Type="http://schemas.openxmlformats.org/officeDocument/2006/relationships/hyperlink" Target="http://sed-rada.gov.ua/ogoloshennya" TargetMode="External"/><Relationship Id="rId1175" Type="http://schemas.openxmlformats.org/officeDocument/2006/relationships/hyperlink" Target="http://lis.gov.ua/otkrytye-dannye/21487-perelik-ukladenikh-dogovoriv-ukladeni-dogovori-inshi-pravochini-dodatki-dodatkovi-ugodi-ta-inshi-materiali-do-nikh.html" TargetMode="External"/><Relationship Id="rId184" Type="http://schemas.openxmlformats.org/officeDocument/2006/relationships/hyperlink" Target="https://dniprorada.gov.ua/uk/page/gromadski-iniciativi" TargetMode="External"/><Relationship Id="rId391" Type="http://schemas.openxmlformats.org/officeDocument/2006/relationships/hyperlink" Target="https://data.gov.ua/dataset/a94794c6-9ee7-433e-b74f-79d277adb5e7" TargetMode="External"/><Relationship Id="rId405" Type="http://schemas.openxmlformats.org/officeDocument/2006/relationships/hyperlink" Target="http://kr-rada.gov.ua/proekti-rishen/proekti-miskoyi-radi/" TargetMode="External"/><Relationship Id="rId612" Type="http://schemas.openxmlformats.org/officeDocument/2006/relationships/hyperlink" Target="http://www.kovelrada.gov.ua/councildecision.html" TargetMode="External"/><Relationship Id="rId1035" Type="http://schemas.openxmlformats.org/officeDocument/2006/relationships/hyperlink" Target="https://smr.gov.ua/uk/novini/miska-vlada-news/13379-miskij-golova-sklikae-bereznevu-sesiyu.html" TargetMode="External"/><Relationship Id="rId1242" Type="http://schemas.openxmlformats.org/officeDocument/2006/relationships/hyperlink" Target="http://www.mvk.if.ua/vakan" TargetMode="External"/><Relationship Id="rId251" Type="http://schemas.openxmlformats.org/officeDocument/2006/relationships/hyperlink" Target="https://zp.gov.ua/uk/page/centri-nadannya-administrativnih-poslug" TargetMode="External"/><Relationship Id="rId489" Type="http://schemas.openxmlformats.org/officeDocument/2006/relationships/hyperlink" Target="https://www.lutskrada.gov.ua/pages/elektronni-zakupivli-lutskoi-miskoi-rady" TargetMode="External"/><Relationship Id="rId696" Type="http://schemas.openxmlformats.org/officeDocument/2006/relationships/hyperlink" Target="https://mariupolrada.gov.ua/page/orenda-majna-miskoi-komunalnoi-vlasnosti" TargetMode="External"/><Relationship Id="rId917" Type="http://schemas.openxmlformats.org/officeDocument/2006/relationships/hyperlink" Target="http://rivnerada.gov.ua/portal/view-content/8603" TargetMode="External"/><Relationship Id="rId1102" Type="http://schemas.openxmlformats.org/officeDocument/2006/relationships/hyperlink" Target="http://www.city.kherson.ua/acts/s1353_1.zip" TargetMode="External"/><Relationship Id="rId46" Type="http://schemas.openxmlformats.org/officeDocument/2006/relationships/hyperlink" Target="http://bmr.gov.ua/index.php?id=800000514" TargetMode="External"/><Relationship Id="rId349" Type="http://schemas.openxmlformats.org/officeDocument/2006/relationships/hyperlink" Target="http://pet.kr.gov.ua/" TargetMode="External"/><Relationship Id="rId556" Type="http://schemas.openxmlformats.org/officeDocument/2006/relationships/hyperlink" Target="http://chernivtsy.eu/portal/12832-2" TargetMode="External"/><Relationship Id="rId763" Type="http://schemas.openxmlformats.org/officeDocument/2006/relationships/hyperlink" Target="http://sed-rada.gov.ua/vikonavchiy-komitet/sklad-vikonavchogo-komitetu" TargetMode="External"/><Relationship Id="rId1186" Type="http://schemas.openxmlformats.org/officeDocument/2006/relationships/hyperlink" Target="https://zp.gov.ua/uk/documents/item/1237" TargetMode="External"/><Relationship Id="rId111" Type="http://schemas.openxmlformats.org/officeDocument/2006/relationships/hyperlink" Target="http://brovary-rada.gov.ua/content/gromadske-obgovorennya.html" TargetMode="External"/><Relationship Id="rId195" Type="http://schemas.openxmlformats.org/officeDocument/2006/relationships/hyperlink" Target="https://dniprorada.gov.ua/uk/page/komunalni-pidpriemstva-ta-zakladi-dniprovskoi-miskoi-radi" TargetMode="External"/><Relationship Id="rId209" Type="http://schemas.openxmlformats.org/officeDocument/2006/relationships/hyperlink" Target="http://zt-rada.gov.ua/?3445%5b0%5d=82" TargetMode="External"/><Relationship Id="rId416" Type="http://schemas.openxmlformats.org/officeDocument/2006/relationships/hyperlink" Target="https://uman-rada.gov.ua/index.php/hromadskosti/publichni-zakupivli" TargetMode="External"/><Relationship Id="rId970" Type="http://schemas.openxmlformats.org/officeDocument/2006/relationships/hyperlink" Target="https://rada-uzhgorod.gov.ua/page/komunalna-vlasnist-2/" TargetMode="External"/><Relationship Id="rId1046" Type="http://schemas.openxmlformats.org/officeDocument/2006/relationships/hyperlink" Target="https://petition.e-dem.ua/chernihiv" TargetMode="External"/><Relationship Id="rId1253" Type="http://schemas.openxmlformats.org/officeDocument/2006/relationships/hyperlink" Target="https://www.city.kharkov.ua/uk/gorodskaya-vlast/gorodskoj-sovet/reglament.html" TargetMode="External"/><Relationship Id="rId623" Type="http://schemas.openxmlformats.org/officeDocument/2006/relationships/hyperlink" Target="http://www.kovelrada.gov.ua/entrepreneurshipdevelopment.html" TargetMode="External"/><Relationship Id="rId830" Type="http://schemas.openxmlformats.org/officeDocument/2006/relationships/hyperlink" Target="http://www.shostka-rada.gov.ua/government/konflkt-nteresv/" TargetMode="External"/><Relationship Id="rId928" Type="http://schemas.openxmlformats.org/officeDocument/2006/relationships/hyperlink" Target="http://www.rada-poltava.gov.ua/documents/public_reports/%20(&#1085;&#1072;&#1088;&#1072;&#1079;&#1110;%20&#1074;&#1110;&#1076;&#1089;&#1091;&#1090;&#1085;&#1110;%20&#1079;&#1074;&#1110;&#1090;&#1080;)" TargetMode="External"/><Relationship Id="rId57" Type="http://schemas.openxmlformats.org/officeDocument/2006/relationships/hyperlink" Target="https://berdiansk.pb.org.ua/" TargetMode="External"/><Relationship Id="rId262" Type="http://schemas.openxmlformats.org/officeDocument/2006/relationships/hyperlink" Target="http://kam.gov.ua/miska_vlada/miska_rada/postiyni_komisii_miskoi_radi_viii_sklikannya" TargetMode="External"/><Relationship Id="rId567" Type="http://schemas.openxmlformats.org/officeDocument/2006/relationships/hyperlink" Target="http://chernivtsy.eu/portal/avarijni-telefony-operatyvnyh-sluzhb-m-chernivtsi" TargetMode="External"/><Relationship Id="rId1113" Type="http://schemas.openxmlformats.org/officeDocument/2006/relationships/hyperlink" Target="https://bc-rada.gov.ua/node/6987" TargetMode="External"/><Relationship Id="rId1197" Type="http://schemas.openxmlformats.org/officeDocument/2006/relationships/hyperlink" Target="http://izmail-rada.gov.ua/component/content/article/55-2010-03-18-12-40-14/9124-2019-05-13-13-13-02" TargetMode="External"/><Relationship Id="rId1320" Type="http://schemas.openxmlformats.org/officeDocument/2006/relationships/hyperlink" Target="https://www.city.kharkov.ua/uk/dokumentyi/gosudarstvennyie-zakupki/e-tender.html" TargetMode="External"/><Relationship Id="rId122" Type="http://schemas.openxmlformats.org/officeDocument/2006/relationships/hyperlink" Target="http://brovary-rada.gov.ua/documents/28454.html" TargetMode="External"/><Relationship Id="rId774" Type="http://schemas.openxmlformats.org/officeDocument/2006/relationships/hyperlink" Target="http://sed-rada.gov.ua/normativna-baza/arhiv-proektiv-rishen-sesiy-miskoyi-radi" TargetMode="External"/><Relationship Id="rId981" Type="http://schemas.openxmlformats.org/officeDocument/2006/relationships/hyperlink" Target="http://kam-pod.gov.ua/documents/dostup-do-publ-informatsii/zviti-ta-poshireni-vidpovidi" TargetMode="External"/><Relationship Id="rId1057" Type="http://schemas.openxmlformats.org/officeDocument/2006/relationships/hyperlink" Target="https://lis.gov.ua/2011-03-25-08-36-56/resheniya/protokoli-postijnikh-komisij.html" TargetMode="External"/><Relationship Id="rId427" Type="http://schemas.openxmlformats.org/officeDocument/2006/relationships/hyperlink" Target="http://uman-rada.gov.ua/index.php/mistobudivna-dokumentatsiia" TargetMode="External"/><Relationship Id="rId634" Type="http://schemas.openxmlformats.org/officeDocument/2006/relationships/hyperlink" Target="http://www.kovelrada.gov.ua/publichna_informaciya_cshodo_sluzhbi_v_organah_miscevogo_samovryaduvannya.html" TargetMode="External"/><Relationship Id="rId841" Type="http://schemas.openxmlformats.org/officeDocument/2006/relationships/hyperlink" Target="https://khm.gov.ua/uk/content/miscevi-iniciatyvy%20(&#1085;&#1077;%20&#1086;&#1085;&#1086;&#1074;&#1083;&#1102;&#1074;&#1072;&#1074;&#1089;&#1103;%20&#1091;%202020%20&#1088;&#1086;&#1094;&#1110;)" TargetMode="External"/><Relationship Id="rId1264" Type="http://schemas.openxmlformats.org/officeDocument/2006/relationships/hyperlink" Target="http://olexrada.gov.ua/base/project/vikonkom/proekt_v_3790.pdf" TargetMode="External"/><Relationship Id="rId273" Type="http://schemas.openxmlformats.org/officeDocument/2006/relationships/hyperlink" Target="http://kam.gov.ua/ua/news/pg/260121694915242_p13/" TargetMode="External"/><Relationship Id="rId480" Type="http://schemas.openxmlformats.org/officeDocument/2006/relationships/hyperlink" Target="http://www.novomoskovsk-rada.gov.ua/sites/default/files/protokoly_zasidan_vykonkomu_2020.rar&#1055;&#1086;&#1089;&#1080;&#1083;&#1072;&#1085;&#1085;&#1103;%20&#1085;&#1077;&#1072;&#1082;&#1090;&#1080;&#1074;&#1085;&#1077;" TargetMode="External"/><Relationship Id="rId701" Type="http://schemas.openxmlformats.org/officeDocument/2006/relationships/hyperlink" Target="https://mariupolrada.gov.ua/page/zvitnist" TargetMode="External"/><Relationship Id="rId939" Type="http://schemas.openxmlformats.org/officeDocument/2006/relationships/hyperlink" Target="http://cnap-pl.gov.ua/" TargetMode="External"/><Relationship Id="rId1124" Type="http://schemas.openxmlformats.org/officeDocument/2006/relationships/hyperlink" Target="https://smr.gov.ua/uk/miska-vlada/miska-rada/reglament.html" TargetMode="External"/><Relationship Id="rId1331" Type="http://schemas.openxmlformats.org/officeDocument/2006/relationships/hyperlink" Target="http://nikopol-mrada.dp.gov.ua/mayno/mayno_docs/pologennyaporpd.pdf" TargetMode="External"/><Relationship Id="rId68" Type="http://schemas.openxmlformats.org/officeDocument/2006/relationships/hyperlink" Target="https://bmr.gov.ua/index.php?id=800000880&amp;L=920" TargetMode="External"/><Relationship Id="rId133" Type="http://schemas.openxmlformats.org/officeDocument/2006/relationships/hyperlink" Target="http://brovary-rada.gov.ua/documents/32109.html" TargetMode="External"/><Relationship Id="rId340" Type="http://schemas.openxmlformats.org/officeDocument/2006/relationships/hyperlink" Target="http://kr.gov.ua/ua/consultationform/" TargetMode="External"/><Relationship Id="rId578" Type="http://schemas.openxmlformats.org/officeDocument/2006/relationships/hyperlink" Target="http://chernivtsy.eu/portal/8545-2" TargetMode="External"/><Relationship Id="rId785" Type="http://schemas.openxmlformats.org/officeDocument/2006/relationships/hyperlink" Target="http://www.slavrada.gov.ua/?view=doc&amp;docID=3210" TargetMode="External"/><Relationship Id="rId992" Type="http://schemas.openxmlformats.org/officeDocument/2006/relationships/hyperlink" Target="https://kam-pod.gov.ua/economika/komunalne-maino/ogoloshennya-pro-komunalne-majno" TargetMode="External"/><Relationship Id="rId200" Type="http://schemas.openxmlformats.org/officeDocument/2006/relationships/hyperlink" Target="http://zt-rada.gov.ua/?3506%5b0%5d=29" TargetMode="External"/><Relationship Id="rId438" Type="http://schemas.openxmlformats.org/officeDocument/2006/relationships/hyperlink" Target="http://chmr.gov.ua/ua/text.php?s=8&amp;s1=46&amp;s2=69" TargetMode="External"/><Relationship Id="rId645" Type="http://schemas.openxmlformats.org/officeDocument/2006/relationships/hyperlink" Target="https://www.youtube.com/channel/UCE6WG2rNq13noTl0TeBrWnA/videos" TargetMode="External"/><Relationship Id="rId852" Type="http://schemas.openxmlformats.org/officeDocument/2006/relationships/hyperlink" Target="http://cnap.khm.gov.ua/" TargetMode="External"/><Relationship Id="rId1068" Type="http://schemas.openxmlformats.org/officeDocument/2006/relationships/hyperlink" Target="https://www.lutskrada.gov.ua/pages/zvit-miskoho-holovy-pro-zdiisnennia-derzhavnoi-rehuliatornoi-polityky-vykonavchymy-orhanamy;" TargetMode="External"/><Relationship Id="rId1275" Type="http://schemas.openxmlformats.org/officeDocument/2006/relationships/hyperlink" Target="http://rivnerada.gov.ua/portal/view-content/4459" TargetMode="External"/><Relationship Id="rId284" Type="http://schemas.openxmlformats.org/officeDocument/2006/relationships/hyperlink" Target="http://kam.gov.ua/ua/news/pg/130218208633199_p26/" TargetMode="External"/><Relationship Id="rId491" Type="http://schemas.openxmlformats.org/officeDocument/2006/relationships/hyperlink" Target="https://www.lutskrada.gov.ua/pages/elektronni-zakupivli-lutskoi-miskoi-rady" TargetMode="External"/><Relationship Id="rId505" Type="http://schemas.openxmlformats.org/officeDocument/2006/relationships/hyperlink" Target="https://www.lutskrada.gov.ua/pages/povidomyty-pro-koruptsiiu" TargetMode="External"/><Relationship Id="rId712" Type="http://schemas.openxmlformats.org/officeDocument/2006/relationships/hyperlink" Target="http://mlt.gov.ua/index.php?option=com_content&amp;task=blogcategory&amp;id=146&amp;Itemid=439" TargetMode="External"/><Relationship Id="rId1135" Type="http://schemas.openxmlformats.org/officeDocument/2006/relationships/hyperlink" Target="http://zt-rada.gov.ua/?3398%5B0%5D=6290" TargetMode="External"/><Relationship Id="rId1342" Type="http://schemas.openxmlformats.org/officeDocument/2006/relationships/hyperlink" Target="http://chernigiv-rada.gov.ua/news/id-512/%20(%20%202021%20%20)" TargetMode="External"/><Relationship Id="rId79" Type="http://schemas.openxmlformats.org/officeDocument/2006/relationships/hyperlink" Target="https://bmr.gov.ua/index.php?id=259" TargetMode="External"/><Relationship Id="rId144" Type="http://schemas.openxmlformats.org/officeDocument/2006/relationships/hyperlink" Target="https://www.vmr.gov.ua/TransparentCity/Lists/PublicDiscussion/ShowContent.aspx?ID=1" TargetMode="External"/><Relationship Id="rId589" Type="http://schemas.openxmlformats.org/officeDocument/2006/relationships/hyperlink" Target="https://doc.drohobych-rada.gov.ua/category/miska-rada/%d1%80%d1%96%d1%88%d0%b5%d0%bd%d0%bd%d1%8f-%d1%81%d0%b5%d1%81%d1%96%d0%b9/" TargetMode="External"/><Relationship Id="rId796" Type="http://schemas.openxmlformats.org/officeDocument/2006/relationships/hyperlink" Target="http://slavrada.gov.ua/uploads/File/invest/2019/invest_dogovir.pdf" TargetMode="External"/><Relationship Id="rId1202" Type="http://schemas.openxmlformats.org/officeDocument/2006/relationships/hyperlink" Target="http://nikopol-mrada.dp.gov.ua/prijmalnya/koshty-mista/perelik-rishen-pro-miskyi-biudzhet" TargetMode="External"/><Relationship Id="rId351" Type="http://schemas.openxmlformats.org/officeDocument/2006/relationships/hyperlink" Target="https://kr.gov.ua/investitsiyne_seredovishche/propozitsii_inozemnikh_partneriv" TargetMode="External"/><Relationship Id="rId449" Type="http://schemas.openxmlformats.org/officeDocument/2006/relationships/hyperlink" Target="http://chmr.gov.ua/ua/text.php?s=4&amp;s1=297" TargetMode="External"/><Relationship Id="rId656" Type="http://schemas.openxmlformats.org/officeDocument/2006/relationships/hyperlink" Target="https://konotop-rada.gov.ua/7512-2019-07-08-13-50-51/" TargetMode="External"/><Relationship Id="rId863" Type="http://schemas.openxmlformats.org/officeDocument/2006/relationships/hyperlink" Target="https://chernigiv-rada.gov.ua/investuite-u-chernihiv/" TargetMode="External"/><Relationship Id="rId1079" Type="http://schemas.openxmlformats.org/officeDocument/2006/relationships/hyperlink" Target="http://www.city.kherson.ua/upload/Komisii_VIII_%20281220.pdf" TargetMode="External"/><Relationship Id="rId1286" Type="http://schemas.openxmlformats.org/officeDocument/2006/relationships/hyperlink" Target="https://bmr.gov.ua/index.php?%20id=800000905" TargetMode="External"/><Relationship Id="rId211" Type="http://schemas.openxmlformats.org/officeDocument/2006/relationships/hyperlink" Target="http://petitions.zt-rada.gov.ua/" TargetMode="External"/><Relationship Id="rId295" Type="http://schemas.openxmlformats.org/officeDocument/2006/relationships/hyperlink" Target="http://so.kam.gov.ua/ua/treezas_so/pg/425672742_d1/tpviewr/3/" TargetMode="External"/><Relationship Id="rId309" Type="http://schemas.openxmlformats.org/officeDocument/2006/relationships/hyperlink" Target="https://kmr.gov.ua/uk/plan-zakupivel" TargetMode="External"/><Relationship Id="rId516" Type="http://schemas.openxmlformats.org/officeDocument/2006/relationships/hyperlink" Target="https://lvivrada.gov.ua/gromadska-uchast/miscevi-iniciatyvy" TargetMode="External"/><Relationship Id="rId1146" Type="http://schemas.openxmlformats.org/officeDocument/2006/relationships/hyperlink" Target="http://chernivtsy.eu/portal/1155-2" TargetMode="External"/><Relationship Id="rId723" Type="http://schemas.openxmlformats.org/officeDocument/2006/relationships/hyperlink" Target="http://mlt.gov.ua/index.php?option=com_content&amp;task=view&amp;id=4267&amp;Itemid=279" TargetMode="External"/><Relationship Id="rId930" Type="http://schemas.openxmlformats.org/officeDocument/2006/relationships/hyperlink" Target="https://rada-poltava.gov.ua/rule/vykonkom/membership/" TargetMode="External"/><Relationship Id="rId1006" Type="http://schemas.openxmlformats.org/officeDocument/2006/relationships/hyperlink" Target="http://kam-pod.gov.ua/documents/dostup-do-publ-informatsii/item/26059-viddil-z-pytan-rehuliuvannia-zemelnykh-vidnosyn" TargetMode="External"/><Relationship Id="rId1353" Type="http://schemas.openxmlformats.org/officeDocument/2006/relationships/hyperlink" Target="http://sotsdepart.mk.ua/index.php?option=com_content&amp;view=featured&amp;Itemid=68" TargetMode="External"/><Relationship Id="rId155" Type="http://schemas.openxmlformats.org/officeDocument/2006/relationships/hyperlink" Target="https://www.vmr.gov.ua/TransparentCity/Lists/TenderMonitoring/Default.aspx" TargetMode="External"/><Relationship Id="rId362" Type="http://schemas.openxmlformats.org/officeDocument/2006/relationships/hyperlink" Target="https://openbudget.krmisto.gov.ua/doc/decisions-index?year=2020&amp;reg=1" TargetMode="External"/><Relationship Id="rId1213" Type="http://schemas.openxmlformats.org/officeDocument/2006/relationships/hyperlink" Target="http://www.izmail-rada.gov.ua/2010-05-11-13-55-27/113-2010-05-12-05-57-35" TargetMode="External"/><Relationship Id="rId1297" Type="http://schemas.openxmlformats.org/officeDocument/2006/relationships/hyperlink" Target="https://dniprorada.gov.ua/uk/page/poshuk-prijnyatih-dokumentiv-dniprovskoi-miskoi-radi" TargetMode="External"/><Relationship Id="rId222" Type="http://schemas.openxmlformats.org/officeDocument/2006/relationships/hyperlink" Target="http://zt-rada.gov.ua/?3398%5b0%5d=8729" TargetMode="External"/><Relationship Id="rId667" Type="http://schemas.openxmlformats.org/officeDocument/2006/relationships/hyperlink" Target="https://konotop-rada.gov.ua/45-2009-04-11-07-16-19/" TargetMode="External"/><Relationship Id="rId874" Type="http://schemas.openxmlformats.org/officeDocument/2006/relationships/hyperlink" Target="http://chernigiv-rada.gov.ua/protokoly-zasidan-komisiy/id-35759/" TargetMode="External"/><Relationship Id="rId17" Type="http://schemas.openxmlformats.org/officeDocument/2006/relationships/hyperlink" Target="http://artemrada.gov.ua/16616" TargetMode="External"/><Relationship Id="rId527" Type="http://schemas.openxmlformats.org/officeDocument/2006/relationships/hyperlink" Target="https://city-adm.lviv.ua/news/city/land-policy" TargetMode="External"/><Relationship Id="rId734" Type="http://schemas.openxmlformats.org/officeDocument/2006/relationships/hyperlink" Target="https://mkrada.gov.ua/content/feedback.html" TargetMode="External"/><Relationship Id="rId941" Type="http://schemas.openxmlformats.org/officeDocument/2006/relationships/hyperlink" Target="https://rada-poltava.gov.ua/rule/vykonkom/corupt/%20&#1087;&#1091;&#1089;&#1090;&#1080;&#1081;%20&#1088;&#1086;&#1079;&#1076;&#1110;&#1083;" TargetMode="External"/><Relationship Id="rId1157" Type="http://schemas.openxmlformats.org/officeDocument/2006/relationships/hyperlink" Target="https://www.lutskrada.gov.ua/pages/obiekty-enerhoservisu" TargetMode="External"/><Relationship Id="rId70" Type="http://schemas.openxmlformats.org/officeDocument/2006/relationships/hyperlink" Target="https://bmr.gov.ua/index.php?%20id=800000905" TargetMode="External"/><Relationship Id="rId166" Type="http://schemas.openxmlformats.org/officeDocument/2006/relationships/hyperlink" Target="https://www.vmr.gov.ua/Branches/Lists/Finances/ShowContent.aspx?ID=92" TargetMode="External"/><Relationship Id="rId373" Type="http://schemas.openxmlformats.org/officeDocument/2006/relationships/hyperlink" Target="https://so.kr.gov.ua/ua/treezas_so/pg/1_d1/" TargetMode="External"/><Relationship Id="rId580" Type="http://schemas.openxmlformats.org/officeDocument/2006/relationships/hyperlink" Target="http://drohobych-rada.gov.ua/gromada/elektronni-petytsiyi-gromadyan/" TargetMode="External"/><Relationship Id="rId801" Type="http://schemas.openxmlformats.org/officeDocument/2006/relationships/hyperlink" Target="http://www.slavrada.gov.ua/?view=Kor" TargetMode="External"/><Relationship Id="rId1017" Type="http://schemas.openxmlformats.org/officeDocument/2006/relationships/hyperlink" Target="http://artemrada.gov.ua/executivecommittee/members" TargetMode="External"/><Relationship Id="rId1224" Type="http://schemas.openxmlformats.org/officeDocument/2006/relationships/hyperlink" Target="http://lis.gov.ua/zhitelyam-goroda/pervichnaya-pravovaya-pomoshch.html" TargetMode="External"/><Relationship Id="rId1" Type="http://schemas.openxmlformats.org/officeDocument/2006/relationships/hyperlink" Target="http://artemrada.gov.ua/uk/documents/%D0%B0%D1%80%D1%82%D0%B5%D0%BC%D0%BE%D0%B2%D1%81%D0%BA/6-%D1%81%D0%BE%D0%B7%D1%8B%D0%B2/20151223-%E2%84%96676-1357" TargetMode="External"/><Relationship Id="rId233" Type="http://schemas.openxmlformats.org/officeDocument/2006/relationships/hyperlink" Target="http://zt-rada.gov.ua/?3398%5b0%5d=3814" TargetMode="External"/><Relationship Id="rId440" Type="http://schemas.openxmlformats.org/officeDocument/2006/relationships/hyperlink" Target="http://chmr.gov.ua/ua/files.php?s=8&amp;s1=46&amp;s2=175" TargetMode="External"/><Relationship Id="rId678" Type="http://schemas.openxmlformats.org/officeDocument/2006/relationships/hyperlink" Target="http://konstrada.gov.ua/sotsialno-ekonomichnij-rozvitok/zhitlovo-gospodarske-gospodarstvo/orenda" TargetMode="External"/><Relationship Id="rId885" Type="http://schemas.openxmlformats.org/officeDocument/2006/relationships/hyperlink" Target="https://smr.gov.ua/uk/2016-03-14-08-10-17/komunalne-majno-mista/orenda-nerukhomogo-majna/1876-dokumenti-shcho-podayutsya-uchasnikom-konkursu-na-pravo-orendi-komunalnogo-majna.html%20(&#1076;&#1072;&#1074;&#1085;&#1086;%20&#1085;&#1077;%20&#1086;&#1085;&#1086;&#1074;&#1083;&#1102;&#1074;&#1072;&#1083;&#1072;&#1089;&#1100;%20&#1110;&#1085;&#1092;&#1086;&#1088;&#1084;&#1072;&#1094;&#1110;&#1103;)" TargetMode="External"/><Relationship Id="rId1070" Type="http://schemas.openxmlformats.org/officeDocument/2006/relationships/hyperlink" Target="http://khm.gov.ua/uk/mayor-reports" TargetMode="External"/><Relationship Id="rId28" Type="http://schemas.openxmlformats.org/officeDocument/2006/relationships/hyperlink" Target="http://artemrada.gov.ua/13058" TargetMode="External"/><Relationship Id="rId300" Type="http://schemas.openxmlformats.org/officeDocument/2006/relationships/hyperlink" Target="https://kmr.gov.ua/uk/content/zagalni-zbory" TargetMode="External"/><Relationship Id="rId538" Type="http://schemas.openxmlformats.org/officeDocument/2006/relationships/hyperlink" Target="https://city-adm.lviv.ua/announcement" TargetMode="External"/><Relationship Id="rId745" Type="http://schemas.openxmlformats.org/officeDocument/2006/relationships/hyperlink" Target="https://mkrada.gov.ua/content/zviti1.html" TargetMode="External"/><Relationship Id="rId952" Type="http://schemas.openxmlformats.org/officeDocument/2006/relationships/hyperlink" Target="https://rada-uzhgorod.gov.ua/search?utf8=%E2%9C%93&amp;q=%D0%B0%D1%83%D0%B4%D1%96%D0%BE%D0%B7%D0%B0%D0%BF%D0%B8%D1%81%D0%B8" TargetMode="External"/><Relationship Id="rId1168" Type="http://schemas.openxmlformats.org/officeDocument/2006/relationships/hyperlink" Target="http://lis.gov.ua/otkrytye-dannye/21724-plani-zakupivel-vikonavchikh-organiv-lisichanskoji-miskoji-radi.html" TargetMode="External"/><Relationship Id="rId81" Type="http://schemas.openxmlformats.org/officeDocument/2006/relationships/hyperlink" Target="https://new.bc-rada.gov.ua/zhyteliam/publichna_informatsiia_new.html" TargetMode="External"/><Relationship Id="rId177" Type="http://schemas.openxmlformats.org/officeDocument/2006/relationships/hyperlink" Target="https://www.vmr.gov.ua/Docs/CityCouncilDecisions/Forms/AllItems.aspx" TargetMode="External"/><Relationship Id="rId384" Type="http://schemas.openxmlformats.org/officeDocument/2006/relationships/hyperlink" Target="http://www.kr-rada.gov.ua/pidprimnitstvo" TargetMode="External"/><Relationship Id="rId591" Type="http://schemas.openxmlformats.org/officeDocument/2006/relationships/hyperlink" Target="http://www.mvk.if.ua/livevideo" TargetMode="External"/><Relationship Id="rId605" Type="http://schemas.openxmlformats.org/officeDocument/2006/relationships/hyperlink" Target="http://depkr.if.ua/index.php/2018-09-15-19-23-32/orenda-komunalnoho-maina/normatyvno-pravovi-akty" TargetMode="External"/><Relationship Id="rId812" Type="http://schemas.openxmlformats.org/officeDocument/2006/relationships/hyperlink" Target="http://shostka-rada.gov.ua/purchasing/" TargetMode="External"/><Relationship Id="rId1028" Type="http://schemas.openxmlformats.org/officeDocument/2006/relationships/hyperlink" Target="http://artemrada.gov.ua/8568" TargetMode="External"/><Relationship Id="rId1235" Type="http://schemas.openxmlformats.org/officeDocument/2006/relationships/hyperlink" Target="https://dniprorada.gov.ua/uk/articles/category/vakansii/" TargetMode="External"/><Relationship Id="rId244" Type="http://schemas.openxmlformats.org/officeDocument/2006/relationships/hyperlink" Target="https://zp.gov.ua/uk/page/pobratymy" TargetMode="External"/><Relationship Id="rId689" Type="http://schemas.openxmlformats.org/officeDocument/2006/relationships/hyperlink" Target="http://www.krm.gov.ua/news/view/27131" TargetMode="External"/><Relationship Id="rId896" Type="http://schemas.openxmlformats.org/officeDocument/2006/relationships/hyperlink" Target="http://rivnerada.gov.ua/portal/commissions" TargetMode="External"/><Relationship Id="rId1081" Type="http://schemas.openxmlformats.org/officeDocument/2006/relationships/hyperlink" Target="http://www.izmail-rada.gov.ua/2009-09-14-09-14-45/2010-02-23-10-11-08" TargetMode="External"/><Relationship Id="rId1302" Type="http://schemas.openxmlformats.org/officeDocument/2006/relationships/hyperlink" Target="http://www.rada-poltava.gov.ua/documents/rishennya_radi/" TargetMode="External"/><Relationship Id="rId39" Type="http://schemas.openxmlformats.org/officeDocument/2006/relationships/hyperlink" Target="https://berdychiv.com.ua/%d1%81%d0%b0%d0%bc%d0%be%d0%b2%d1%80%d1%8f%d0%b4%d1%83%d0%b2%d0%b0%d0%bd%d0%bd%d1%8f/%d1%81%d0%ba%d0%bb%d0%b0%d0%b4-%d0%b2%d0%b8%d0%ba%d0%be%d0%bd%d0%ba%d0%be%d0%bc%d1%83/%20&#1042;&#1110;&#1076;&#1089;&#1091;&#1090;&#1085;&#1110;%20&#1082;&#1086;&#1085;&#1090;&#1072;&#1082;&#1090;&#1085;&#1110;%20&#1076;&#1072;&#1085;&#1110;%20&#1095;&#1083;&#1077;&#1085;&#1110;&#1074;%20&#1082;&#1086;&#1084;&#1110;&#1090;&#1077;&#1090;&#1091;" TargetMode="External"/><Relationship Id="rId451" Type="http://schemas.openxmlformats.org/officeDocument/2006/relationships/hyperlink" Target="http://chmr.gov.ua/ua/text.php?s=4&amp;s1=34" TargetMode="External"/><Relationship Id="rId549" Type="http://schemas.openxmlformats.org/officeDocument/2006/relationships/hyperlink" Target="https://ternopilcity.gov.ua/auktsioni-tenderi-ogoloshennya/ogoloshennya---auktsioni/" TargetMode="External"/><Relationship Id="rId756" Type="http://schemas.openxmlformats.org/officeDocument/2006/relationships/hyperlink" Target="http://sed-rada.gov.ua/diyuchi-programi-sievierodoneckoyi-miskoyi-radi/programa-vidchuzhennya-obiektiv-komunalnoyi-vlasnosti-teritorialnoyi-gromadi-m-sievierodoneck-na-2019-rik" TargetMode="External"/><Relationship Id="rId1179" Type="http://schemas.openxmlformats.org/officeDocument/2006/relationships/hyperlink" Target="https://www.omr.gov.ua/ua/open-city/prozorro/" TargetMode="External"/><Relationship Id="rId104" Type="http://schemas.openxmlformats.org/officeDocument/2006/relationships/hyperlink" Target="http://brovary-rada.gov.ua/content/arhiv-sesiy-miskoi-radi.html" TargetMode="External"/><Relationship Id="rId188" Type="http://schemas.openxmlformats.org/officeDocument/2006/relationships/hyperlink" Target="https://dniprorada.gov.ua/uk/page/poshuk-prijnyatih-dokumentiv-dniprovskoi-miskoi-radi" TargetMode="External"/><Relationship Id="rId311" Type="http://schemas.openxmlformats.org/officeDocument/2006/relationships/hyperlink" Target="https://kmr.gov.ua/uk/proektu-rishenya" TargetMode="External"/><Relationship Id="rId395" Type="http://schemas.openxmlformats.org/officeDocument/2006/relationships/hyperlink" Target="http://www.kr-rada.gov.ua/upravlinnya-sotsialnoyi-pidtrimki-naselennya/polozhennya-upravlinnya-sotsialnoyi-pidtrimki-naselennya/" TargetMode="External"/><Relationship Id="rId409" Type="http://schemas.openxmlformats.org/officeDocument/2006/relationships/hyperlink" Target="http://uman-rada.gov.ua/index.php/dokumenty/protokoly-komisii" TargetMode="External"/><Relationship Id="rId963" Type="http://schemas.openxmlformats.org/officeDocument/2006/relationships/hyperlink" Target="https://rada-uzhgorod.gov.ua/transkordonna-spivpratsya" TargetMode="External"/><Relationship Id="rId1039" Type="http://schemas.openxmlformats.org/officeDocument/2006/relationships/hyperlink" Target="http://nikopol-mrada.dp.gov.ua/servisi/vidpovidi" TargetMode="External"/><Relationship Id="rId1246" Type="http://schemas.openxmlformats.org/officeDocument/2006/relationships/hyperlink" Target="https://dniprorada.gov.ua/uk/articles/category/vakansii/" TargetMode="External"/><Relationship Id="rId92" Type="http://schemas.openxmlformats.org/officeDocument/2006/relationships/hyperlink" Target="https://www.bc-ukv.org.ua/%d0%b7%d0%b0%d0%ba%d0%be%d0%bd%d0%be%d0%b4%d0%b0%d0%b2%d1%87%d1%96-%d0%b0%d0%ba%d1%82%d0%b8/" TargetMode="External"/><Relationship Id="rId616" Type="http://schemas.openxmlformats.org/officeDocument/2006/relationships/hyperlink" Target="http://kovelrada.gov.ua/commission.html" TargetMode="External"/><Relationship Id="rId823" Type="http://schemas.openxmlformats.org/officeDocument/2006/relationships/hyperlink" Target="http://www.old.shostka-rada.gov.ua/komunalna_vlasnst/" TargetMode="External"/><Relationship Id="rId255" Type="http://schemas.openxmlformats.org/officeDocument/2006/relationships/hyperlink" Target="https://zp.gov.ua/uk/sessions/current/projects/" TargetMode="External"/><Relationship Id="rId462" Type="http://schemas.openxmlformats.org/officeDocument/2006/relationships/hyperlink" Target="https://mukachevo-rada.gov.ua/profiles/baloga-andriy-viktorovich&#1079;&#1074;&#1110;&#1090;%20&#1079;&#1072;%202018%20&#1088;&#1110;&#1082;" TargetMode="External"/><Relationship Id="rId1092" Type="http://schemas.openxmlformats.org/officeDocument/2006/relationships/hyperlink" Target="http://www.krm.gov.ua/docs/vikonkom" TargetMode="External"/><Relationship Id="rId1106" Type="http://schemas.openxmlformats.org/officeDocument/2006/relationships/hyperlink" Target="https://omr.gov.ua/ua/open-city/statute/" TargetMode="External"/><Relationship Id="rId1313" Type="http://schemas.openxmlformats.org/officeDocument/2006/relationships/hyperlink" Target="http://olexrada.gov.ua/category/struct/struct_10" TargetMode="External"/><Relationship Id="rId115" Type="http://schemas.openxmlformats.org/officeDocument/2006/relationships/hyperlink" Target="http://brovary-rada.gov.ua/content/2020-rik.html" TargetMode="External"/><Relationship Id="rId322" Type="http://schemas.openxmlformats.org/officeDocument/2006/relationships/hyperlink" Target="https://petition.kremen.gov.ua/" TargetMode="External"/><Relationship Id="rId767" Type="http://schemas.openxmlformats.org/officeDocument/2006/relationships/hyperlink" Target="https://e-dem.in.ua/severodonetsk" TargetMode="External"/><Relationship Id="rId974" Type="http://schemas.openxmlformats.org/officeDocument/2006/relationships/hyperlink" Target="https://rada-uzhgorod.gov.ua/spec-poslugi-subsidii" TargetMode="External"/><Relationship Id="rId199" Type="http://schemas.openxmlformats.org/officeDocument/2006/relationships/hyperlink" Target="http://zt-rada.gov.ua/" TargetMode="External"/><Relationship Id="rId627" Type="http://schemas.openxmlformats.org/officeDocument/2006/relationships/hyperlink" Target="http://www.kovelrada.gov.ua/privatization_communal.html" TargetMode="External"/><Relationship Id="rId834" Type="http://schemas.openxmlformats.org/officeDocument/2006/relationships/hyperlink" Target="http://shostka-rada.gov.ua/documents/proekti_rshen_dlya_obgovorennya/" TargetMode="External"/><Relationship Id="rId1257" Type="http://schemas.openxmlformats.org/officeDocument/2006/relationships/hyperlink" Target="http://olexrada.gov.ua/category/info_about_verification" TargetMode="External"/><Relationship Id="rId266" Type="http://schemas.openxmlformats.org/officeDocument/2006/relationships/hyperlink" Target="http://sok.kam.gov.ua/ua/treezas_so/pg/190619438897157_d5/" TargetMode="External"/><Relationship Id="rId473" Type="http://schemas.openxmlformats.org/officeDocument/2006/relationships/hyperlink" Target="https://nizhynrada.gov.ua/nmr/miskiy-byudzhet/miski-cilovi-programi/proekti-miskih-cilovih-program/proekti-miskih-cilovih-program-na-2021-rik" TargetMode="External"/><Relationship Id="rId680" Type="http://schemas.openxmlformats.org/officeDocument/2006/relationships/hyperlink" Target="http://konstrada.gov.ua/sotsialno-ekonomichnij-rozvitok/zhitlovo-gospodarske-gospodarstvo/orenda" TargetMode="External"/><Relationship Id="rId901" Type="http://schemas.openxmlformats.org/officeDocument/2006/relationships/hyperlink" Target="https://rivne.pb.org.ua/" TargetMode="External"/><Relationship Id="rId1117" Type="http://schemas.openxmlformats.org/officeDocument/2006/relationships/hyperlink" Target="https://cnap.dniprorada.gov.ua/dpregistration/" TargetMode="External"/><Relationship Id="rId1324" Type="http://schemas.openxmlformats.org/officeDocument/2006/relationships/hyperlink" Target="http://olexrada.gov.ua/category/gov_supply" TargetMode="External"/><Relationship Id="rId30" Type="http://schemas.openxmlformats.org/officeDocument/2006/relationships/hyperlink" Target="http://arh.bahmutrada.gov.ua/" TargetMode="External"/><Relationship Id="rId126" Type="http://schemas.openxmlformats.org/officeDocument/2006/relationships/hyperlink" Target="http://brovary-rada.gov.ua/content/administrativni-poslugi.html" TargetMode="External"/><Relationship Id="rId333" Type="http://schemas.openxmlformats.org/officeDocument/2006/relationships/hyperlink" Target="https://www.msp.gov.ua/timeline/subsidii.html" TargetMode="External"/><Relationship Id="rId540" Type="http://schemas.openxmlformats.org/officeDocument/2006/relationships/hyperlink" Target="https://city-adm.lviv.ua/lmr/office/upravlinnia-bezpeky-mista" TargetMode="External"/><Relationship Id="rId778" Type="http://schemas.openxmlformats.org/officeDocument/2006/relationships/hyperlink" Target="http://sed-rada.gov.ua/vikonavchi-organi/konkursi-na-zamishchennya-vakantnih-posad" TargetMode="External"/><Relationship Id="rId985" Type="http://schemas.openxmlformats.org/officeDocument/2006/relationships/hyperlink" Target="https://onedrive.live.com/?authkey=%21AJkowX0xBaYgE80&amp;cid=ECE43D51F9A9D478&amp;id=ECE43D51F9A9D478%216625&amp;parId=ECE43D51F9A9D478%212523&amp;o=OneUp" TargetMode="External"/><Relationship Id="rId1170" Type="http://schemas.openxmlformats.org/officeDocument/2006/relationships/hyperlink" Target="http://brovary-rada.gov.ua/content/derzhavni-zakupivli.html" TargetMode="External"/><Relationship Id="rId638" Type="http://schemas.openxmlformats.org/officeDocument/2006/relationships/hyperlink" Target="http://www.kovelrada.gov.ua/parliamentary_declaration.html" TargetMode="External"/><Relationship Id="rId845" Type="http://schemas.openxmlformats.org/officeDocument/2006/relationships/hyperlink" Target="https://mycity.khm.gov.ua/OpenData/GetAllDocByEdu?eduCode=04060772" TargetMode="External"/><Relationship Id="rId1030" Type="http://schemas.openxmlformats.org/officeDocument/2006/relationships/hyperlink" Target="https://new.bc-rada.gov.ua/zhyteliam/zvernennia_bc.html" TargetMode="External"/><Relationship Id="rId1268" Type="http://schemas.openxmlformats.org/officeDocument/2006/relationships/hyperlink" Target="http://www.mvk.if.ua/nocorruption" TargetMode="External"/><Relationship Id="rId277" Type="http://schemas.openxmlformats.org/officeDocument/2006/relationships/hyperlink" Target="http://kam.gov.ua/prozori_zakupivli" TargetMode="External"/><Relationship Id="rId400" Type="http://schemas.openxmlformats.org/officeDocument/2006/relationships/hyperlink" Target="http://www.kr-rada.gov.ua/vakansiyi-viddil-kadriv/perelik-dokumentiv-ta-poryadok-provedennya-konkursnogo-vidboru/" TargetMode="External"/><Relationship Id="rId484" Type="http://schemas.openxmlformats.org/officeDocument/2006/relationships/hyperlink" Target="https://petition.e-dem.ua/lutsk" TargetMode="External"/><Relationship Id="rId705" Type="http://schemas.openxmlformats.org/officeDocument/2006/relationships/hyperlink" Target="http://openbudget.in.ua/widgets/town_profile/budget_files/577518fb67cb7d204c000000?locale=uk" TargetMode="External"/><Relationship Id="rId1128" Type="http://schemas.openxmlformats.org/officeDocument/2006/relationships/hyperlink" Target="http://kam-pod.gov.ua/rada/plenarni-zasidannya-miskoji-radi" TargetMode="External"/><Relationship Id="rId1335" Type="http://schemas.openxmlformats.org/officeDocument/2006/relationships/hyperlink" Target="https://omr.gov.ua/ua/city/enterprises/" TargetMode="External"/><Relationship Id="rId137" Type="http://schemas.openxmlformats.org/officeDocument/2006/relationships/hyperlink" Target="https://www.vmr.gov.ua/TransparentCity/SitePages/AppealsRequestsInfo.aspx" TargetMode="External"/><Relationship Id="rId344" Type="http://schemas.openxmlformats.org/officeDocument/2006/relationships/hyperlink" Target="https://gb.kr.gov.ua/" TargetMode="External"/><Relationship Id="rId691" Type="http://schemas.openxmlformats.org/officeDocument/2006/relationships/hyperlink" Target="http://www.krm.gov.ua/docs/proekti/page/2" TargetMode="External"/><Relationship Id="rId789" Type="http://schemas.openxmlformats.org/officeDocument/2006/relationships/hyperlink" Target="http://www.slavrada.gov.ua/?view=prozorro" TargetMode="External"/><Relationship Id="rId912" Type="http://schemas.openxmlformats.org/officeDocument/2006/relationships/hyperlink" Target="https://rivnesoc.gov.ua/" TargetMode="External"/><Relationship Id="rId996" Type="http://schemas.openxmlformats.org/officeDocument/2006/relationships/hyperlink" Target="https://kam-pod.gov.ua/economika/komunalne-maino/auktsioni-z-prodazhu-majna-komunalnoji-vlasnosti" TargetMode="External"/><Relationship Id="rId41" Type="http://schemas.openxmlformats.org/officeDocument/2006/relationships/hyperlink" Target="https://berdychiv.com.ua/2020/04/%d0%b7%d0%b0%d1%81%d1%96%d0%b4%d0%b0%d0%bd%d0%bd%d1%8f-64-%d1%87%d0%b5%d1%80%d0%b3%d0%be%d0%b2%d0%be%d1%97-%d1%81%d0%b5%d1%81%d1%96%d1%97-%d0%b1%d0%b5/" TargetMode="External"/><Relationship Id="rId551" Type="http://schemas.openxmlformats.org/officeDocument/2006/relationships/hyperlink" Target="http://chernivtsy.eu/portal/zvity-chernivetskogo-miskogo-golovy&#1074;&#1110;&#1076;&#1089;&#1091;&#1090;&#1085;&#1110;%20&#1079;&#1074;&#1110;&#1090;&#1080;%20&#1079;&#1072;%202018-2020%20&#1088;&#1088;." TargetMode="External"/><Relationship Id="rId649" Type="http://schemas.openxmlformats.org/officeDocument/2006/relationships/hyperlink" Target="https://konotop-rada.gov.ua/7375-2018-12-14-13-02-34/" TargetMode="External"/><Relationship Id="rId856" Type="http://schemas.openxmlformats.org/officeDocument/2006/relationships/hyperlink" Target="https://khm.gov.ua/uk/reports_of_competitive_commissions" TargetMode="External"/><Relationship Id="rId1181" Type="http://schemas.openxmlformats.org/officeDocument/2006/relationships/hyperlink" Target="https://www.omr.gov.ua/ua/open-city/prozorro/" TargetMode="External"/><Relationship Id="rId1279" Type="http://schemas.openxmlformats.org/officeDocument/2006/relationships/hyperlink" Target="http://pavlogradmrada.dp.gov.ua/zemelni-resursi/perelik-vilnikh-zemelnikh-dilyanok.html" TargetMode="External"/><Relationship Id="rId190" Type="http://schemas.openxmlformats.org/officeDocument/2006/relationships/hyperlink" Target="https://dniprorada.gov.ua/uk/page/orenda-neruhomogo-majna-komunalnoi-vlasnosti" TargetMode="External"/><Relationship Id="rId204" Type="http://schemas.openxmlformats.org/officeDocument/2006/relationships/hyperlink" Target="http://zt-rada.gov.ua/graficcomisiy" TargetMode="External"/><Relationship Id="rId288" Type="http://schemas.openxmlformats.org/officeDocument/2006/relationships/hyperlink" Target="http://kam.gov.ua/ua/stop_corrupt/" TargetMode="External"/><Relationship Id="rId411" Type="http://schemas.openxmlformats.org/officeDocument/2006/relationships/hyperlink" Target="http://uman-rada.gov.ua/index.php/sotsialno-ekonomichnyi-rozvytok-mista" TargetMode="External"/><Relationship Id="rId509" Type="http://schemas.openxmlformats.org/officeDocument/2006/relationships/hyperlink" Target="https://www.lvivrada.gov.ua/miska-rada/postiyni-komisii" TargetMode="External"/><Relationship Id="rId1041" Type="http://schemas.openxmlformats.org/officeDocument/2006/relationships/hyperlink" Target="https://petition.e-dem.ua/chernihiv" TargetMode="External"/><Relationship Id="rId1139" Type="http://schemas.openxmlformats.org/officeDocument/2006/relationships/hyperlink" Target="http://nikopol-mrada.dp.gov.ua/vykonavchyi-komitet/viddily-ta-upravlinnia-nmr/upravlinnia-ekonomiky-finansiv-ta-miskoho-biudzhetu/byudzhet-uchasti-2020" TargetMode="External"/><Relationship Id="rId1346" Type="http://schemas.openxmlformats.org/officeDocument/2006/relationships/hyperlink" Target="http://www.krm.gov.ua/article/view/516" TargetMode="External"/><Relationship Id="rId495" Type="http://schemas.openxmlformats.org/officeDocument/2006/relationships/hyperlink" Target="https://www.lutskrada.gov.ua/documents/pro-byudzhetnyy-reglament-luckoyi-miskoyi-rady" TargetMode="External"/><Relationship Id="rId716" Type="http://schemas.openxmlformats.org/officeDocument/2006/relationships/hyperlink" Target="http://mlt.gov.ua/index.php?option=com_content&amp;task=blogcategory&amp;id=79&amp;Itemid=308" TargetMode="External"/><Relationship Id="rId923" Type="http://schemas.openxmlformats.org/officeDocument/2006/relationships/hyperlink" Target="http://www.city-adm.rv.ua/PublicServices/draft-decisions/senate;%20&#1085;&#1086;&#1074;&#1080;&#1081;%20&#1089;&#1072;&#1081;&#1090;" TargetMode="External"/><Relationship Id="rId52" Type="http://schemas.openxmlformats.org/officeDocument/2006/relationships/hyperlink" Target="https://bmr.gov.ua/index.php?%20id=800000125&amp;tx_news_pi1%5Bnews%5D=13873&amp;tx_ne%20ws_pi%201%20%255%20Bcontroller%5D=N%20ews&amp;tx_news_pi%201%20%5Baction%20%5D=detail&amp;cHash=f9056fd%201%20db7bb09f939bc9579b5043a%206" TargetMode="External"/><Relationship Id="rId148" Type="http://schemas.openxmlformats.org/officeDocument/2006/relationships/hyperlink" Target="https://www.vmr.gov.ua/Lists/Officials/Default.aspx" TargetMode="External"/><Relationship Id="rId355" Type="http://schemas.openxmlformats.org/officeDocument/2006/relationships/hyperlink" Target="https://so.kr.gov.ua/ua/treezas_so/pg/3033377777_d1/" TargetMode="External"/><Relationship Id="rId562" Type="http://schemas.openxmlformats.org/officeDocument/2006/relationships/hyperlink" Target="https://drive.google.com/drive/folders/1334MR9gsjgWgYKX_MvDY1EJJ4DNsbe4n" TargetMode="External"/><Relationship Id="rId1192" Type="http://schemas.openxmlformats.org/officeDocument/2006/relationships/hyperlink" Target="https://mkrada.gov.ua/news/8700.html" TargetMode="External"/><Relationship Id="rId1206" Type="http://schemas.openxmlformats.org/officeDocument/2006/relationships/hyperlink" Target="https://www.lutskrada.gov.ua/documents?term=&amp;number=&amp;type=19&amp;daterange=" TargetMode="External"/><Relationship Id="rId215" Type="http://schemas.openxmlformats.org/officeDocument/2006/relationships/hyperlink" Target="http://zt-rada.gov.ua/onlineport" TargetMode="External"/><Relationship Id="rId422" Type="http://schemas.openxmlformats.org/officeDocument/2006/relationships/hyperlink" Target="http://uman-rada.gov.ua/index.php/dokumenty/rishennia-miskoi-rady/item/11749-rishennia-51-pozacherhovoi-sesii-umanskoi-miskoi-rady-vii-sklykannia-vid-10082018-roku" TargetMode="External"/><Relationship Id="rId867" Type="http://schemas.openxmlformats.org/officeDocument/2006/relationships/hyperlink" Target="https://chernigiv-rada.gov.ua/storage/files/26/23/18/23/17d3b27b1e3be29dc8948d9c53195d65.pdf" TargetMode="External"/><Relationship Id="rId1052" Type="http://schemas.openxmlformats.org/officeDocument/2006/relationships/hyperlink" Target="https://omr.gov.ua/ua/open-city/public/otcheti/" TargetMode="External"/><Relationship Id="rId299" Type="http://schemas.openxmlformats.org/officeDocument/2006/relationships/hyperlink" Target="https://kyivcity.gov.ua/kyiv_ta_miska_vlada/kyivskyi_miskyi_holova/" TargetMode="External"/><Relationship Id="rId727" Type="http://schemas.openxmlformats.org/officeDocument/2006/relationships/hyperlink" Target="http://mlt.gov.ua/index.php?option=com_content&amp;task=blogcategory&amp;id=88&amp;Itemid=327" TargetMode="External"/><Relationship Id="rId934" Type="http://schemas.openxmlformats.org/officeDocument/2006/relationships/hyperlink" Target="http://www.rada-poltava.gov.ua/people/parcutupator/" TargetMode="External"/><Relationship Id="rId1357" Type="http://schemas.openxmlformats.org/officeDocument/2006/relationships/hyperlink" Target="https://pavlogradmrada.dp.gov.ua/rozporyadgennya-golovi/pro-sklikannya-6-sesi%d1%97-misko%d1%97-radi-viii-sklikannya.html" TargetMode="External"/><Relationship Id="rId63" Type="http://schemas.openxmlformats.org/officeDocument/2006/relationships/hyperlink" Target="https://bmr.gov.ua/index.php?id-800000176" TargetMode="External"/><Relationship Id="rId159" Type="http://schemas.openxmlformats.org/officeDocument/2006/relationships/hyperlink" Target="https://www.vmr.gov.ua/Branches/Lists/GMDepkomunresursiv/ShowContent.aspx?ID=4" TargetMode="External"/><Relationship Id="rId366" Type="http://schemas.openxmlformats.org/officeDocument/2006/relationships/hyperlink" Target="http://krmisto.gov.ua/ua/index%20&#1079;&#1072;%20&#1085;&#1072;&#1087;&#1088;&#1103;&#1084;&#1082;&#1072;&#1084;&#1080;" TargetMode="External"/><Relationship Id="rId573" Type="http://schemas.openxmlformats.org/officeDocument/2006/relationships/hyperlink" Target="http://chernivtsy.eu/portal/f/files/kadr_povedinka.docx" TargetMode="External"/><Relationship Id="rId780" Type="http://schemas.openxmlformats.org/officeDocument/2006/relationships/hyperlink" Target="http://sed-rada.gov.ua/konkursi-na-zamishchennya-vakantnih-posad/ogoloshennya-shchodo-konkursiv-na-zamishchennya-vakantnih-posad-u-vikonavchih-organah-sievierodoneckoyi-miskoyi-radi" TargetMode="External"/><Relationship Id="rId1217" Type="http://schemas.openxmlformats.org/officeDocument/2006/relationships/hyperlink" Target="http://www.city.kherson.ua/act_search/3?number=54&amp;text=&amp;date_from=2021-01-26&amp;date_to" TargetMode="External"/><Relationship Id="rId226" Type="http://schemas.openxmlformats.org/officeDocument/2006/relationships/hyperlink" Target="http://zt-rada.gov.ua/?3398%5b0%5d=379" TargetMode="External"/><Relationship Id="rId433" Type="http://schemas.openxmlformats.org/officeDocument/2006/relationships/hyperlink" Target="http://chmr.gov.ua/ua/text.php?s=2&amp;s1=457" TargetMode="External"/><Relationship Id="rId878" Type="http://schemas.openxmlformats.org/officeDocument/2006/relationships/hyperlink" Target="https://petition.e-dem.ua/sumy/Petition/View/2519" TargetMode="External"/><Relationship Id="rId1063" Type="http://schemas.openxmlformats.org/officeDocument/2006/relationships/hyperlink" Target="https://doc.city.kharkov.ua/uk/profile/document/protocols" TargetMode="External"/><Relationship Id="rId1270" Type="http://schemas.openxmlformats.org/officeDocument/2006/relationships/hyperlink" Target="http://www.krm.gov.ua/article/view/809" TargetMode="External"/><Relationship Id="rId640" Type="http://schemas.openxmlformats.org/officeDocument/2006/relationships/hyperlink" Target="http://kovelrada.gov.ua/appeals_citizens.html" TargetMode="External"/><Relationship Id="rId738" Type="http://schemas.openxmlformats.org/officeDocument/2006/relationships/hyperlink" Target="https://mkrada.gov.ua/content/ustanovi-ta-organizacii-mista.html" TargetMode="External"/><Relationship Id="rId945" Type="http://schemas.openxmlformats.org/officeDocument/2006/relationships/hyperlink" Target="https://novomoskovsk-rada.dp.gov.ua/ua/normativni-akti/vsi-normativni-akti?&amp;category=814" TargetMode="External"/><Relationship Id="rId74" Type="http://schemas.openxmlformats.org/officeDocument/2006/relationships/hyperlink" Target="https://bmr.gov.ua/index.php?id=800000872" TargetMode="External"/><Relationship Id="rId377" Type="http://schemas.openxmlformats.org/officeDocument/2006/relationships/hyperlink" Target="http://kr-rada.gov.ua/vikonavchiy-komitet/" TargetMode="External"/><Relationship Id="rId500" Type="http://schemas.openxmlformats.org/officeDocument/2006/relationships/hyperlink" Target="https://www.lutskrada.gov.ua/pages/vakansii-0" TargetMode="External"/><Relationship Id="rId584" Type="http://schemas.openxmlformats.org/officeDocument/2006/relationships/hyperlink" Target="https://drohobych-rada.gov.ua/%d0%b5%d0%ba%d0%be%d0%bd%d0%be%d0%bc%d1%96%d0%ba%d0%b0/%d0%b1%d1%8e%d0%b4%d0%b6%d0%b5%d1%82-%d0%bc%d1%96%d1%81%d1%82%d0%b0/" TargetMode="External"/><Relationship Id="rId805" Type="http://schemas.openxmlformats.org/officeDocument/2006/relationships/hyperlink" Target="http://shostka-rada.gov.ua/vddl-komunalno-vlasnost-nformu/" TargetMode="External"/><Relationship Id="rId1130" Type="http://schemas.openxmlformats.org/officeDocument/2006/relationships/hyperlink" Target="https://chernigiv-rada.gov.ua/news/id-46180/" TargetMode="External"/><Relationship Id="rId1228" Type="http://schemas.openxmlformats.org/officeDocument/2006/relationships/hyperlink" Target="http://adminposluga.lis.lurenet.ua/" TargetMode="External"/><Relationship Id="rId5" Type="http://schemas.openxmlformats.org/officeDocument/2006/relationships/hyperlink" Target="http://kyivcnap.gov.ua/OneStopShops" TargetMode="External"/><Relationship Id="rId237" Type="http://schemas.openxmlformats.org/officeDocument/2006/relationships/hyperlink" Target="https://zp.gov.ua/uk/page/zviti-pro-zadovolennya-zapitiv-na-publichnu-informaciyu" TargetMode="External"/><Relationship Id="rId791" Type="http://schemas.openxmlformats.org/officeDocument/2006/relationships/hyperlink" Target="http://slavrada.gov.ua/?view=prozorro" TargetMode="External"/><Relationship Id="rId889" Type="http://schemas.openxmlformats.org/officeDocument/2006/relationships/hyperlink" Target="https://smr.gov.ua/uk/misto/2016-03-14-08-10-17/informatsijni-materiali/informatsijni-materiali-z-pitan-sotszakhistu/184-osnovni-vidi-sotsialnoji-dopomogi/8504-perelik-kategorij-sumchan-yaki-mozhut-otrimati-sotsialnu-dopomogu-vid-sumskoji-miskoji-radi.html" TargetMode="External"/><Relationship Id="rId1074" Type="http://schemas.openxmlformats.org/officeDocument/2006/relationships/hyperlink" Target="https://lis.gov.ua/vijskovo-tsivilna-administratsiya/vikonavchi-organi/strukturni-pidrozdili.html" TargetMode="External"/><Relationship Id="rId444" Type="http://schemas.openxmlformats.org/officeDocument/2006/relationships/hyperlink" Target="http://chmr.gov.ua/ua/text.php?s=33&amp;s1=368" TargetMode="External"/><Relationship Id="rId651" Type="http://schemas.openxmlformats.org/officeDocument/2006/relationships/hyperlink" Target="https://konotop-rada.gov.ua/category/dokumenty/rishennia-vykonkom/" TargetMode="External"/><Relationship Id="rId749" Type="http://schemas.openxmlformats.org/officeDocument/2006/relationships/hyperlink" Target="http://sed-rada.gov.ua/miska-rada/zviti-miskogo-golovi-yogo-zastupnikiv-ta-sekretarya-radi" TargetMode="External"/><Relationship Id="rId1281" Type="http://schemas.openxmlformats.org/officeDocument/2006/relationships/hyperlink" Target="https://chernigiv-rada.gov.ua/" TargetMode="External"/><Relationship Id="rId290" Type="http://schemas.openxmlformats.org/officeDocument/2006/relationships/hyperlink" Target="http://kam.gov.ua/ua/news/pg/141118368682683_p9/" TargetMode="External"/><Relationship Id="rId304" Type="http://schemas.openxmlformats.org/officeDocument/2006/relationships/hyperlink" Target="https://petition.kyivcity.gov.ua/" TargetMode="External"/><Relationship Id="rId388" Type="http://schemas.openxmlformats.org/officeDocument/2006/relationships/hyperlink" Target="http://kr-rada.gov.ua/uploads/documents/21152-rish_1948_06-11-2018.pdf" TargetMode="External"/><Relationship Id="rId511" Type="http://schemas.openxmlformats.org/officeDocument/2006/relationships/hyperlink" Target="https://www.lvivrada.gov.ua/miska-rada/postiyni-komisii" TargetMode="External"/><Relationship Id="rId609" Type="http://schemas.openxmlformats.org/officeDocument/2006/relationships/hyperlink" Target="http://www.mvk.if.ua/prorish" TargetMode="External"/><Relationship Id="rId956" Type="http://schemas.openxmlformats.org/officeDocument/2006/relationships/hyperlink" Target="https://rada-uzhgorod.gov.ua/chleni-vukonkomu" TargetMode="External"/><Relationship Id="rId1141" Type="http://schemas.openxmlformats.org/officeDocument/2006/relationships/hyperlink" Target="https://smr.gov.ua/uk/dokumenti/partitsipatornij-byudzhet.html" TargetMode="External"/><Relationship Id="rId1239" Type="http://schemas.openxmlformats.org/officeDocument/2006/relationships/hyperlink" Target="http://lis.gov.ua/vakansii.html" TargetMode="External"/><Relationship Id="rId85" Type="http://schemas.openxmlformats.org/officeDocument/2006/relationships/hyperlink" Target="http://bc-rada.gov.ua/node/1841" TargetMode="External"/><Relationship Id="rId150" Type="http://schemas.openxmlformats.org/officeDocument/2006/relationships/hyperlink" Target="https://www.vmr.gov.ua/Branches/Lists/BusinessSupport/ShowContent.aspx?ID=13https://www.vmr.gov.ua/Branches/ContentLibrary/4dd4220d-a188-4552-b761-17540974cdab/13/%D0%9F%D0%BE%D1%80%D1%8F%D0%B4%D0%BE%D0%BA%20%D1%87%D0%B0%D1%81%D1%82%D0%BA%D0%BE%D0%B2%D0%BE%D1%97%20%D0%BA%D0%BE%D0%BC%D0%BF%D0%B5%D0%BD%D1%81%D0%B0%D1%86%D1%96%D1%97%20%D0%B2%D1%96%D0%B4%D1%81%D0%BE%D1%82%D0%BA%D1%96%D0%B2%20%D0%B7%D0%B0%20%D0%B7%D0%B0%D0%BB%D1%83%D1%87%D0%B5%D0%BD%D0%B8%D0%BC%D0%B8%20%D0%BA%D1%80%D0%B5%D0%B4%D0%B8%D1%82%D0%B0%D0%BC%D0%B8%20%D1%81%D1%83%D0%B1%E2%80%99%D1%94%D0%BA%D1%82%D0%B0%D0%BC%20%D0%9C%D0%A1%D0%9F.pdf" TargetMode="External"/><Relationship Id="rId595" Type="http://schemas.openxmlformats.org/officeDocument/2006/relationships/hyperlink" Target="http://www.mrada.if.ua/images/info/Reglament.pdf" TargetMode="External"/><Relationship Id="rId816" Type="http://schemas.openxmlformats.org/officeDocument/2006/relationships/hyperlink" Target="http://shostka-rada.gov.ua/vddl-komunalno-vlasnost-nformu/" TargetMode="External"/><Relationship Id="rId1001" Type="http://schemas.openxmlformats.org/officeDocument/2006/relationships/hyperlink" Target="http://cnap.kam-pod.gov.ua/" TargetMode="External"/><Relationship Id="rId248" Type="http://schemas.openxmlformats.org/officeDocument/2006/relationships/hyperlink" Target="https://zp.gov.ua/uk/page/prozorro-1" TargetMode="External"/><Relationship Id="rId455" Type="http://schemas.openxmlformats.org/officeDocument/2006/relationships/hyperlink" Target="http://artemrada.gov.ua/inventions" TargetMode="External"/><Relationship Id="rId662" Type="http://schemas.openxmlformats.org/officeDocument/2006/relationships/hyperlink" Target="https://konotop-rada.gov.ua/6964-m/" TargetMode="External"/><Relationship Id="rId1085" Type="http://schemas.openxmlformats.org/officeDocument/2006/relationships/hyperlink" Target="http://olexrada.gov.ua/category/vkk/sklad_vk" TargetMode="External"/><Relationship Id="rId1292" Type="http://schemas.openxmlformats.org/officeDocument/2006/relationships/hyperlink" Target="https://omr.gov.ua/ua/acts/projects/council/" TargetMode="External"/><Relationship Id="rId1306" Type="http://schemas.openxmlformats.org/officeDocument/2006/relationships/hyperlink" Target="https://rada-uzhgorod.gov.ua/page/komunalna-vlasnist-2/" TargetMode="External"/><Relationship Id="rId12" Type="http://schemas.openxmlformats.org/officeDocument/2006/relationships/hyperlink" Target="http://artemrada.gov.ua/economics/investment" TargetMode="External"/><Relationship Id="rId108" Type="http://schemas.openxmlformats.org/officeDocument/2006/relationships/hyperlink" Target="http://brovary-rada.gov.ua/content/chleni-vikonavchogo-komitetu.html" TargetMode="External"/><Relationship Id="rId315" Type="http://schemas.openxmlformats.org/officeDocument/2006/relationships/hyperlink" Target="https://kyivcity.gov.ua/budynok_ta_komunalni_posluhy/enerhoefektyvnist/" TargetMode="External"/><Relationship Id="rId522" Type="http://schemas.openxmlformats.org/officeDocument/2006/relationships/hyperlink" Target="https://city-adm.lviv.ua/lmr/economy/analiz-zakupivel" TargetMode="External"/><Relationship Id="rId967" Type="http://schemas.openxmlformats.org/officeDocument/2006/relationships/hyperlink" Target="https://rada-uzhgorod.gov.ua/media/1/%D0%A0%D0%A1_1457.pdf" TargetMode="External"/><Relationship Id="rId1152" Type="http://schemas.openxmlformats.org/officeDocument/2006/relationships/hyperlink" Target="https://dniprorada.gov.ua/uk/page/news" TargetMode="External"/><Relationship Id="rId96" Type="http://schemas.openxmlformats.org/officeDocument/2006/relationships/hyperlink" Target="http://www.zvit.pro/" TargetMode="External"/><Relationship Id="rId161" Type="http://schemas.openxmlformats.org/officeDocument/2006/relationships/hyperlink" Target="https://www.vmr.gov.ua/Lists/Actual/ShowNews.aspx?ID=1067" TargetMode="External"/><Relationship Id="rId399" Type="http://schemas.openxmlformats.org/officeDocument/2006/relationships/hyperlink" Target="http://www.kr-rada.gov.ua/vakansiyi-viddil-kadriv/" TargetMode="External"/><Relationship Id="rId827" Type="http://schemas.openxmlformats.org/officeDocument/2006/relationships/hyperlink" Target="http://shostka-rada.gov.ua/government/departaments/golovniy_arhitektor/pro-zatverdzhennya-poryadku-provedennya-gromadskih-sluhan-pd-chas-rozroblennya-proektv-mstobudvno-dokumentac-na-mscevomu-rvn/" TargetMode="External"/><Relationship Id="rId1012" Type="http://schemas.openxmlformats.org/officeDocument/2006/relationships/hyperlink" Target="http://nikopol-mrada.dp.gov.ua/vlada/zvity-miskoho-holovy" TargetMode="External"/><Relationship Id="rId259" Type="http://schemas.openxmlformats.org/officeDocument/2006/relationships/hyperlink" Target="http://kam.gov.ua/dostup_do_publichnoi_informatsii/zviti" TargetMode="External"/><Relationship Id="rId466" Type="http://schemas.openxmlformats.org/officeDocument/2006/relationships/hyperlink" Target="https://mukachevo-rada.gov.ua/golovna/instrumenti-meshkancya/gromadska-uchast/zapobigannya-korupciyi/zvernennya-vikrivachiv" TargetMode="External"/><Relationship Id="rId673" Type="http://schemas.openxmlformats.org/officeDocument/2006/relationships/hyperlink" Target="https://konotop-rada.gov.ua/wp-content/uploads/2009/05/P20148a.pdf" TargetMode="External"/><Relationship Id="rId880" Type="http://schemas.openxmlformats.org/officeDocument/2006/relationships/hyperlink" Target="https://smr.gov.ua/uk/miska-vlada/miska-rada/protokoli-sesij.html" TargetMode="External"/><Relationship Id="rId1096" Type="http://schemas.openxmlformats.org/officeDocument/2006/relationships/hyperlink" Target="https://mkrada.gov.ua/content/statut-mista.html." TargetMode="External"/><Relationship Id="rId1317" Type="http://schemas.openxmlformats.org/officeDocument/2006/relationships/hyperlink" Target="https://mkrada.gov.ua/documents/3004.html" TargetMode="External"/><Relationship Id="rId23" Type="http://schemas.openxmlformats.org/officeDocument/2006/relationships/hyperlink" Target="http://artemrada.gov.ua/21417" TargetMode="External"/><Relationship Id="rId119" Type="http://schemas.openxmlformats.org/officeDocument/2006/relationships/hyperlink" Target="http://brovary-rada.gov.ua/documents/30702.html" TargetMode="External"/><Relationship Id="rId326" Type="http://schemas.openxmlformats.org/officeDocument/2006/relationships/hyperlink" Target="https://kremen.gov.ua/?view=kremen-page&amp;page-id=101" TargetMode="External"/><Relationship Id="rId533" Type="http://schemas.openxmlformats.org/officeDocument/2006/relationships/hyperlink" Target="https://city-adm.lviv.ua/services/hot-line" TargetMode="External"/><Relationship Id="rId978" Type="http://schemas.openxmlformats.org/officeDocument/2006/relationships/hyperlink" Target="https://rada-uzhgorod.gov.ua/sluzhba-personalu-ta-spetsroboty-1" TargetMode="External"/><Relationship Id="rId1163" Type="http://schemas.openxmlformats.org/officeDocument/2006/relationships/hyperlink" Target="http://olexrada.gov.ua/doc/eco/granty.pdf" TargetMode="External"/><Relationship Id="rId740" Type="http://schemas.openxmlformats.org/officeDocument/2006/relationships/hyperlink" Target="https://mkrada.gov.ua/content/mikolaiv-v-mizhnarodnih-organizaciyah.html" TargetMode="External"/><Relationship Id="rId838" Type="http://schemas.openxmlformats.org/officeDocument/2006/relationships/hyperlink" Target="http://shostka-rada.gov.ua/zvti_organu_vladi/" TargetMode="External"/><Relationship Id="rId1023" Type="http://schemas.openxmlformats.org/officeDocument/2006/relationships/hyperlink" Target="http://artemrada.gov.ua/documents/%D0%B1%D0%B0%D1%85%D0%BC%D1%83%D1%82/125-%D0%B2%D1%96%D0%B4-30012019/20190130-%E2%84%966125-2439" TargetMode="External"/><Relationship Id="rId172" Type="http://schemas.openxmlformats.org/officeDocument/2006/relationships/hyperlink" Target="https://www.vmr.gov.ua/TransparentCity/Lists/AntiCorruptionPolitics/ShowContent.aspx?ID=1" TargetMode="External"/><Relationship Id="rId477" Type="http://schemas.openxmlformats.org/officeDocument/2006/relationships/hyperlink" Target="https://novomoskovsk-rada.dp.gov.ua/ua/gromadskosti/zvernennya-gromadyan/zviti-po-zvernennyam-gromadyan&#1030;&#1085;&#1092;&#1086;&#1088;&#1084;&#1072;&#1094;&#1110;&#1103;%20&#1074;&#1110;&#1076;&#1089;&#1091;&#1090;&#1085;&#1103;%20&#1079;&#1072;%202017-2020%20&#1088;&#1088;." TargetMode="External"/><Relationship Id="rId600" Type="http://schemas.openxmlformats.org/officeDocument/2006/relationships/hyperlink" Target="http://www.mvk.if.ua/tender&#1074;&#1110;&#1076;&#1089;&#1091;&#1090;&#1085;&#1103;%20&#1110;&#1085;&#1092;&#1086;&#1088;&#1084;&#1072;&#1094;&#1110;&#1103;%20&#1087;&#1088;&#1086;%20&#1087;&#1083;&#1072;&#1085;&#1080;%20&#1079;&#1072;&#1082;&#1091;&#1087;&#1110;&#1074;&#1077;&#1083;&#1100;" TargetMode="External"/><Relationship Id="rId684" Type="http://schemas.openxmlformats.org/officeDocument/2006/relationships/hyperlink" Target="http://konstrada.gov.ua/component/documents/?start=0" TargetMode="External"/><Relationship Id="rId1230" Type="http://schemas.openxmlformats.org/officeDocument/2006/relationships/hyperlink" Target="https://pavlogradmrada.dp.gov.ua/uzhkg/struktura-uzhkg.html" TargetMode="External"/><Relationship Id="rId1328" Type="http://schemas.openxmlformats.org/officeDocument/2006/relationships/hyperlink" Target="https://www.omr.gov.ua/ru/acts/council/104960/" TargetMode="External"/><Relationship Id="rId337" Type="http://schemas.openxmlformats.org/officeDocument/2006/relationships/hyperlink" Target="https://www.kremen.gov.ua/?view=kremen-page&amp;page-id=33" TargetMode="External"/><Relationship Id="rId891" Type="http://schemas.openxmlformats.org/officeDocument/2006/relationships/hyperlink" Target="https://smr.gov.ua/uk/zvorotnij-zv-yazok/8512-yak-povidomiti-pro-porushennya-posadovimi-osobami.html" TargetMode="External"/><Relationship Id="rId905"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989" Type="http://schemas.openxmlformats.org/officeDocument/2006/relationships/hyperlink" Target="https://kam-pod.gov.ua/gromadianam/zakupivli" TargetMode="External"/><Relationship Id="rId34" Type="http://schemas.openxmlformats.org/officeDocument/2006/relationships/hyperlink" Target="http://artemrada.gov.ua/documents/regulations/session" TargetMode="External"/><Relationship Id="rId544" Type="http://schemas.openxmlformats.org/officeDocument/2006/relationships/hyperlink" Target="https://city-adm.lviv.ua/lmr/docs/rulings" TargetMode="External"/><Relationship Id="rId751" Type="http://schemas.openxmlformats.org/officeDocument/2006/relationships/hyperlink" Target="http://sed-rada.gov.ua/ekonomika/investiciyniy-portal-mista" TargetMode="External"/><Relationship Id="rId849" Type="http://schemas.openxmlformats.org/officeDocument/2006/relationships/hyperlink" Target="https://khm.gov.ua/uk/content/obgovorennya-propozyciy-rozporyadnykiv-byudzhetnyh-koshtiv-do-proyektu-byudzhetu-2020-r" TargetMode="External"/><Relationship Id="rId1174" Type="http://schemas.openxmlformats.org/officeDocument/2006/relationships/hyperlink" Target="http://www.krm.gov.ua/article/view/842" TargetMode="External"/><Relationship Id="rId183" Type="http://schemas.openxmlformats.org/officeDocument/2006/relationships/hyperlink" Target="https://dniprorada.gov.ua/uk/page/statut-teritorialnoi-gromadi-mista%20-%20&#1089;&#1090;.%2019%20&#1089;&#1090;&#1072;&#1090;&#1091;&#1090;&#1091;%20&#1090;&#1077;&#1088;&#1080;&#1090;&#1086;&#1088;&#1110;&#1072;&#1083;&#1100;&#1085;&#1086;&#1111;%20&#1075;&#1088;&#1086;&#1084;&#1072;&#1076;&#1080;" TargetMode="External"/><Relationship Id="rId390" Type="http://schemas.openxmlformats.org/officeDocument/2006/relationships/hyperlink" Target="https://data.gov.ua/dataset/a94794c6-9ee7-433e-b74f-79d277adb5e7" TargetMode="External"/><Relationship Id="rId404" Type="http://schemas.openxmlformats.org/officeDocument/2006/relationships/hyperlink" Target="http://www.kr-rada.gov.ua/investitsiyna-diyalnist" TargetMode="External"/><Relationship Id="rId611" Type="http://schemas.openxmlformats.org/officeDocument/2006/relationships/hyperlink" Target="http://www.uzvif.gov.ua/index.php/prodazh-zemelnykh-dilianok-na-iakykh-roztashovani-ob-iekty-nerukhomoho-maina/poriadok-prodazhu-zemelnykh-dilianok-komunalnoi-vlasnosti" TargetMode="External"/><Relationship Id="rId1034" Type="http://schemas.openxmlformats.org/officeDocument/2006/relationships/hyperlink" Target="https://mariupolrada.gov.ua/login" TargetMode="External"/><Relationship Id="rId1241" Type="http://schemas.openxmlformats.org/officeDocument/2006/relationships/hyperlink" Target="https://www.city.kharkov.ua/assets/files/08.2011.doc" TargetMode="External"/><Relationship Id="rId1339" Type="http://schemas.openxmlformats.org/officeDocument/2006/relationships/hyperlink" Target="https://portal.city.kharkov.ua/initiatives-2019/" TargetMode="External"/><Relationship Id="rId250" Type="http://schemas.openxmlformats.org/officeDocument/2006/relationships/hyperlink" Target="https://zp.gov.ua/uk/page/bugjet" TargetMode="External"/><Relationship Id="rId488" Type="http://schemas.openxmlformats.org/officeDocument/2006/relationships/hyperlink" Target="https://www.lutskrada.gov.ua/pages/elektronni-zakupivli-lutskoi-miskoi-rady" TargetMode="External"/><Relationship Id="rId695" Type="http://schemas.openxmlformats.org/officeDocument/2006/relationships/hyperlink" Target="https://mariupolrada.gov.ua/page/orenda-zemli" TargetMode="External"/><Relationship Id="rId709" Type="http://schemas.openxmlformats.org/officeDocument/2006/relationships/hyperlink" Target="http://mlt.gov.ua/index.php?option=com_content&amp;task=blogcategory&amp;id=145&amp;Itemid=438" TargetMode="External"/><Relationship Id="rId916" Type="http://schemas.openxmlformats.org/officeDocument/2006/relationships/hyperlink" Target="http://rivnerada.gov.ua/portal/content-list/1/40" TargetMode="External"/><Relationship Id="rId1101" Type="http://schemas.openxmlformats.org/officeDocument/2006/relationships/hyperlink" Target="https://www.city.kharkov.ua/uk/dokumentyi/ustav-territorialnoj-gromadyi.html" TargetMode="External"/><Relationship Id="rId45" Type="http://schemas.openxmlformats.org/officeDocument/2006/relationships/hyperlink" Target="https://berdychiv.com.ua/2020/12/%d0%bf%d1%80%d0%be%d1%94%d0%ba%d1%82-%d0%b1%d1%8e%d0%b4%d0%b6%d0%b5%d1%82%d1%83-%d0%b1%d0%b5%d1%80%d0%b4%d0%b8%d1%87%d1%96%d0%b2%d1%81%d1%8c%d0%ba%d0%be%d1%97-%d0%bc%d1%96%d1%81%d1%8c%d0%ba%d0%be/" TargetMode="External"/><Relationship Id="rId110" Type="http://schemas.openxmlformats.org/officeDocument/2006/relationships/hyperlink" Target="http://brovary-rada.gov.ua/news/15594.html" TargetMode="External"/><Relationship Id="rId348" Type="http://schemas.openxmlformats.org/officeDocument/2006/relationships/hyperlink" Target="https://kr.gov.ua/ua/ispolkom_sessii/pg/5157_s/" TargetMode="External"/><Relationship Id="rId555" Type="http://schemas.openxmlformats.org/officeDocument/2006/relationships/hyperlink" Target="http://chernivtsy.eu/portal/11491-2" TargetMode="External"/><Relationship Id="rId762" Type="http://schemas.openxmlformats.org/officeDocument/2006/relationships/hyperlink" Target="http://sed-rada.gov.ua/ekonomika/investiciyniy-portal-mista" TargetMode="External"/><Relationship Id="rId1185" Type="http://schemas.openxmlformats.org/officeDocument/2006/relationships/hyperlink" Target="http://zakon.olexrada.gov.ua/kartka.php?i=c018613" TargetMode="External"/><Relationship Id="rId194" Type="http://schemas.openxmlformats.org/officeDocument/2006/relationships/hyperlink" Target="https://cnap.dniprorada.gov.ua/" TargetMode="External"/><Relationship Id="rId208" Type="http://schemas.openxmlformats.org/officeDocument/2006/relationships/hyperlink" Target="http://zt-rada.gov.ua/statutZt" TargetMode="External"/><Relationship Id="rId415" Type="http://schemas.openxmlformats.org/officeDocument/2006/relationships/hyperlink" Target="https://uman-rada.gov.ua/index.php/hromadskosti/publichni-zakupivli" TargetMode="External"/><Relationship Id="rId622" Type="http://schemas.openxmlformats.org/officeDocument/2006/relationships/hyperlink" Target="http://www.kovelrada.gov.ua/petition.html" TargetMode="External"/><Relationship Id="rId1045" Type="http://schemas.openxmlformats.org/officeDocument/2006/relationships/hyperlink" Target="https://rivnerada.gov.ua/petitions/view-petition/6632" TargetMode="External"/><Relationship Id="rId1252" Type="http://schemas.openxmlformats.org/officeDocument/2006/relationships/hyperlink" Target="https://pavlogradmrada.dp.gov.ua/vikonkom-2/rishennya-vikonkomu/pro-viznannya-takim-shho-vtratilo-chinnist-rishennya-vikonavchogo-komitetu-vid-28-09-2012-roku-772-pro-zatverdzhennya-kodeksu-etiki-ta-sluzhbovo%D1%97-povedinki-posadovikh-osib-vikonavchikh-organiv-2.html" TargetMode="External"/><Relationship Id="rId261" Type="http://schemas.openxmlformats.org/officeDocument/2006/relationships/hyperlink" Target="http://kam.gov.ua/ua/person/pg/250116793923950_p8/" TargetMode="External"/><Relationship Id="rId499" Type="http://schemas.openxmlformats.org/officeDocument/2006/relationships/hyperlink" Target="https://www.lutskrada.gov.ua/publications/novi-pravyla-povirky-lichylnykiv-uves-protses-kontroliuvatyme-pidpryiemstvo" TargetMode="External"/><Relationship Id="rId927" Type="http://schemas.openxmlformats.org/officeDocument/2006/relationships/hyperlink" Target="https://petition.rada-poltava.gov.ua/petition/view?id=1" TargetMode="External"/><Relationship Id="rId1112" Type="http://schemas.openxmlformats.org/officeDocument/2006/relationships/hyperlink" Target="https://khm.gov.ua/uk/content/statut-terytorialnoyi-gromady-m-hmelnyckogo" TargetMode="External"/><Relationship Id="rId56" Type="http://schemas.openxmlformats.org/officeDocument/2006/relationships/hyperlink" Target="https://petition.bmr.gov.ua/public/" TargetMode="External"/><Relationship Id="rId359" Type="http://schemas.openxmlformats.org/officeDocument/2006/relationships/hyperlink" Target="https://kremen.gov.ua/index.php?view=search&amp;search_type=all&amp;search_all=%D0%BF%D0%BE%D0%B7%D0%B8%D0%BA" TargetMode="External"/><Relationship Id="rId566" Type="http://schemas.openxmlformats.org/officeDocument/2006/relationships/hyperlink" Target="http://chernivtsy.eu/portal/12832-2" TargetMode="External"/><Relationship Id="rId773" Type="http://schemas.openxmlformats.org/officeDocument/2006/relationships/hyperlink" Target="http://sed-rada.gov.ua/normativna-baza/arhiv-rishen-sesiy-miskoyi-radi" TargetMode="External"/><Relationship Id="rId1196" Type="http://schemas.openxmlformats.org/officeDocument/2006/relationships/hyperlink" Target="https://www.bc-ukv.org.ua/" TargetMode="External"/><Relationship Id="rId121" Type="http://schemas.openxmlformats.org/officeDocument/2006/relationships/hyperlink" Target="http://brovary-rada.gov.ua/news/18027.html" TargetMode="External"/><Relationship Id="rId219" Type="http://schemas.openxmlformats.org/officeDocument/2006/relationships/hyperlink" Target="http://zt-rada.gov.ua/?3398%5B0%5D=5191" TargetMode="External"/><Relationship Id="rId426" Type="http://schemas.openxmlformats.org/officeDocument/2006/relationships/hyperlink" Target="http://uman-rada.gov.ua/index.php/mistobuduvannia" TargetMode="External"/><Relationship Id="rId633" Type="http://schemas.openxmlformats.org/officeDocument/2006/relationships/hyperlink" Target="http://www.kovelrada.gov.ua/leisurecenter.html" TargetMode="External"/><Relationship Id="rId980" Type="http://schemas.openxmlformats.org/officeDocument/2006/relationships/hyperlink" Target="http://kam-pod.gov.ua/gromadianam/zapitannia-do-vladi" TargetMode="External"/><Relationship Id="rId1056" Type="http://schemas.openxmlformats.org/officeDocument/2006/relationships/hyperlink" Target="https://izmail-rada.gov.ua/2011-11-16-07-26-09/2011-11-16-07-31-59" TargetMode="External"/><Relationship Id="rId1263" Type="http://schemas.openxmlformats.org/officeDocument/2006/relationships/hyperlink" Target="https://omr.gov.ua/ua/acts/council/182169/" TargetMode="External"/><Relationship Id="rId840" Type="http://schemas.openxmlformats.org/officeDocument/2006/relationships/hyperlink" Target="http://khm.gov.ua/uk/composition_executive_committee" TargetMode="External"/><Relationship Id="rId938" Type="http://schemas.openxmlformats.org/officeDocument/2006/relationships/hyperlink" Target="http://www.rada-poltava.gov.ua/city/municipaleconomy/" TargetMode="External"/><Relationship Id="rId67" Type="http://schemas.openxmlformats.org/officeDocument/2006/relationships/hyperlink" Target="https://bmr.gov.ua/index.php?id=800000396&amp;nocache=l" TargetMode="External"/><Relationship Id="rId272" Type="http://schemas.openxmlformats.org/officeDocument/2006/relationships/hyperlink" Target="http://kam.gov.ua/investitsiyna_diyalnist/proekti/realizatsiya_proektiv" TargetMode="External"/><Relationship Id="rId577" Type="http://schemas.openxmlformats.org/officeDocument/2006/relationships/hyperlink" Target="http://chernivtsy.eu/portal/1091-2" TargetMode="External"/><Relationship Id="rId700" Type="http://schemas.openxmlformats.org/officeDocument/2006/relationships/hyperlink" Target="https://mariupolrada.gov.ua/page/normativni-dokumenti" TargetMode="External"/><Relationship Id="rId1123" Type="http://schemas.openxmlformats.org/officeDocument/2006/relationships/hyperlink" Target="https://pavlogradmrada.dp.gov.ua/2083-2" TargetMode="External"/><Relationship Id="rId1330" Type="http://schemas.openxmlformats.org/officeDocument/2006/relationships/hyperlink" Target="https://petition.e-dem.ua/chernihiv" TargetMode="External"/><Relationship Id="rId132" Type="http://schemas.openxmlformats.org/officeDocument/2006/relationships/hyperlink" Target="http://brovary-rada.gov.ua/content/pereglyanuti.html" TargetMode="External"/><Relationship Id="rId784" Type="http://schemas.openxmlformats.org/officeDocument/2006/relationships/hyperlink" Target="http://www.slavrada.gov.ua/?view=public_info" TargetMode="External"/><Relationship Id="rId991" Type="http://schemas.openxmlformats.org/officeDocument/2006/relationships/hyperlink" Target="https://kam-pod.gov.ua/economika/komunalne-maino/ogoloshennya-pro-komunalne-majno" TargetMode="External"/><Relationship Id="rId1067" Type="http://schemas.openxmlformats.org/officeDocument/2006/relationships/hyperlink" Target="http://www.krm.gov.ua/article/view/32" TargetMode="External"/><Relationship Id="rId437" Type="http://schemas.openxmlformats.org/officeDocument/2006/relationships/hyperlink" Target="http://chmr.gov.ua/ua/files.php?s=8&amp;s1=46&amp;s2=175" TargetMode="External"/><Relationship Id="rId644" Type="http://schemas.openxmlformats.org/officeDocument/2006/relationships/hyperlink" Target="https://konotop-rada.gov.ua/zvorotnij-zviazok/" TargetMode="External"/><Relationship Id="rId851" Type="http://schemas.openxmlformats.org/officeDocument/2006/relationships/hyperlink" Target="http://khm.gov.ua/uk/city_programms_ozsz" TargetMode="External"/><Relationship Id="rId1274" Type="http://schemas.openxmlformats.org/officeDocument/2006/relationships/hyperlink" Target="http://nikopol-mrada.dp.gov.ua/vykonavchyi-komitet/zapobihannia-proiavam-koruptsii" TargetMode="External"/><Relationship Id="rId283" Type="http://schemas.openxmlformats.org/officeDocument/2006/relationships/hyperlink" Target="http://kam.gov.ua/miska_vlada/vakansii_miskoi_radi/protokoli/2020_rik" TargetMode="External"/><Relationship Id="rId490" Type="http://schemas.openxmlformats.org/officeDocument/2006/relationships/hyperlink" Target="https://www.lutskrada.gov.ua/pages/elektronni-zakupivli-lutskoi-miskoi-rady" TargetMode="External"/><Relationship Id="rId504" Type="http://schemas.openxmlformats.org/officeDocument/2006/relationships/hyperlink" Target="https://www.lutskrada.gov.ua/pages/etychnyi-kodeks" TargetMode="External"/><Relationship Id="rId711" Type="http://schemas.openxmlformats.org/officeDocument/2006/relationships/hyperlink" Target="http://mlt.gov.ua/index.php?option=content&amp;task=blogsection&amp;id=68&amp;Itemid=442" TargetMode="External"/><Relationship Id="rId949" Type="http://schemas.openxmlformats.org/officeDocument/2006/relationships/hyperlink" Target="http://novomoskovsk-rada.gov.ua/https:/novomoskovsk-rada.dp.gov.ua/ua/normativni-akti/vsi-normativni-akti?&amp;category=812" TargetMode="External"/><Relationship Id="rId1134" Type="http://schemas.openxmlformats.org/officeDocument/2006/relationships/hyperlink" Target="https://petition.e-dem.ua/chernivtsi" TargetMode="External"/><Relationship Id="rId1341" Type="http://schemas.openxmlformats.org/officeDocument/2006/relationships/hyperlink" Target="http://chernigiv-rada.gov.ua/news/id-512/%20(%20%202021%20%20)" TargetMode="External"/><Relationship Id="rId78" Type="http://schemas.openxmlformats.org/officeDocument/2006/relationships/hyperlink" Target="https://bmr.gov.ua/index.php?%20id=800001759&amp;L=%25D%201%20%96%20%25DO%BD%25D%201%20%84%D0%25B" TargetMode="External"/><Relationship Id="rId143" Type="http://schemas.openxmlformats.org/officeDocument/2006/relationships/hyperlink" Target="https://www.vmr.gov.ua/Lists/VinnytsyaCity/ShowContent.aspx?ID=3" TargetMode="External"/><Relationship Id="rId350" Type="http://schemas.openxmlformats.org/officeDocument/2006/relationships/hyperlink" Target="http://pet.kr.gov.ua/%20&#1072;&#1088;&#1093;&#1110;&#1074;%20&#1087;&#1088;&#1086;&#1077;&#1082;&#1090;&#1110;&#1074;" TargetMode="External"/><Relationship Id="rId588" Type="http://schemas.openxmlformats.org/officeDocument/2006/relationships/hyperlink" Target="http://drohobych-rada.gov.ua/zemelni-dilyanky/" TargetMode="External"/><Relationship Id="rId795" Type="http://schemas.openxmlformats.org/officeDocument/2006/relationships/hyperlink" Target="http://www.slavrada.gov.ua/?view=gorsovet.info" TargetMode="External"/><Relationship Id="rId809" Type="http://schemas.openxmlformats.org/officeDocument/2006/relationships/hyperlink" Target="http://shostka-rada.gov.ua/purchasing/" TargetMode="External"/><Relationship Id="rId1201" Type="http://schemas.openxmlformats.org/officeDocument/2006/relationships/hyperlink" Target="https://lis.gov.ua/ispolzovanie-byudzhetnykh-sredstv.html" TargetMode="External"/><Relationship Id="rId9" Type="http://schemas.openxmlformats.org/officeDocument/2006/relationships/hyperlink" Target="http://artemrada.gov.ua/18265" TargetMode="External"/><Relationship Id="rId210" Type="http://schemas.openxmlformats.org/officeDocument/2006/relationships/hyperlink" Target="http://zt-rada.gov.ua/announce" TargetMode="External"/><Relationship Id="rId448" Type="http://schemas.openxmlformats.org/officeDocument/2006/relationships/hyperlink" Target="http://chmr.gov.ua/ua/text.php?s=2&amp;s1=23" TargetMode="External"/><Relationship Id="rId655" Type="http://schemas.openxmlformats.org/officeDocument/2006/relationships/hyperlink" Target="https://konotop-rada.gov.ua/7512-2019-07-08-13-50-51/" TargetMode="External"/><Relationship Id="rId862" Type="http://schemas.openxmlformats.org/officeDocument/2006/relationships/hyperlink" Target="https://chernigiv-rada.gov.ua/citypartners-list/" TargetMode="External"/><Relationship Id="rId1078" Type="http://schemas.openxmlformats.org/officeDocument/2006/relationships/hyperlink" Target="https://www.city.kharkov.ua/uk/gorodskaya-vlast/gorodskoj-sovet/komissii.html" TargetMode="External"/><Relationship Id="rId1285" Type="http://schemas.openxmlformats.org/officeDocument/2006/relationships/hyperlink" Target="http://www.kr-rada.gov.ua/upravlinnya-arhitekturi/publichna-informatsiya/" TargetMode="External"/><Relationship Id="rId294" Type="http://schemas.openxmlformats.org/officeDocument/2006/relationships/hyperlink" Target="http://kam.gov.ua/ua/news/pg/141118368682683_p9/" TargetMode="External"/><Relationship Id="rId308" Type="http://schemas.openxmlformats.org/officeDocument/2006/relationships/hyperlink" Target="https://kmr.gov.ua/uk/content/informaciya-pro-ukladeni-dogovory/" TargetMode="External"/><Relationship Id="rId515" Type="http://schemas.openxmlformats.org/officeDocument/2006/relationships/hyperlink" Target="https://lvivrada.gov.ua/gromadska-uchast/miscevi-iniciatyvy" TargetMode="External"/><Relationship Id="rId722" Type="http://schemas.openxmlformats.org/officeDocument/2006/relationships/hyperlink" Target="http://mlt.gov.ua/index.php?option=com_content&amp;task=view&amp;id=4267&amp;Itemid=279" TargetMode="External"/><Relationship Id="rId1145" Type="http://schemas.openxmlformats.org/officeDocument/2006/relationships/hyperlink" Target="http://www.city.kherson.ua/articles/mizhnarodne-spivrobitnictv" TargetMode="External"/><Relationship Id="rId1352" Type="http://schemas.openxmlformats.org/officeDocument/2006/relationships/hyperlink" Target="http://chernigiv-rada.gov.ua/investuite-u-chernihiv/" TargetMode="External"/><Relationship Id="rId89" Type="http://schemas.openxmlformats.org/officeDocument/2006/relationships/hyperlink" Target="http://bc-rada.gov.ua/node/2096" TargetMode="External"/><Relationship Id="rId154" Type="http://schemas.openxmlformats.org/officeDocument/2006/relationships/hyperlink" Target="https://www.vmr.gov.ua/TransparentCity/Lists/TenderPlans/Default.aspx" TargetMode="External"/><Relationship Id="rId361" Type="http://schemas.openxmlformats.org/officeDocument/2006/relationships/hyperlink" Target="https://kr.gov.ua/karta_saytu_pidrozdili_vikonkomu/upravlinnya_komunalnoi_vlasnosti_mista/ofitsiyni_povidomlennya" TargetMode="External"/><Relationship Id="rId599" Type="http://schemas.openxmlformats.org/officeDocument/2006/relationships/hyperlink" Target="http://www.mvk.if.ua/rplzak&#1110;&#1085;&#1092;&#1086;&#1088;&#1084;&#1072;&#1094;&#1110;&#1103;%20&#1074;&#1110;&#1076;&#1089;&#1091;&#1090;&#1085;&#1103;" TargetMode="External"/><Relationship Id="rId1005" Type="http://schemas.openxmlformats.org/officeDocument/2006/relationships/hyperlink" Target="http://kam-pod.gov.ua/gromadianam/zapitannia-do-vladi" TargetMode="External"/><Relationship Id="rId1212" Type="http://schemas.openxmlformats.org/officeDocument/2006/relationships/hyperlink" Target="https://omr.gov.ua/ua/news/218111" TargetMode="External"/><Relationship Id="rId459" Type="http://schemas.openxmlformats.org/officeDocument/2006/relationships/hyperlink" Target="http://drohobych-rada.gov.ua/servisy/" TargetMode="External"/><Relationship Id="rId666" Type="http://schemas.openxmlformats.org/officeDocument/2006/relationships/hyperlink" Target="https://konotop-rada.gov.ua/45-2009-04-11-07-16-19/" TargetMode="External"/><Relationship Id="rId873" Type="http://schemas.openxmlformats.org/officeDocument/2006/relationships/hyperlink" Target="http://chernigiv-rada.gov.ua/vacancy/" TargetMode="External"/><Relationship Id="rId1089" Type="http://schemas.openxmlformats.org/officeDocument/2006/relationships/hyperlink" Target="http://pavlogradmrada.dp.gov.ua/news/perelik-diyuchikh-miscevikh-program.htmlhttps:/pavlogradmrada.dp.gov.ua/wp-content/uploads/2020/12/1007-%D0%9F%D1%80%D0%BE-%D1%80%D0%B5%D0%B7%D1%83%D0%BB%D1%8C%D1%82%D0%B0%D1%82%D0%B8-%D0%B2%D0%B8%D0%BA%D0%BE%D0%BD%D0%B0%D0%BD%D0%BD%D1%8F-%D0%9F%D1%80%D0%BE%D0%B3%D1%80%D0%B0%D0%BC%D0%B8-%D1%81%D0%BF%D1%80%D0%B8%D1%8F%D0%BD%D0%BD%D1%8F-%D1%80%D0%BE%D0%B7%D0%B2%D0%B8%D1%82%D0%BA%D1%83-%D0%BF%D1%96%D0%B4%D0%BF%D1%80%D0%B8%D1%94%D0%BC%D0%BD%D0%B8%D1%86%D1%82%D0%B2%D0%B0.doc" TargetMode="External"/><Relationship Id="rId1296" Type="http://schemas.openxmlformats.org/officeDocument/2006/relationships/hyperlink" Target="https://bmr.gov.ua/index.php?%20id=800000880" TargetMode="External"/><Relationship Id="rId16" Type="http://schemas.openxmlformats.org/officeDocument/2006/relationships/hyperlink" Target="http://artemrada.gov.ua/21844" TargetMode="External"/><Relationship Id="rId221" Type="http://schemas.openxmlformats.org/officeDocument/2006/relationships/hyperlink" Target="http://zt-rada.gov.ua/?3398%5b0%5d=12847" TargetMode="External"/><Relationship Id="rId319" Type="http://schemas.openxmlformats.org/officeDocument/2006/relationships/hyperlink" Target="https://kmr.gov.ua/uk/content/povidomlennya-pro-korupciyu" TargetMode="External"/><Relationship Id="rId526" Type="http://schemas.openxmlformats.org/officeDocument/2006/relationships/hyperlink" Target="https://city-adm.lviv.ua/competitions" TargetMode="External"/><Relationship Id="rId1156" Type="http://schemas.openxmlformats.org/officeDocument/2006/relationships/hyperlink" Target="https://lvivrada.gov.ua/gromadska-uchast/konkursy-dlja-go" TargetMode="External"/><Relationship Id="rId1363" Type="http://schemas.openxmlformats.org/officeDocument/2006/relationships/printerSettings" Target="../printerSettings/printerSettings1.bin"/><Relationship Id="rId733" Type="http://schemas.openxmlformats.org/officeDocument/2006/relationships/hyperlink" Target="https://mkrada.gov.ua/content/budivnictvo.html" TargetMode="External"/><Relationship Id="rId940" Type="http://schemas.openxmlformats.org/officeDocument/2006/relationships/hyperlink" Target="https://rada-poltava.gov.ua/city/municipaleconomy/" TargetMode="External"/><Relationship Id="rId1016" Type="http://schemas.openxmlformats.org/officeDocument/2006/relationships/hyperlink" Target="http://artemrada.gov.ua/15891" TargetMode="External"/><Relationship Id="rId165" Type="http://schemas.openxmlformats.org/officeDocument/2006/relationships/hyperlink" Target="https://www.vmr.gov.ua/TransparentCity/Lists/BudjMista/ShowContent.aspx?ID=142" TargetMode="External"/><Relationship Id="rId372" Type="http://schemas.openxmlformats.org/officeDocument/2006/relationships/hyperlink" Target="http://kr.gov.ua/sesii_miskradi/proekti/proekti_rishen_krivorizkoi_miskoi_radi" TargetMode="External"/><Relationship Id="rId677" Type="http://schemas.openxmlformats.org/officeDocument/2006/relationships/hyperlink" Target="http://konstrada.gov.ua/sotsialno-ekonomichnij-rozvitok/zhitlovo-gospodarske-gospodarstvo/orenda" TargetMode="External"/><Relationship Id="rId800" Type="http://schemas.openxmlformats.org/officeDocument/2006/relationships/hyperlink" Target="http://www.slavrada.gov.ua/?view=Kor" TargetMode="External"/><Relationship Id="rId1223" Type="http://schemas.openxmlformats.org/officeDocument/2006/relationships/hyperlink" Target="http://www.city.kherson.ua/act_search/3?number=54&amp;text=&amp;date_from=2021-01-26&amp;date_to)" TargetMode="External"/><Relationship Id="rId232" Type="http://schemas.openxmlformats.org/officeDocument/2006/relationships/hyperlink" Target="http://zt-rada.gov.ua/?3398%5b0%5d=198" TargetMode="External"/><Relationship Id="rId884" Type="http://schemas.openxmlformats.org/officeDocument/2006/relationships/hyperlink" Target="https://smr.gov.ua/uk/miska-vlada/tsentr-koordinatsiji-derzhavnikh-zakupivel.html" TargetMode="External"/><Relationship Id="rId27" Type="http://schemas.openxmlformats.org/officeDocument/2006/relationships/hyperlink" Target="http://artemrada.gov.ua/documents/%D0%B1%D0%B0%D1%85%D0%BC%D1%83%D1%82/6-%D1%81%D0%BE%D0%B7%D1%8B%D0%B2/20160831-%E2%84%96690-1635" TargetMode="External"/><Relationship Id="rId537" Type="http://schemas.openxmlformats.org/officeDocument/2006/relationships/hyperlink" Target="https://city-adm.lviv.ua/announcement" TargetMode="External"/><Relationship Id="rId744" Type="http://schemas.openxmlformats.org/officeDocument/2006/relationships/hyperlink" Target="https://mkrada.gov.ua/content/miskiy-golova.html" TargetMode="External"/><Relationship Id="rId951" Type="http://schemas.openxmlformats.org/officeDocument/2006/relationships/hyperlink" Target="http://rada-uzhgorod.gov.ua/rada_docs_taxonomy/zvity-pro-zapyty-na-informatsiyu/" TargetMode="External"/><Relationship Id="rId1167" Type="http://schemas.openxmlformats.org/officeDocument/2006/relationships/hyperlink" Target="http://www.izmail-rada.gov.ua/2010-03-18-10-53-55" TargetMode="External"/><Relationship Id="rId80" Type="http://schemas.openxmlformats.org/officeDocument/2006/relationships/hyperlink" Target="https://bmr.gov.ua/index.php?id=800000880" TargetMode="External"/><Relationship Id="rId176" Type="http://schemas.openxmlformats.org/officeDocument/2006/relationships/hyperlink" Target="https://www.vmr.gov.ua/Docs/ExecutiveCommitteeDecisions/Forms/Projects.aspx" TargetMode="External"/><Relationship Id="rId383" Type="http://schemas.openxmlformats.org/officeDocument/2006/relationships/hyperlink" Target="http://kr-rada.gov.ua/mistsevi-petitsiyi/" TargetMode="External"/><Relationship Id="rId590" Type="http://schemas.openxmlformats.org/officeDocument/2006/relationships/hyperlink" Target="http://www.mvk.if.ua/pinfzv" TargetMode="External"/><Relationship Id="rId604" Type="http://schemas.openxmlformats.org/officeDocument/2006/relationships/hyperlink" Target="http://depkr.if.ua/index.php/2018-09-15-19-23-32/pryvatyzatsiia-komunalnoho-maina/normatyvno-pravovi-akty" TargetMode="External"/><Relationship Id="rId811" Type="http://schemas.openxmlformats.org/officeDocument/2006/relationships/hyperlink" Target="http://shostka-rada.gov.ua/purchasing/komitet1/" TargetMode="External"/><Relationship Id="rId1027" Type="http://schemas.openxmlformats.org/officeDocument/2006/relationships/hyperlink" Target="http://artemrada.gov.ua/21596" TargetMode="External"/><Relationship Id="rId1234" Type="http://schemas.openxmlformats.org/officeDocument/2006/relationships/hyperlink" Target="https://new.bc-rada.gov.ua/pro_misto/vazhlyva_informatsiia/perelik_vakansii_derzhavnykh_orhaniv.html" TargetMode="External"/><Relationship Id="rId243" Type="http://schemas.openxmlformats.org/officeDocument/2006/relationships/hyperlink" Target="http://ep.zp.gov.ua/uk" TargetMode="External"/><Relationship Id="rId450" Type="http://schemas.openxmlformats.org/officeDocument/2006/relationships/hyperlink" Target="http://chmr.gov.ua/ua/textex.php?s=2&amp;s1=214" TargetMode="External"/><Relationship Id="rId688" Type="http://schemas.openxmlformats.org/officeDocument/2006/relationships/hyperlink" Target="http://www.krm.gov.ua/news/view/27131" TargetMode="External"/><Relationship Id="rId895" Type="http://schemas.openxmlformats.org/officeDocument/2006/relationships/hyperlink" Target="http://rivnerada.gov.ua/portal/commissions" TargetMode="External"/><Relationship Id="rId909" Type="http://schemas.openxmlformats.org/officeDocument/2006/relationships/hyperlink" Target="http://rivnerada.gov.ua/portal/view-content/5943" TargetMode="External"/><Relationship Id="rId1080" Type="http://schemas.openxmlformats.org/officeDocument/2006/relationships/hyperlink" Target="http://uman-rada.gov.ua/index.php/postiini-komisii" TargetMode="External"/><Relationship Id="rId1301" Type="http://schemas.openxmlformats.org/officeDocument/2006/relationships/hyperlink" Target="https://omr.gov.ua/ua/acts/council/" TargetMode="External"/><Relationship Id="rId38" Type="http://schemas.openxmlformats.org/officeDocument/2006/relationships/hyperlink" Target="https://berdychiv.com.ua/%d1%81%d0%b0%d0%bc%d0%be%d0%b2%d1%80%d1%8f%d0%b4%d1%83%d0%b2%d0%b0%d0%bd%d0%bd%d1%8f/%d0%ba%d0%be%d0%bc%d1%96%d1%81%d1%96%d1%97/" TargetMode="External"/><Relationship Id="rId103" Type="http://schemas.openxmlformats.org/officeDocument/2006/relationships/hyperlink" Target="http://www.bc-rada.gov.ua/sites/default/files/rada/1175-57-vi.zip" TargetMode="External"/><Relationship Id="rId310" Type="http://schemas.openxmlformats.org/officeDocument/2006/relationships/hyperlink" Target="https://kmr.ligazakon.net/document/mr191187$2020_12_22" TargetMode="External"/><Relationship Id="rId548" Type="http://schemas.openxmlformats.org/officeDocument/2006/relationships/hyperlink" Target="https://ternopilcity.gov.ua/en/vikonavchi-organi-radi/" TargetMode="External"/><Relationship Id="rId755" Type="http://schemas.openxmlformats.org/officeDocument/2006/relationships/hyperlink" Target="http://sed-rada.gov.ua/prozorro" TargetMode="External"/><Relationship Id="rId962" Type="http://schemas.openxmlformats.org/officeDocument/2006/relationships/hyperlink" Target="https://rada-uzhgorod.gov.ua/viddil-mizhnarodnyh-grantovyh-program-ta-innovatsij/" TargetMode="External"/><Relationship Id="rId1178" Type="http://schemas.openxmlformats.org/officeDocument/2006/relationships/hyperlink" Target="https://www.city.kharkov.ua/uk/dokumentyi/gosudarstvennyie-zakupki/e-tender.html" TargetMode="External"/><Relationship Id="rId91" Type="http://schemas.openxmlformats.org/officeDocument/2006/relationships/hyperlink" Target="https://bc-rada.gov.ua/node/1918" TargetMode="External"/><Relationship Id="rId187" Type="http://schemas.openxmlformats.org/officeDocument/2006/relationships/hyperlink" Target="https://hotline.dniprorada.gov.ua/" TargetMode="External"/><Relationship Id="rId394" Type="http://schemas.openxmlformats.org/officeDocument/2006/relationships/hyperlink" Target="http://kr-rada.gov.ua/byudzhet-mista/" TargetMode="External"/><Relationship Id="rId408" Type="http://schemas.openxmlformats.org/officeDocument/2006/relationships/hyperlink" Target="http://lis.gov.ua/2013-08-07-05-49-53/2013-08-09-08-37-38.html" TargetMode="External"/><Relationship Id="rId615" Type="http://schemas.openxmlformats.org/officeDocument/2006/relationships/hyperlink" Target="http://www.kovelrada.gov.ua/council.html" TargetMode="External"/><Relationship Id="rId822" Type="http://schemas.openxmlformats.org/officeDocument/2006/relationships/hyperlink" Target="http://shostka-rada.gov.ua/government/job/" TargetMode="External"/><Relationship Id="rId1038" Type="http://schemas.openxmlformats.org/officeDocument/2006/relationships/hyperlink" Target="https://khm.gov.ua/uk/content/elektronni-zvernennya" TargetMode="External"/><Relationship Id="rId1245" Type="http://schemas.openxmlformats.org/officeDocument/2006/relationships/hyperlink" Target="https://kyivcity.gov.ua/kyiv_ta_miska_vlada/vakansii/rezultati_konkursiv/" TargetMode="External"/><Relationship Id="rId254" Type="http://schemas.openxmlformats.org/officeDocument/2006/relationships/hyperlink" Target="https://zp.gov.ua/uk/page/vakansii" TargetMode="External"/><Relationship Id="rId699" Type="http://schemas.openxmlformats.org/officeDocument/2006/relationships/hyperlink" Target="https://mariupolrada.gov.ua/page/orenda-zemli" TargetMode="External"/><Relationship Id="rId1091" Type="http://schemas.openxmlformats.org/officeDocument/2006/relationships/hyperlink" Target="https://kyivcity.gov.ua/" TargetMode="External"/><Relationship Id="rId1105" Type="http://schemas.openxmlformats.org/officeDocument/2006/relationships/hyperlink" Target="http://nikopol-mrada.dp.gov.ua/prijmalnya/statut-mista2" TargetMode="External"/><Relationship Id="rId1312" Type="http://schemas.openxmlformats.org/officeDocument/2006/relationships/hyperlink" Target="https://rada-uzhgorod.gov.ua/page/komunalna-vlasnist-2/" TargetMode="External"/><Relationship Id="rId49" Type="http://schemas.openxmlformats.org/officeDocument/2006/relationships/hyperlink" Target="http://bmr.gov.ua/index.php?id=800000883" TargetMode="External"/><Relationship Id="rId114" Type="http://schemas.openxmlformats.org/officeDocument/2006/relationships/hyperlink" Target="https://petition.brovary-rada.gov.ua/" TargetMode="External"/><Relationship Id="rId461" Type="http://schemas.openxmlformats.org/officeDocument/2006/relationships/hyperlink" Target="https://uman-rada.gov.ua/index.php/hromadskosti" TargetMode="External"/><Relationship Id="rId559" Type="http://schemas.openxmlformats.org/officeDocument/2006/relationships/hyperlink" Target="http://chernivtsy.eu/portal/14125-2" TargetMode="External"/><Relationship Id="rId766" Type="http://schemas.openxmlformats.org/officeDocument/2006/relationships/hyperlink" Target="http://sed-rada.gov.ua/plenarni-zasidannya/ogoloshennya-pro-sklikannya" TargetMode="External"/><Relationship Id="rId1189" Type="http://schemas.openxmlformats.org/officeDocument/2006/relationships/hyperlink" Target="http://chernivtsy.eu/portal/f/mr/ses2009047-1180-pol.doc" TargetMode="External"/><Relationship Id="rId198" Type="http://schemas.openxmlformats.org/officeDocument/2006/relationships/hyperlink" Target="https://dniprorada.gov.ua/uk/page/poshuk-proektiv-dokumentiv-dniprovskoi-miskoi-radi" TargetMode="External"/><Relationship Id="rId321" Type="http://schemas.openxmlformats.org/officeDocument/2006/relationships/hyperlink" Target="https://kmr.gov.ua/uk/proektu-rishenya" TargetMode="External"/><Relationship Id="rId419" Type="http://schemas.openxmlformats.org/officeDocument/2006/relationships/hyperlink" Target="https://uman-rada.gov.ua/index.php/dokumenty/rishennia-miskoi-rady" TargetMode="External"/><Relationship Id="rId626" Type="http://schemas.openxmlformats.org/officeDocument/2006/relationships/hyperlink" Target="http://www.kovelrada.gov.ua/tenderni_zakupivli.html" TargetMode="External"/><Relationship Id="rId973" Type="http://schemas.openxmlformats.org/officeDocument/2006/relationships/hyperlink" Target="https://rada-uzhgorod.gov.ua/budzhet-mista-1" TargetMode="External"/><Relationship Id="rId1049" Type="http://schemas.openxmlformats.org/officeDocument/2006/relationships/hyperlink" Target="https://rivnerada.gov.ua/petitions/view-petition/6633" TargetMode="External"/><Relationship Id="rId1256" Type="http://schemas.openxmlformats.org/officeDocument/2006/relationships/hyperlink" Target="http://nikopol-mrada.dp.gov.ua/vykonavchyi-komitet/zapobihannia-proiavam-koruptsii" TargetMode="External"/><Relationship Id="rId833" Type="http://schemas.openxmlformats.org/officeDocument/2006/relationships/hyperlink" Target="http://shostka-rada.gov.ua/ogoloshennya_pro_sklikannya_sesj/" TargetMode="External"/><Relationship Id="rId1116" Type="http://schemas.openxmlformats.org/officeDocument/2006/relationships/hyperlink" Target="https://rada-uzhgorod.gov.ua/rada_docs/rishennya-sesij-miskoyi-rady" TargetMode="External"/><Relationship Id="rId265" Type="http://schemas.openxmlformats.org/officeDocument/2006/relationships/hyperlink" Target="http://so.kam.gov.ua/ua/treezas_so/pg/1_d6/%d0%a0%d1%96%d1%88%d0%b5%d0%bd%d0%bd%d1%8fhttp:/so.dndz.gov.ua/ua/treezas_so/pg/1_d2/" TargetMode="External"/><Relationship Id="rId472" Type="http://schemas.openxmlformats.org/officeDocument/2006/relationships/hyperlink" Target="https://nizhynrada.gov.ua/nmr/miskiy-golova/elektronni-peticiji&#1087;&#1086;&#1089;&#1080;&#1083;&#1072;&#1085;&#1085;&#1103;%20&#1085;&#1077;&#1072;&#1082;&#1090;&#1080;&#1074;&#1085;&#1077;" TargetMode="External"/><Relationship Id="rId900" Type="http://schemas.openxmlformats.org/officeDocument/2006/relationships/hyperlink" Target="https://rivnerada.gov.ua/petitions/home" TargetMode="External"/><Relationship Id="rId1323" Type="http://schemas.openxmlformats.org/officeDocument/2006/relationships/hyperlink" Target="http://kam.gov.ua/byudzhet/rishennya_pro_miskiy_byudzhet" TargetMode="External"/><Relationship Id="rId125" Type="http://schemas.openxmlformats.org/officeDocument/2006/relationships/hyperlink" Target="http://brovary-rada.gov.ua/content/dodatkova-informaciya.html" TargetMode="External"/><Relationship Id="rId332" Type="http://schemas.openxmlformats.org/officeDocument/2006/relationships/hyperlink" Target="https://kremen.gov.ua/index.php?view=single-str&amp;dep-id=14&amp;page_id_two=805&#1042;&#1110;&#1076;&#1089;&#1091;&#1090;&#1085;&#1110;&#1081;%20&#1079;&#1074;&#1110;&#1090;%20&#1079;&#1072;%202020%20&#1088;&#1110;&#1082;" TargetMode="External"/><Relationship Id="rId777" Type="http://schemas.openxmlformats.org/officeDocument/2006/relationships/hyperlink" Target="http://sed-rada.gov.ua/informaciya-dlya-rozvitku-osbb" TargetMode="External"/><Relationship Id="rId984" Type="http://schemas.openxmlformats.org/officeDocument/2006/relationships/hyperlink" Target="http://kam-pod.gov.ua/economika/economika-mista/programa-sotsialno-ekonomichnogo-rozvitku-mista" TargetMode="External"/><Relationship Id="rId637" Type="http://schemas.openxmlformats.org/officeDocument/2006/relationships/hyperlink" Target="http://www.kovelrada.gov.ua/news-9390.html" TargetMode="External"/><Relationship Id="rId844" Type="http://schemas.openxmlformats.org/officeDocument/2006/relationships/hyperlink" Target="http://khm.gov.ua/uk/content/monitoryng-miscevyh-zakupivel" TargetMode="External"/><Relationship Id="rId1267" Type="http://schemas.openxmlformats.org/officeDocument/2006/relationships/hyperlink" Target="https://www.city.kharkov.ua/uk/dokumentyi/antikorupczjna-dyalnst/konflkt-nteresv.html" TargetMode="External"/><Relationship Id="rId276" Type="http://schemas.openxmlformats.org/officeDocument/2006/relationships/hyperlink" Target="http://kam.gov.ua/prozori_zakupivli" TargetMode="External"/><Relationship Id="rId483" Type="http://schemas.openxmlformats.org/officeDocument/2006/relationships/hyperlink" Target="https://www.lutskrada.gov.ua/pages/zvity-pro-nadkhodzhennia-zapytiv" TargetMode="External"/><Relationship Id="rId690" Type="http://schemas.openxmlformats.org/officeDocument/2006/relationships/hyperlink" Target="http://www.krm.gov.ua/docs/sessija" TargetMode="External"/><Relationship Id="rId704" Type="http://schemas.openxmlformats.org/officeDocument/2006/relationships/hyperlink" Target="http://mariupolada.gov.ua/privatisation" TargetMode="External"/><Relationship Id="rId911" Type="http://schemas.openxmlformats.org/officeDocument/2006/relationships/hyperlink" Target="http://rivnerada.gov.ua/portal/content-list/5/226" TargetMode="External"/><Relationship Id="rId1127" Type="http://schemas.openxmlformats.org/officeDocument/2006/relationships/hyperlink" Target="https://rada-uzhgorod.gov.ua/media/1/%D0%A0%D0%A1_81_08.02.2021.pdf" TargetMode="External"/><Relationship Id="rId1334" Type="http://schemas.openxmlformats.org/officeDocument/2006/relationships/hyperlink" Target="http://zakon.olexrada.gov.ua/kartka.php?i=c018613" TargetMode="External"/><Relationship Id="rId40" Type="http://schemas.openxmlformats.org/officeDocument/2006/relationships/hyperlink" Target="https://berdychiv.com.ua/2020/05/%d0%bf%d1%80%d0%be-%d1%82%d0%b5-%d1%8f%d0%ba%d0%b8%d1%85-%d0%b7%d0%bc%d1%96%d0%bd-%d0%b7%d0%b0%d0%b7%d0%bd%d0%b0%d1%8e%d1%82%d1%8c-%d0%bf%d1%80%d0%be%d1%82%d0%b8%d0%b5%d0%bf%d1%96%d0%b4%d0%b5%d0%bc/" TargetMode="External"/><Relationship Id="rId136" Type="http://schemas.openxmlformats.org/officeDocument/2006/relationships/hyperlink" Target="https://www.vmr.gov.ua/Lists/CitizenAddressResponses/Default.aspx" TargetMode="External"/><Relationship Id="rId343" Type="http://schemas.openxmlformats.org/officeDocument/2006/relationships/hyperlink" Target="https://kr.gov.ua/ua/st/pg/181018802279585_s/" TargetMode="External"/><Relationship Id="rId550" Type="http://schemas.openxmlformats.org/officeDocument/2006/relationships/hyperlink" Target="https://ternopilcity.gov.ua/inshe/deklaratsiya/&#1074;&#1110;&#1076;&#1089;&#1091;&#1090;&#1085;&#1110;%20&#1076;&#1077;&#1082;&#1083;&#1072;&#1088;&#1072;&#1094;&#1110;&#1111;%20&#1079;&#1072;%202018-2020%20&#1088;&#1088;." TargetMode="External"/><Relationship Id="rId788" Type="http://schemas.openxmlformats.org/officeDocument/2006/relationships/hyperlink" Target="http://e-deputat.slavrada.gov.ua/uk/commissions" TargetMode="External"/><Relationship Id="rId995" Type="http://schemas.openxmlformats.org/officeDocument/2006/relationships/hyperlink" Target="https://kam-pod.gov.ua/economika/komunalne-maino/ogoloshennya-pro-komunalne-majno" TargetMode="External"/><Relationship Id="rId1180" Type="http://schemas.openxmlformats.org/officeDocument/2006/relationships/hyperlink" Target="https://drive.google.com/drive/folders/1CHu5tjbfgzjDQSSUvDgwUFx38TFRh_C3" TargetMode="External"/><Relationship Id="rId203" Type="http://schemas.openxmlformats.org/officeDocument/2006/relationships/hyperlink" Target="http://zt-rada.gov.ua/?3505%5b0%5d=1" TargetMode="External"/><Relationship Id="rId648" Type="http://schemas.openxmlformats.org/officeDocument/2006/relationships/hyperlink" Target="https://konotop-rada.gov.ua/postijni-komisii-miskoi-rady-8-sklykannia/" TargetMode="External"/><Relationship Id="rId855" Type="http://schemas.openxmlformats.org/officeDocument/2006/relationships/hyperlink" Target="https://khm.gov.ua/uk/reports_of_competitive_commissions" TargetMode="External"/><Relationship Id="rId1040" Type="http://schemas.openxmlformats.org/officeDocument/2006/relationships/hyperlink" Target="https://opencity.e-dem.ua/map/UA6810100000" TargetMode="External"/><Relationship Id="rId1278" Type="http://schemas.openxmlformats.org/officeDocument/2006/relationships/hyperlink" Target="http://lis.gov.ua/otkrytye-dannye/21525-perelik-nezadiyanikh-zemelnikh-dilyanok-i-majnovikh-ob-ektiv-primishchen-komunalnoji-formi-vlasnosti-yaki-mozhut-buti-peredani-v-koristuvannya.html" TargetMode="External"/><Relationship Id="rId287" Type="http://schemas.openxmlformats.org/officeDocument/2006/relationships/hyperlink" Target="http://kam.gov.ua/gromadi/zapobigannya_proyavam_koruptsii_2" TargetMode="External"/><Relationship Id="rId410" Type="http://schemas.openxmlformats.org/officeDocument/2006/relationships/hyperlink" Target="https://uman-rada.gov.ua/index.php/dokumenty/proiekty-rishen-miskoi-rady/item/16917-zvit-miskoho-holovy-pro-zdiisnennia-derzhavnoi-rehuliatornoi-polityky-umanskoiu-miskoiu-radoiu-ta-ii-vykonavchym-komitetom-u-2020-rotsi" TargetMode="External"/><Relationship Id="rId494" Type="http://schemas.openxmlformats.org/officeDocument/2006/relationships/hyperlink" Target="https://www.lutskrada.gov.ua/departments/viddil-upravlinnia-mainom-miskoi-komunalnoi-vlasnosti/publications" TargetMode="External"/><Relationship Id="rId508" Type="http://schemas.openxmlformats.org/officeDocument/2006/relationships/hyperlink" Target="https://city-adm.lviv.ua/services/results" TargetMode="External"/><Relationship Id="rId715" Type="http://schemas.openxmlformats.org/officeDocument/2006/relationships/hyperlink" Target="http://mlt.gov.ua/index.php?option=com_content&amp;task=blogcategory&amp;id=73&amp;Itemid=299" TargetMode="External"/><Relationship Id="rId922" Type="http://schemas.openxmlformats.org/officeDocument/2006/relationships/hyperlink" Target="http://rivnerada.gov.ua/portal/view-content/4468" TargetMode="External"/><Relationship Id="rId1138" Type="http://schemas.openxmlformats.org/officeDocument/2006/relationships/hyperlink" Target="https://chernigiv-rada.gov.ua/budget-uchasti-news/" TargetMode="External"/><Relationship Id="rId1345" Type="http://schemas.openxmlformats.org/officeDocument/2006/relationships/hyperlink" Target="https://mycity.khm.gov.ua/OpenData/ForImplementationOfDevelopment" TargetMode="External"/><Relationship Id="rId147" Type="http://schemas.openxmlformats.org/officeDocument/2006/relationships/hyperlink" Target="https://www.vmr.gov.ua/Lists/CityCouncil/ShowContent.aspx?ID=55" TargetMode="External"/><Relationship Id="rId354" Type="http://schemas.openxmlformats.org/officeDocument/2006/relationships/hyperlink" Target="https://kr.gov.ua/ua/st/pg/300818848519573_s/&#1110;&#1085;&#1092;&#1086;&#1088;&#1084;&#1072;&#1094;&#1110;&#1103;%20&#1079;&#1072;%202019-2020%20&#1088;&#1088;.%20&#1074;&#1110;&#1076;&#1089;&#1091;&#1090;&#1085;&#1103;" TargetMode="External"/><Relationship Id="rId799" Type="http://schemas.openxmlformats.org/officeDocument/2006/relationships/hyperlink" Target="http://slavrada.gov.ua/?view=sostav_ispolkom" TargetMode="External"/><Relationship Id="rId1191" Type="http://schemas.openxmlformats.org/officeDocument/2006/relationships/hyperlink" Target="http://kam.gov.ua/ua/news/pg/141118771021785_p9/" TargetMode="External"/><Relationship Id="rId1205" Type="http://schemas.openxmlformats.org/officeDocument/2006/relationships/hyperlink" Target="https://dniprorada.gov.ua/uk/page/obgovorennya-proektu-miskogo-byudzhetu" TargetMode="External"/><Relationship Id="rId51" Type="http://schemas.openxmlformats.org/officeDocument/2006/relationships/hyperlink" Target="https://bmr.gov.ua/fileadmin/documentation/inf-komunik.resursi/2017/Statut_teritor_gromadi_mista.pdf" TargetMode="External"/><Relationship Id="rId561" Type="http://schemas.openxmlformats.org/officeDocument/2006/relationships/hyperlink" Target="http://chernivtsy.eu/portal/publichni-zakupivili-2021" TargetMode="External"/><Relationship Id="rId659" Type="http://schemas.openxmlformats.org/officeDocument/2006/relationships/hyperlink" Target="https://konotop-rada.gov.ua/viddil-komunalnoho-majna-konotopskoi-miskoi-rady-informuie/" TargetMode="External"/><Relationship Id="rId866" Type="http://schemas.openxmlformats.org/officeDocument/2006/relationships/hyperlink" Target="https://chernigiv-rada.gov.ua/rishennya-sesii/sid-59/scid-3/id-45988/" TargetMode="External"/><Relationship Id="rId1289" Type="http://schemas.openxmlformats.org/officeDocument/2006/relationships/hyperlink" Target="https://www.lutskrada.gov.ua/documents?term=&amp;number=&amp;type=19&amp;daterange=" TargetMode="External"/><Relationship Id="rId214" Type="http://schemas.openxmlformats.org/officeDocument/2006/relationships/hyperlink" Target="http://zt-rada.gov.ua/files/upload/sitefiles/doc1587128395.pdf" TargetMode="External"/><Relationship Id="rId298" Type="http://schemas.openxmlformats.org/officeDocument/2006/relationships/hyperlink" Target="https://kyivcity.gov.ua/kyiv_ta_miska_vlada/richni_zviti_kmda/" TargetMode="External"/><Relationship Id="rId421" Type="http://schemas.openxmlformats.org/officeDocument/2006/relationships/hyperlink" Target="http://uman-rada.gov.ua/index.php/miskyi-biudzhet" TargetMode="External"/><Relationship Id="rId519" Type="http://schemas.openxmlformats.org/officeDocument/2006/relationships/hyperlink" Target="https://lvivrada.gov.ua/informacia/mista-partnery" TargetMode="External"/><Relationship Id="rId1051" Type="http://schemas.openxmlformats.org/officeDocument/2006/relationships/hyperlink" Target="https://petition.e-dem.ua/chernihiv" TargetMode="External"/><Relationship Id="rId1149" Type="http://schemas.openxmlformats.org/officeDocument/2006/relationships/hyperlink" Target="http://olexrada.gov.ua/doc/eco/cooperation.pdf" TargetMode="External"/><Relationship Id="rId1356" Type="http://schemas.openxmlformats.org/officeDocument/2006/relationships/hyperlink" Target="https://chernigiv-rada.gov.ua/programy-2020/" TargetMode="External"/><Relationship Id="rId158" Type="http://schemas.openxmlformats.org/officeDocument/2006/relationships/hyperlink" Target="https://www.vmr.gov.ua/Branches/Lists/GMDepkomunresursiv/ShowContent.aspx?ID=15" TargetMode="External"/><Relationship Id="rId726" Type="http://schemas.openxmlformats.org/officeDocument/2006/relationships/hyperlink" Target="http://mlt.gov.ua/index.php?option=com_content&amp;task=blogcategory&amp;id=104&amp;Itemid=355%20&#1058;&#1072;&#1082;&#1086;&#1078;%20&#1092;&#1086;&#1088;&#1084;&#1091;&#1108;&#1090;&#1100;&#1089;&#1103;%20&#1110;&#1085;&#1092;&#1086;&#1088;&#1084;&#1072;&#1094;&#1110;&#1103;%20&#1097;&#1086;&#1076;&#1086;%20&#1090;&#1072;&#1082;&#1080;&#1093;%20&#1086;&#1073;'&#1108;&#1082;&#1090;&#1110;&#1074;%20&#1085;&#1072;%202018%20&#1088;&#1110;&#1082;." TargetMode="External"/><Relationship Id="rId933" Type="http://schemas.openxmlformats.org/officeDocument/2006/relationships/hyperlink" Target="https://www.google.com/url?q=http://www.rada-poltava.gov.ua/files/Statut%2520ter%2520gromadu.doc&amp;sa=U&amp;ved=0ahUKEwiMu5qTkcLQAhXDVywKHXojBaIQFggEMAA&amp;client=internal-uds-cse&amp;usg=AFQjCNFp-2zYIG8490WWUWDppooqeyaFdw" TargetMode="External"/><Relationship Id="rId1009" Type="http://schemas.openxmlformats.org/officeDocument/2006/relationships/hyperlink" Target="http://izmail-rada.gov.ua/component/content/article/164-2011-01-31-07-52-55/2448-2012-08-14-05-12-27" TargetMode="External"/><Relationship Id="rId62" Type="http://schemas.openxmlformats.org/officeDocument/2006/relationships/hyperlink" Target="https://bmr.gov.ua/index.php?id=800000871&amp;L=920" TargetMode="External"/><Relationship Id="rId365" Type="http://schemas.openxmlformats.org/officeDocument/2006/relationships/hyperlink" Target="https://kr.gov.ua/ua/st/pg/181109765137374_s/" TargetMode="External"/><Relationship Id="rId572" Type="http://schemas.openxmlformats.org/officeDocument/2006/relationships/hyperlink" Target="http://chernivtsy.eu/portal/?p=111992" TargetMode="External"/><Relationship Id="rId1216" Type="http://schemas.openxmlformats.org/officeDocument/2006/relationships/hyperlink" Target="https://www.city.kharkov.ua/uk/dovdnik/katalog-soczalnix-poslug.html" TargetMode="External"/><Relationship Id="rId225" Type="http://schemas.openxmlformats.org/officeDocument/2006/relationships/hyperlink" Target="http://zt-rada.gov.ua/?3506%5b0%5d=1" TargetMode="External"/><Relationship Id="rId432" Type="http://schemas.openxmlformats.org/officeDocument/2006/relationships/hyperlink" Target="http://chmr.gov.ua/ua/" TargetMode="External"/><Relationship Id="rId877" Type="http://schemas.openxmlformats.org/officeDocument/2006/relationships/hyperlink" Target="https://petition.e-dem.ua/sumy" TargetMode="External"/><Relationship Id="rId1062" Type="http://schemas.openxmlformats.org/officeDocument/2006/relationships/hyperlink" Target="https://pavlogradmrada.dp.gov.ua/category/miska-rada/protokoli-zasidan-postijjnikh-deputatskikh-komisijj" TargetMode="External"/><Relationship Id="rId737" Type="http://schemas.openxmlformats.org/officeDocument/2006/relationships/hyperlink" Target="https://mkrada.gov.ua/content/vakansii.html" TargetMode="External"/><Relationship Id="rId944" Type="http://schemas.openxmlformats.org/officeDocument/2006/relationships/hyperlink" Target="https://adm.dp.gov.ua/biznesu/investoram/inozemni-investiciyi-granti-ta-mtd&#1087;&#1086;&#1089;&#1080;&#1083;&#1072;&#1085;&#1085;&#1103;%20&#1085;&#1072;%20&#1087;&#1088;&#1086;&#1108;&#1082;&#1090;&#1080;%20&#1044;&#1085;&#1110;&#1087;&#1088;&#1086;&#1087;&#1077;&#1090;&#1088;&#1086;&#1074;&#1089;&#1100;&#1082;&#1086;&#1111;%20&#1086;&#1073;&#1083;&#1072;&#1089;&#1085;&#1086;&#1111;%20&#1088;&#1072;&#1076;&#1080;" TargetMode="External"/><Relationship Id="rId73" Type="http://schemas.openxmlformats.org/officeDocument/2006/relationships/hyperlink" Target="https://bmr.gov.ua/index.php?id=800001132&amp;L=%25D%201%20%96%20%D0%BD%25D%201%84%25DO%25B%20%D0%95" TargetMode="External"/><Relationship Id="rId169" Type="http://schemas.openxmlformats.org/officeDocument/2006/relationships/hyperlink" Target="https://www.vmr.gov.ua/TransparentCity/Lists/CompetitionForPositionsInTheEBCC/News.aspx" TargetMode="External"/><Relationship Id="rId376" Type="http://schemas.openxmlformats.org/officeDocument/2006/relationships/hyperlink" Target="http://www.kr-rada.gov.ua/postiyni-deputatski-komisiyi/" TargetMode="External"/><Relationship Id="rId583" Type="http://schemas.openxmlformats.org/officeDocument/2006/relationships/hyperlink" Target="https://drohobych-rada.gov.ua/%d0%b5%d0%ba%d0%be%d0%bd%d0%be%d0%bc%d1%96%d0%ba%d0%b0/%d0%b7%d0%b0%d0%ba%d1%83%d0%bf%d1%96%d0%b2%d0%bb%d1%96-%d1%80%d0%be%d0%b7%d0%bf%d0%be%d1%80%d1%8f%d0%b4%d0%bd%d0%b8%d0%ba%d1%96%d0%b2/&#1045;&#1090;&#1072;&#1087;%20&#1079;&#1072;&#1082;&#1091;&#1087;&#1110;&#1074;&#1077;&#1083;&#1100;" TargetMode="External"/><Relationship Id="rId790" Type="http://schemas.openxmlformats.org/officeDocument/2006/relationships/hyperlink" Target="http://slavrada.gov.ua/?view=prozorro" TargetMode="External"/><Relationship Id="rId804" Type="http://schemas.openxmlformats.org/officeDocument/2006/relationships/hyperlink" Target="http://shostka-smartcity.com/statement/index" TargetMode="External"/><Relationship Id="rId1227" Type="http://schemas.openxmlformats.org/officeDocument/2006/relationships/hyperlink" Target="https://cnap.olexrada.gov.ua/" TargetMode="External"/><Relationship Id="rId4" Type="http://schemas.openxmlformats.org/officeDocument/2006/relationships/hyperlink" Target="http://brovary-rada.gov.ua/documents/?start=20&amp;c=5&amp;d=0&amp;fd=29&amp;fm=12&amp;fy=2011&amp;td=27&amp;tm=1&amp;ty=2021&amp;dn=&amp;s=&amp;w=&amp;o=DESC" TargetMode="External"/><Relationship Id="rId236" Type="http://schemas.openxmlformats.org/officeDocument/2006/relationships/hyperlink" Target="http://zt-rada.gov.ua/?3506%5b0%5d=168&#1089;&#1082;&#1088;&#1080;&#1085;&#1100;&#1082;&#1072;%20&#1076;&#1086;&#1074;&#1110;&#1088;&#1080;" TargetMode="External"/><Relationship Id="rId443" Type="http://schemas.openxmlformats.org/officeDocument/2006/relationships/hyperlink" Target="http://chmr.gov.ua/ua/news.php?s=8&amp;s1=48&amp;s2=221" TargetMode="External"/><Relationship Id="rId650" Type="http://schemas.openxmlformats.org/officeDocument/2006/relationships/hyperlink" Target="https://konotop-rada.gov.ua/107-2009-05-05-06-08-53/" TargetMode="External"/><Relationship Id="rId888" Type="http://schemas.openxmlformats.org/officeDocument/2006/relationships/hyperlink" Target="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argetMode="External"/><Relationship Id="rId1073" Type="http://schemas.openxmlformats.org/officeDocument/2006/relationships/hyperlink" Target="http://www.izmail-rada.gov.ua/2011-11-16-07-26-09/2011-11-16-07-28-44" TargetMode="External"/><Relationship Id="rId1280" Type="http://schemas.openxmlformats.org/officeDocument/2006/relationships/hyperlink" Target="http://www.rada-poltava.gov.ua/documents/rishennya_radi/" TargetMode="External"/><Relationship Id="rId303" Type="http://schemas.openxmlformats.org/officeDocument/2006/relationships/hyperlink" Target="https://kmr.gov.ua/uk/plan_zasidanya" TargetMode="External"/><Relationship Id="rId748" Type="http://schemas.openxmlformats.org/officeDocument/2006/relationships/hyperlink" Target="http://sed-rada.gov.ua/miska-rada/postiyni-komisiyi-miskoyi-radi-vii-sklikannya" TargetMode="External"/><Relationship Id="rId955" Type="http://schemas.openxmlformats.org/officeDocument/2006/relationships/hyperlink" Target="https://rada-uzhgorod.gov.ua/miska_rada" TargetMode="External"/><Relationship Id="rId1140" Type="http://schemas.openxmlformats.org/officeDocument/2006/relationships/hyperlink" Target="https://budget.e-dem.ua/1212400000/competition/1257" TargetMode="External"/><Relationship Id="rId84" Type="http://schemas.openxmlformats.org/officeDocument/2006/relationships/hyperlink" Target="http://bc-rada.gov.ua/node/1838" TargetMode="External"/><Relationship Id="rId387" Type="http://schemas.openxmlformats.org/officeDocument/2006/relationships/hyperlink" Target="http://kr-rada.gov.ua/uploads/documents/21152-rish_1948_06-11-2018.pdf" TargetMode="External"/><Relationship Id="rId510" Type="http://schemas.openxmlformats.org/officeDocument/2006/relationships/hyperlink" Target="https://www.lvivrada.gov.ua/deputaty/deputaty-miskoi-rady" TargetMode="External"/><Relationship Id="rId594" Type="http://schemas.openxmlformats.org/officeDocument/2006/relationships/hyperlink" Target="http://www.namvk.if.ua/dt/20814/" TargetMode="External"/><Relationship Id="rId608" Type="http://schemas.openxmlformats.org/officeDocument/2006/relationships/hyperlink" Target="http://www.uzvif.gov.ua/index.php/perelik-nezadiianykh-zemelnykh-dilianok-iaki-mozhut-buty-peredani-v-korystuvannia" TargetMode="External"/><Relationship Id="rId815" Type="http://schemas.openxmlformats.org/officeDocument/2006/relationships/hyperlink" Target="http://www.shostka-rada.gov.ua/documents/rishennya_rada/rshennya_shostkinsko_msko_radi_vigo_sklikannya/sessiya6/pro_udoskonalennya_orendnih_vdnosin_u_shostka/" TargetMode="External"/><Relationship Id="rId1238" Type="http://schemas.openxmlformats.org/officeDocument/2006/relationships/hyperlink" Target="https://omr.gov.ua/ua/vacancy/" TargetMode="External"/><Relationship Id="rId247" Type="http://schemas.openxmlformats.org/officeDocument/2006/relationships/hyperlink" Target="https://zp.gov.ua/en" TargetMode="External"/><Relationship Id="rId899" Type="http://schemas.openxmlformats.org/officeDocument/2006/relationships/hyperlink" Target="http://rivnerada.gov.ua/portal/view-content/9368" TargetMode="External"/><Relationship Id="rId1000" Type="http://schemas.openxmlformats.org/officeDocument/2006/relationships/hyperlink" Target="https://kam-pod.gov.ua/documents/proekti-normativno-pravovikh-aktiv-miskoji-radi?limit=20&amp;limitstart=0" TargetMode="External"/><Relationship Id="rId1084" Type="http://schemas.openxmlformats.org/officeDocument/2006/relationships/hyperlink" Target="http://mlt.gov.ua/index.php?option=com_frontpage&amp;Itemid=1" TargetMode="External"/><Relationship Id="rId1305" Type="http://schemas.openxmlformats.org/officeDocument/2006/relationships/hyperlink" Target="https://www.omr.gov.ua/ua/city/departments/dks/informacionnie-materiali/" TargetMode="External"/><Relationship Id="rId107" Type="http://schemas.openxmlformats.org/officeDocument/2006/relationships/hyperlink" Target="http://brovary-rada.gov.ua/content/postiyni-komisii.html" TargetMode="External"/><Relationship Id="rId454" Type="http://schemas.openxmlformats.org/officeDocument/2006/relationships/hyperlink" Target="http://chmr.gov.ua/ua/files.php?s=33&amp;s1=368&amp;s2=615" TargetMode="External"/><Relationship Id="rId661" Type="http://schemas.openxmlformats.org/officeDocument/2006/relationships/hyperlink" Target="https://konotop-rada.gov.ua/category/dokumenty/zvity/" TargetMode="External"/><Relationship Id="rId759" Type="http://schemas.openxmlformats.org/officeDocument/2006/relationships/hyperlink" Target="http://sed-rada.gov.ua/prozorro" TargetMode="External"/><Relationship Id="rId966" Type="http://schemas.openxmlformats.org/officeDocument/2006/relationships/hyperlink" Target="https://rada-uzhgorod.gov.ua/pub_zakupivli" TargetMode="External"/><Relationship Id="rId1291" Type="http://schemas.openxmlformats.org/officeDocument/2006/relationships/hyperlink" Target="http://nikopol-mrada.dp.gov.ua/pbinf/proektNMR/4403.docx" TargetMode="External"/><Relationship Id="rId11" Type="http://schemas.openxmlformats.org/officeDocument/2006/relationships/hyperlink" Target="http://artemrada.gov.ua/20114" TargetMode="External"/><Relationship Id="rId314" Type="http://schemas.openxmlformats.org/officeDocument/2006/relationships/hyperlink" Target="https://kyivcity.gov.ua/ekonomichniy_ta_sotsialniy_rozvitok/miski_tsilovi_programi_279578/perelik_miskikh_tsilovikh_program_na_2020_ta_podalshi_roki_413728/" TargetMode="External"/><Relationship Id="rId398" Type="http://schemas.openxmlformats.org/officeDocument/2006/relationships/hyperlink" Target="http://kr-rada.gov.ua/komunalni-pidprimstva-mista-kropivnitskogo" TargetMode="External"/><Relationship Id="rId521" Type="http://schemas.openxmlformats.org/officeDocument/2006/relationships/hyperlink" Target="https://city-adm.lviv.ua/lmr/economy/analiz-zakupivel" TargetMode="External"/><Relationship Id="rId619" Type="http://schemas.openxmlformats.org/officeDocument/2006/relationships/hyperlink" Target="http://www.kovelrada.gov.ua/decisioncommittee.html" TargetMode="External"/><Relationship Id="rId1151" Type="http://schemas.openxmlformats.org/officeDocument/2006/relationships/hyperlink" Target="https://finance.smr.gov.ua/45-proekt-pidvishchennya-energoefektivnosti-v-osvitnikh-zakladakh-m-sumi" TargetMode="External"/><Relationship Id="rId1249" Type="http://schemas.openxmlformats.org/officeDocument/2006/relationships/hyperlink" Target="https://docs.google.com/document/d/1U9oji92sM5cy0TbLMURS98Qv4SehQWVM/edit" TargetMode="External"/><Relationship Id="rId95" Type="http://schemas.openxmlformats.org/officeDocument/2006/relationships/hyperlink" Target="http://www.bc-ukv.org.ua/&#1072;&#1091;&#1082;&#1094;&#1110;&#1086;&#1085;&#1080;/" TargetMode="External"/><Relationship Id="rId160" Type="http://schemas.openxmlformats.org/officeDocument/2006/relationships/hyperlink" Target="https://www.vmr.gov.ua/Branches/Lists/GMDepkomunresursiv/ShowContent.aspx?ID=4" TargetMode="External"/><Relationship Id="rId826" Type="http://schemas.openxmlformats.org/officeDocument/2006/relationships/hyperlink" Target="http://shostka-rada.gov.ua/documents/proekti_rshen_dlya_obgovorennya/proekti_rshen_sesj_msko_radi/" TargetMode="External"/><Relationship Id="rId1011" Type="http://schemas.openxmlformats.org/officeDocument/2006/relationships/hyperlink" Target="http://nikopol-mrada.dp.gov.ua/servisi/pytannia-meru" TargetMode="External"/><Relationship Id="rId1109" Type="http://schemas.openxmlformats.org/officeDocument/2006/relationships/hyperlink" Target="http://rivnerada.gov.ua/portal/view-content/2430" TargetMode="External"/><Relationship Id="rId258" Type="http://schemas.openxmlformats.org/officeDocument/2006/relationships/hyperlink" Target="http://ez.kam.gov.ua/" TargetMode="External"/><Relationship Id="rId465" Type="http://schemas.openxmlformats.org/officeDocument/2006/relationships/hyperlink" Target="https://mukachevo-rada.gov.ua/tag/mizhnarodne-spivrobitnictvo?&amp;type=all&amp;tag=%D0%9C%D1%96%D0%B6%D0%BD%D0%B0%D1%80%D0%BE%D0%B4%D0%BD%D0%B5%20%D1%81%D0%BF%D1%96%D0%B2%D1%80%D0%BE%D0%B1%D1%96%D1%82%D0%BD%D0%B8%D1%86%D1%82%D0%B2%D0%BE" TargetMode="External"/><Relationship Id="rId672" Type="http://schemas.openxmlformats.org/officeDocument/2006/relationships/hyperlink" Target="https://konotop-rada.gov.ua/wp-content/uploads/2015/11/31-43-sesiia.html" TargetMode="External"/><Relationship Id="rId1095" Type="http://schemas.openxmlformats.org/officeDocument/2006/relationships/hyperlink" Target="https://www.lutskrada.gov.ua/pages/stattia-26-zahalni-zbory-hromadian-za-mistsem-prozhyvannia" TargetMode="External"/><Relationship Id="rId1316" Type="http://schemas.openxmlformats.org/officeDocument/2006/relationships/hyperlink" Target="https://www.omr.gov.ua/ru/acts/council/104960/" TargetMode="External"/><Relationship Id="rId22" Type="http://schemas.openxmlformats.org/officeDocument/2006/relationships/hyperlink" Target="http://artemrada.gov.ua/18509" TargetMode="External"/><Relationship Id="rId118" Type="http://schemas.openxmlformats.org/officeDocument/2006/relationships/hyperlink" Target="https://spending.gov.ua/new/disposers/04054932/agreements" TargetMode="External"/><Relationship Id="rId325" Type="http://schemas.openxmlformats.org/officeDocument/2006/relationships/hyperlink" Target="https://www.kremen.gov.ua/?view=kremen-page&amp;page-id=10" TargetMode="External"/><Relationship Id="rId532" Type="http://schemas.openxmlformats.org/officeDocument/2006/relationships/hyperlink" Target="https://city-adm.lviv.ua/portal/catalog/urad-i-suspilstvo/socialnij-zahist" TargetMode="External"/><Relationship Id="rId977" Type="http://schemas.openxmlformats.org/officeDocument/2006/relationships/hyperlink" Target="https://rada-uzhgorod.gov.ua/page/komunalni-pidpryyemstva-2/" TargetMode="External"/><Relationship Id="rId1162" Type="http://schemas.openxmlformats.org/officeDocument/2006/relationships/hyperlink" Target="http://lis.gov.ua/sub-ektam-khozyajstvovaniya/investitsii.html" TargetMode="External"/><Relationship Id="rId171" Type="http://schemas.openxmlformats.org/officeDocument/2006/relationships/hyperlink" Target="https://www.vmr.gov.ua/TransparentCity/Lists/AntiCorruptionPolitics/ShowContent.aspx?ID=4" TargetMode="External"/><Relationship Id="rId837" Type="http://schemas.openxmlformats.org/officeDocument/2006/relationships/hyperlink" Target="http://shostka-rada.gov.ua/government/job/" TargetMode="External"/><Relationship Id="rId1022" Type="http://schemas.openxmlformats.org/officeDocument/2006/relationships/hyperlink" Target="http://artemrada.gov.ua/documents/%D0%B1%D0%B0%D1%85%D0%BC%D1%83%D1%82/144-%D0%B2%D1%96%D0%B4-22072020/20200722-%E2%84%966144-3056" TargetMode="External"/><Relationship Id="rId269" Type="http://schemas.openxmlformats.org/officeDocument/2006/relationships/hyperlink" Target="http://kam.gov.ua/ua/osxfile/pg/250116511410522_p1_1o/1746225768.doc" TargetMode="External"/><Relationship Id="rId476" Type="http://schemas.openxmlformats.org/officeDocument/2006/relationships/hyperlink" Target="https://nizhynrada.gov.ua/nmr/publichna-informaciya/zapobigannya-korupciji/iv-zapobigannya-korupciji-sered-posadovih-osib-yuridichnih-osib-publichnogo-prava-shcho-zasnovani-miskoyu-radoyu&#1042;&#1110;&#1076;&#1089;&#1091;&#1090;&#1085;&#1110;%20&#1079;&#1074;&#1110;&#1090;&#1080;%20&#1079;&#1072;%202020%20&#1088;&#1110;&#1082;" TargetMode="External"/><Relationship Id="rId683" Type="http://schemas.openxmlformats.org/officeDocument/2006/relationships/hyperlink" Target="http://konstrada.gov.ua/zvernennya-gromadyan" TargetMode="External"/><Relationship Id="rId890" Type="http://schemas.openxmlformats.org/officeDocument/2006/relationships/hyperlink" Target="https://smr.gov.ua/uk/2016-03-14-08-10-17/zapobigannya-proyavam-koruptsiji/1843-telefoni-dlya-zvernennya-shchodo-faktiv-proyaviv-koruptsiji-v-organakh-vladi.html" TargetMode="External"/><Relationship Id="rId904"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327" Type="http://schemas.openxmlformats.org/officeDocument/2006/relationships/hyperlink" Target="https://www.city.kharkov.ua/documents/docs/59756/zvt-pro-rezultati-rozmshhennya.pdf" TargetMode="External"/><Relationship Id="rId33" Type="http://schemas.openxmlformats.org/officeDocument/2006/relationships/hyperlink" Target="http://artemrada.gov.ua/sessionproject" TargetMode="External"/><Relationship Id="rId129" Type="http://schemas.openxmlformats.org/officeDocument/2006/relationships/hyperlink" Target="http://brovary-rada.gov.ua/documents/31635.html%20&#1087;&#1088;&#1086;&#1094;&#1077;&#1076;&#1091;&#1088;&#1072;%20-%20&#1096;&#1083;&#1103;&#1093;&#1086;&#1084;%20&#1089;&#1090;&#1074;&#1086;&#1088;&#1077;&#1085;&#1085;&#1103;%20&#1082;&#1086;&#1085;&#1082;&#1091;&#1088;&#1089;&#1085;&#1086;&#1111;%20&#1082;&#1086;&#1084;&#1110;&#1089;&#1110;&#1111;" TargetMode="External"/><Relationship Id="rId336" Type="http://schemas.openxmlformats.org/officeDocument/2006/relationships/hyperlink" Target="http://cnap-kremen.gov.ua/" TargetMode="External"/><Relationship Id="rId543" Type="http://schemas.openxmlformats.org/officeDocument/2006/relationships/hyperlink" Target="https://www.lvivrada.gov.ua/informacia/proekty-uhval&#1087;&#1091;&#1073;&#1083;&#1110;&#1082;&#1091;&#1102;&#1090;&#1100;&#1089;&#1103;%20&#1074;&#1089;&#1110;%20&#1087;&#1080;&#1090;&#1072;&#1085;&#1085;&#1103;%20&#1085;&#1077;&#1079;&#1072;&#1083;&#1077;&#1078;&#1085;&#1086;%20&#1074;&#1110;&#1076;%20&#1111;&#1093;%20&#1089;&#1092;&#1077;&#1088;&#1080;%20&#1088;&#1077;&#1075;&#1091;&#1083;&#1102;&#1074;&#1072;&#1085;&#1085;&#1103;" TargetMode="External"/><Relationship Id="rId988" Type="http://schemas.openxmlformats.org/officeDocument/2006/relationships/hyperlink" Target="http://kam-pod.gov.ua/gromadianam/konkurs-molodizhnykh-proektiv" TargetMode="External"/><Relationship Id="rId1173" Type="http://schemas.openxmlformats.org/officeDocument/2006/relationships/hyperlink" Target="http://www.krm.gov.ua/article/view/830" TargetMode="External"/><Relationship Id="rId182" Type="http://schemas.openxmlformats.org/officeDocument/2006/relationships/hyperlink" Target="https://dniprorada.gov.ua/uk/page/statut-teritorialnoi-gromadi-mista%20-%20&#1089;&#1090;.%2018%20&#1089;&#1090;&#1072;&#1090;&#1091;&#1090;&#1091;%20&#1090;&#1077;&#1088;&#1080;&#1090;&#1086;&#1088;&#1110;&#1072;&#1083;&#1100;&#1085;&#1086;&#1111;%20&#1075;&#1088;&#1086;&#1084;&#1072;&#1076;&#1080;" TargetMode="External"/><Relationship Id="rId403" Type="http://schemas.openxmlformats.org/officeDocument/2006/relationships/hyperlink" Target="http://kr-rada.gov.ua/site/uploads/files/Miska-rada/reglament_7_19-03-2019.pdf" TargetMode="External"/><Relationship Id="rId750" Type="http://schemas.openxmlformats.org/officeDocument/2006/relationships/hyperlink" Target="http://sed-rada.gov.ua/postiyni-komisiyi-miskoyi-radi-vii-sklikannya/personalniy-sklad-postiynih-komisiy-miskoyi-radi-vii-sklikannya" TargetMode="External"/><Relationship Id="rId848" Type="http://schemas.openxmlformats.org/officeDocument/2006/relationships/hyperlink" Target="https://khm.gov.ua/uk/content/pro-byudzhet-hmelnyckoyi-miskoyi-terytorialnoyi-gromady-na-2021-rik%20(&#1079;&#1072;%2010%20&#1076;&#1085;&#1110;&#1074;)" TargetMode="External"/><Relationship Id="rId1033" Type="http://schemas.openxmlformats.org/officeDocument/2006/relationships/hyperlink" Target="mailto:complaint@lis.gov.ua." TargetMode="External"/><Relationship Id="rId487" Type="http://schemas.openxmlformats.org/officeDocument/2006/relationships/hyperlink" Target="https://www.lutskrada.gov.ua/pages/richnyi-plan-zakupivel" TargetMode="External"/><Relationship Id="rId610" Type="http://schemas.openxmlformats.org/officeDocument/2006/relationships/hyperlink" Target="http://www.namvk.if.ua/rishses/" TargetMode="External"/><Relationship Id="rId694" Type="http://schemas.openxmlformats.org/officeDocument/2006/relationships/hyperlink" Target="https://mariupolrada.gov.ua/page/zviti-z-nadhodzhennja-zapitiv-na-informaciju" TargetMode="External"/><Relationship Id="rId708" Type="http://schemas.openxmlformats.org/officeDocument/2006/relationships/hyperlink" Target="http://mlt.gov.ua/index.php?option=com_content&amp;task=blogcategory&amp;id=138&amp;Itemid=446" TargetMode="External"/><Relationship Id="rId915" Type="http://schemas.openxmlformats.org/officeDocument/2006/relationships/hyperlink" Target="https://www.cnaprv.gov.ua/" TargetMode="External"/><Relationship Id="rId1240" Type="http://schemas.openxmlformats.org/officeDocument/2006/relationships/hyperlink" Target="http://nikopol-mrada.dp.gov.ua/vykonavchyi-komitet/vakansii/dokumenty-neobkhidni-dlia-uchasti-v-konkursi" TargetMode="External"/><Relationship Id="rId1338" Type="http://schemas.openxmlformats.org/officeDocument/2006/relationships/hyperlink" Target="http://www.city.kherson.ua/news_archive/http:/www.city.kherson.ua/news_detail/12-grudnya-gromadski-sluhannya-stosovno-proektu-miskogo-byudzhetu-na-2020-rik" TargetMode="External"/><Relationship Id="rId347" Type="http://schemas.openxmlformats.org/officeDocument/2006/relationships/hyperlink" Target="http://kr.gov.ua/anonsi_podiy" TargetMode="External"/><Relationship Id="rId999" Type="http://schemas.openxmlformats.org/officeDocument/2006/relationships/hyperlink" Target="https://kam-pod.gov.ua/economika/miskiy-budjet/vikonannya-miskogo-byudzhetu" TargetMode="External"/><Relationship Id="rId1100" Type="http://schemas.openxmlformats.org/officeDocument/2006/relationships/hyperlink" Target="http://olexrada.gov.ua/category/gov_history/sity_statut" TargetMode="External"/><Relationship Id="rId1184" Type="http://schemas.openxmlformats.org/officeDocument/2006/relationships/hyperlink" Target="https://pavlogradmrada.dp.gov.ua/wp-content/uploads/2020/10/%D0%9D%D0%B0%D0%BA%D0%B0%D0%B7-60-%D1%81%D0%B0%D0%B9%D1%82.pdf" TargetMode="External"/><Relationship Id="rId44" Type="http://schemas.openxmlformats.org/officeDocument/2006/relationships/hyperlink" Target="https://berdychiv.com.ua/%d0%bf%d1%80%d0%be%d0%b7%d0%be%d1%80%d1%96%d1%81%d1%82%d1%8c/%d0%b2%d0%b8%d0%ba%d0%be%d0%bd%d0%b0%d0%bd%d0%bd%d1%8f-%d0%b1%d1%8e%d0%b4%d0%b6%d0%b5%d1%82%d1%83/" TargetMode="External"/><Relationship Id="rId554" Type="http://schemas.openxmlformats.org/officeDocument/2006/relationships/hyperlink" Target="http://chernivtsy.eu/portal/9/872-872.html" TargetMode="External"/><Relationship Id="rId761" Type="http://schemas.openxmlformats.org/officeDocument/2006/relationships/hyperlink" Target="http://sed-rada.gov.ua/informaciya-kontakti/kontakti" TargetMode="External"/><Relationship Id="rId859" Type="http://schemas.openxmlformats.org/officeDocument/2006/relationships/hyperlink" Target="http://chernigiv-rada.gov.ua/comisii/" TargetMode="External"/><Relationship Id="rId193" Type="http://schemas.openxmlformats.org/officeDocument/2006/relationships/hyperlink" Target="https://dniprorada.gov.ua/uk/articles/category/rishennya-pro-miskij-byudzhet/" TargetMode="External"/><Relationship Id="rId207" Type="http://schemas.openxmlformats.org/officeDocument/2006/relationships/hyperlink" Target="http://zt-rada.gov.ua/statutZt" TargetMode="External"/><Relationship Id="rId414" Type="http://schemas.openxmlformats.org/officeDocument/2006/relationships/hyperlink" Target="http://uman-rada.gov.ua/index.php/mizhnarodni-zviazky" TargetMode="External"/><Relationship Id="rId498" Type="http://schemas.openxmlformats.org/officeDocument/2006/relationships/hyperlink" Target="https://www.lutskrada.gov.ua/pages/public-institutions" TargetMode="External"/><Relationship Id="rId621" Type="http://schemas.openxmlformats.org/officeDocument/2006/relationships/hyperlink" Target="http://kovelrada.gov.ua/appeals_citizens.html" TargetMode="External"/><Relationship Id="rId1044" Type="http://schemas.openxmlformats.org/officeDocument/2006/relationships/hyperlink" Target="https://1535.odessa.ua/petition/i-Mjg0MTg3/" TargetMode="External"/><Relationship Id="rId1251" Type="http://schemas.openxmlformats.org/officeDocument/2006/relationships/hyperlink" Target="https://omr.gov.ua/ua/acts/council/182169/" TargetMode="External"/><Relationship Id="rId1349" Type="http://schemas.openxmlformats.org/officeDocument/2006/relationships/hyperlink" Target="https://rada-poltava.gov.ua/documents/" TargetMode="External"/><Relationship Id="rId260" Type="http://schemas.openxmlformats.org/officeDocument/2006/relationships/hyperlink" Target="http://kam.gov.ua/miska_vlada/miska_rada/plenarni_zasidannya" TargetMode="External"/><Relationship Id="rId719" Type="http://schemas.openxmlformats.org/officeDocument/2006/relationships/hyperlink" Target="https://mkrada.gov.ua/content/feedback.html" TargetMode="External"/><Relationship Id="rId926" Type="http://schemas.openxmlformats.org/officeDocument/2006/relationships/hyperlink" Target="https://petition.rada-poltava.gov.ua/petition/view?id=1" TargetMode="External"/><Relationship Id="rId1111" Type="http://schemas.openxmlformats.org/officeDocument/2006/relationships/hyperlink" Target="https://www.city.kharkov.ua/uk/dokumentyi/ustav-territorialnoj-gromadyi.html" TargetMode="External"/><Relationship Id="rId55" Type="http://schemas.openxmlformats.org/officeDocument/2006/relationships/hyperlink" Target="https://bmr.gov.ua/index.php?id=800000905" TargetMode="External"/><Relationship Id="rId120" Type="http://schemas.openxmlformats.org/officeDocument/2006/relationships/hyperlink" Target="http://brovary-rada.gov.ua/documents/30702.html%20%20&#1091;%20&#1076;&#1086;&#1076;&#1072;&#1090;&#1082;&#1072;&#1093;%20&#1088;&#1110;&#1096;&#1077;&#1085;&#1085;&#1103;" TargetMode="External"/><Relationship Id="rId358" Type="http://schemas.openxmlformats.org/officeDocument/2006/relationships/hyperlink" Target="https://kr.gov.ua/karta_saytu_pidrozdili_vikonkomu/upravlinnya_komunalnoi_vlasnosti_mista/ofitsiyni_povidomlennyahttps:/kr.gov.ua/ua/news/pg/260719105639507_s/" TargetMode="External"/><Relationship Id="rId565" Type="http://schemas.openxmlformats.org/officeDocument/2006/relationships/hyperlink" Target="http://chernivtsy.eu/portal/category/84" TargetMode="External"/><Relationship Id="rId772" Type="http://schemas.openxmlformats.org/officeDocument/2006/relationships/hyperlink" Target="http://sed-rada.gov.ua/diyuchi-programi-sievierodoneckoyi-miskoyi-radi/miska-cilova-programa-stvorennya-reiestru-vilnih-zemelnih-dilyanok-komunalnoyi-vlasnosti-yaki-abo-pravo-na-yaki-pidlyagayut-prodazhu-na-konkurentnih-zasadah-zemelnih-torgah-na-2019-rik" TargetMode="External"/><Relationship Id="rId1195" Type="http://schemas.openxmlformats.org/officeDocument/2006/relationships/hyperlink" Target="http://khm.gov.ua/uk/content/ogoloshennya-pro-namir-peredaty-mayno-v-orendu-stanom-na-23082019" TargetMode="External"/><Relationship Id="rId1209" Type="http://schemas.openxmlformats.org/officeDocument/2006/relationships/hyperlink" Target="https://dniprorada.gov.ua/uk/articles/item/35182/ogoloshennya-schodo-provedennya-publichnih-sluhan-z-pitan-formuvannya-proektu-byudzhetu-mista-dnipra-na-2020-rik" TargetMode="External"/><Relationship Id="rId218" Type="http://schemas.openxmlformats.org/officeDocument/2006/relationships/hyperlink" Target="http://zt-rada.gov.ua/?3398%5b0%5d=10165" TargetMode="External"/><Relationship Id="rId425" Type="http://schemas.openxmlformats.org/officeDocument/2006/relationships/hyperlink" Target="https://uman-rada.gov.ua/index.php/diialnist/kadrova-polityka/pryznachennia" TargetMode="External"/><Relationship Id="rId632" Type="http://schemas.openxmlformats.org/officeDocument/2006/relationships/hyperlink" Target="http://www.kovelrada.gov.ua/departmentlabor.html" TargetMode="External"/><Relationship Id="rId1055" Type="http://schemas.openxmlformats.org/officeDocument/2006/relationships/hyperlink" Target="https://dniprorada.gov.ua/uk/page/onlajn-translyacii-zasidan-postijnih-komisij-miskoi-radi" TargetMode="External"/><Relationship Id="rId1262" Type="http://schemas.openxmlformats.org/officeDocument/2006/relationships/hyperlink" Target="https://mkrada.gov.ua/documents/27081.html" TargetMode="External"/><Relationship Id="rId271" Type="http://schemas.openxmlformats.org/officeDocument/2006/relationships/hyperlink" Target="http://e-dem.in.ua/dniprodzerzhynsk%20&#1087;&#1086;&#1089;&#1080;&#1083;&#1072;&#1085;&#1085;&#1103;%20&#1085;&#1072;%20&#1087;&#1077;&#1090;&#1080;&#1094;&#1110;&#1111;%20&#1085;&#1077;&#1072;&#1082;&#1090;&#1080;&#1074;&#1085;&#1077;" TargetMode="External"/><Relationship Id="rId937" Type="http://schemas.openxmlformats.org/officeDocument/2006/relationships/hyperlink" Target="https://rada-poltava.gov.ua/documents/" TargetMode="External"/><Relationship Id="rId1122" Type="http://schemas.openxmlformats.org/officeDocument/2006/relationships/hyperlink" Target="http://olexrada.gov.ua/category/city_rada/cg_reglament" TargetMode="External"/><Relationship Id="rId66" Type="http://schemas.openxmlformats.org/officeDocument/2006/relationships/hyperlink" Target="https://bmr.gov.ua/index.php?id=800000880" TargetMode="External"/><Relationship Id="rId131" Type="http://schemas.openxmlformats.org/officeDocument/2006/relationships/hyperlink" Target="http://brovary-rada.gov.ua/content/kadrova-politika-ta-profesiyna-etika.html" TargetMode="External"/><Relationship Id="rId369" Type="http://schemas.openxmlformats.org/officeDocument/2006/relationships/hyperlink" Target="http://kr.gov.ua/sklad_vikonavchogo_komitetu/vakansii" TargetMode="External"/><Relationship Id="rId576" Type="http://schemas.openxmlformats.org/officeDocument/2006/relationships/hyperlink" Target="http://chernivtsy.eu/portal/14125-2" TargetMode="External"/><Relationship Id="rId783" Type="http://schemas.openxmlformats.org/officeDocument/2006/relationships/hyperlink" Target="http://ez.slavrada.gov.ua/" TargetMode="External"/><Relationship Id="rId990" Type="http://schemas.openxmlformats.org/officeDocument/2006/relationships/hyperlink" Target="https://kam-pod.gov.ua/economika/komunalne-maino/ogoloshennya-pro-komunalne-majno" TargetMode="External"/><Relationship Id="rId229" Type="http://schemas.openxmlformats.org/officeDocument/2006/relationships/hyperlink" Target="http://zt-rada.gov.ua/?3398%5b0%5d=198" TargetMode="External"/><Relationship Id="rId436" Type="http://schemas.openxmlformats.org/officeDocument/2006/relationships/hyperlink" Target="http://rada.ck.ua/petitions/web/" TargetMode="External"/><Relationship Id="rId643" Type="http://schemas.openxmlformats.org/officeDocument/2006/relationships/hyperlink" Target="http://kovelrada.gov.ua/councildecision.html" TargetMode="External"/><Relationship Id="rId1066" Type="http://schemas.openxmlformats.org/officeDocument/2006/relationships/hyperlink" Target="https://dniprorada.gov.ua/uk/articles/item/36711/rishennya-dniprovskoi-miskoi-radi-vid-22-01-2020-11053-pro-zvit-miskogo-golovi-schodo-zdijsnennya-derzhavnoi-regulyatornoi-politiki-vikonavchimi-organami-miskoi-radi-u-2019-roci" TargetMode="External"/><Relationship Id="rId1273" Type="http://schemas.openxmlformats.org/officeDocument/2006/relationships/hyperlink" Target="https://mkrada.gov.ua/content/ekspertnogromadska-rada.html" TargetMode="External"/><Relationship Id="rId850" Type="http://schemas.openxmlformats.org/officeDocument/2006/relationships/hyperlink" Target="https://khm.gov.ua/uk/content/pro-byudzhet-mista-hmelnyckogo-na-2020-rik-0%20(&#1076;&#1086;&#1076;&#1072;&#1090;&#1086;&#1082;%202)" TargetMode="External"/><Relationship Id="rId948" Type="http://schemas.openxmlformats.org/officeDocument/2006/relationships/hyperlink" Target="https://novomoskovsk-rada.dp.gov.ua/ua/nashe-misto/byudzhet&#1087;&#1086;&#1089;&#1080;&#1083;&#1072;&#1085;&#1085;&#1103;%20&#1085;&#1072;%20&#1076;&#1086;&#1082;&#1091;&#1084;&#1077;&#1085;&#1090;&#1080;%20&#1085;&#1077;&#1072;&#1082;&#1090;&#1080;&#1074;&#1085;&#1110;" TargetMode="External"/><Relationship Id="rId1133" Type="http://schemas.openxmlformats.org/officeDocument/2006/relationships/hyperlink" Target="https://khm.gov.ua/uk/content/vidbudetsya-zasidannya-postiynoyi-komisiyi-172" TargetMode="External"/><Relationship Id="rId77" Type="http://schemas.openxmlformats.org/officeDocument/2006/relationships/hyperlink" Target="https://bmr.gov.ua/fileadmin/documentation/vacancies/Pro_zatverdzhennja_Zagalnikh_pravi...___vid_05.08.pdf" TargetMode="External"/><Relationship Id="rId282" Type="http://schemas.openxmlformats.org/officeDocument/2006/relationships/hyperlink" Target="http://kam.gov.ua/viddili/viddil_personalu/vakansii_miskoi_radi" TargetMode="External"/><Relationship Id="rId503" Type="http://schemas.openxmlformats.org/officeDocument/2006/relationships/hyperlink" Target="https://www.lutskrada.gov.ua/pages/konkurs-na-zamishchennia-vakantnykh-posad-u-vykonavchi-orhany" TargetMode="External"/><Relationship Id="rId587" Type="http://schemas.openxmlformats.org/officeDocument/2006/relationships/hyperlink" Target="https://drohobych-rada.gov.ua/%d0%bc%d1%96%d1%81%d1%8c%d0%ba%d0%b0-%d1%80%d0%b0%d0%b4%d0%b0/taras-kuchma/" TargetMode="External"/><Relationship Id="rId710" Type="http://schemas.openxmlformats.org/officeDocument/2006/relationships/hyperlink" Target="http://mlt.gov.ua/index.php?option=com_content&amp;task=blogcategory&amp;id=144&amp;Itemid=437" TargetMode="External"/><Relationship Id="rId808" Type="http://schemas.openxmlformats.org/officeDocument/2006/relationships/hyperlink" Target="http://shostka-rada.gov.ua/purchasing/" TargetMode="External"/><Relationship Id="rId1340" Type="http://schemas.openxmlformats.org/officeDocument/2006/relationships/hyperlink" Target="https://www.city.kharkov.ua/uk/gorodskaya-vlast/ispolnitelnyie-organyi/departamentyi/sluzhba-z-pitan-zapobgannya-korupcz.html" TargetMode="External"/><Relationship Id="rId8" Type="http://schemas.openxmlformats.org/officeDocument/2006/relationships/hyperlink" Target="http://artemrada.gov.ua/8587&#1042;&#1077;&#1088;&#1093;&#1085;&#1108;%20&#1084;&#1077;&#1085;&#1102;%20-%20&#1056;&#1086;&#1079;&#1076;&#1110;&#1083;%20&#171;&#1047;&#1074;&#1077;&#1088;&#1085;&#1077;&#1085;&#1085;&#1103;%20&#1075;&#1088;&#1086;&#1084;&#1072;&#1076;&#1103;&#1085;&#187;" TargetMode="External"/><Relationship Id="rId142" Type="http://schemas.openxmlformats.org/officeDocument/2006/relationships/hyperlink" Target="https://www.vmr.gov.ua/TransparentCity/Lists/Vinnytsia2020/ShowContent.aspx?ID=14" TargetMode="External"/><Relationship Id="rId447" Type="http://schemas.openxmlformats.org/officeDocument/2006/relationships/hyperlink" Target="http://chmr.gov.ua/ua/text.php?s=33&amp;s1=368&amp;s2=516" TargetMode="External"/><Relationship Id="rId794" Type="http://schemas.openxmlformats.org/officeDocument/2006/relationships/hyperlink" Target="http://slavrada.gov.ua/?view=vacance" TargetMode="External"/><Relationship Id="rId1077" Type="http://schemas.openxmlformats.org/officeDocument/2006/relationships/hyperlink" Target="https://pavlogradmrada.dp.gov.ua/miska-rada/postoyannaya-deputatskaya-komissiya-po-voprosam-zakonnosti-deputatskojj-ehtiki-svyazyam-s-politicheskimi-partiyami-obshhestvennymi-organizaciyami-i-sredstvami-massovojj-informacii.html" TargetMode="External"/><Relationship Id="rId1200" Type="http://schemas.openxmlformats.org/officeDocument/2006/relationships/hyperlink" Target="https://drive.google.com/drive/folders/13d5C9s3hsU_cBiS3OvxKRIfPtYrRGiop?usp=sharing" TargetMode="External"/><Relationship Id="rId654" Type="http://schemas.openxmlformats.org/officeDocument/2006/relationships/hyperlink" Target="https://konotop-rada.gov.ua/7512-2019-07-08-13-50-51/" TargetMode="External"/><Relationship Id="rId861" Type="http://schemas.openxmlformats.org/officeDocument/2006/relationships/hyperlink" Target="http://chernigiv-rada.gov.ua/statut-gromady%20&#1042;&#1082;&#1072;&#1079;&#1072;&#1085;&#1086;%20&#1074;%20&#1057;&#1090;&#1072;&#1090;&#1091;&#1090;&#1110;%20&#1075;&#1088;&#1086;&#1084;&#1072;&#1076;&#1080;" TargetMode="External"/><Relationship Id="rId959" Type="http://schemas.openxmlformats.org/officeDocument/2006/relationships/hyperlink" Target="https://rada-uzhgorod.gov.ua/search?utf8=%E2%9C%93&amp;q=%D0%BF%D1%80%D0%BE+%D1%81%D0%BA%D0%BB%D0%B8%D0%BA%D0%B0%D0%BD%D0%BD%D1%8F" TargetMode="External"/><Relationship Id="rId1284" Type="http://schemas.openxmlformats.org/officeDocument/2006/relationships/hyperlink" Target="http://www.izmail-rada.gov.ua/2015-08-28-08-00-23/8745-2018-10-02-13-48-00" TargetMode="External"/><Relationship Id="rId293" Type="http://schemas.openxmlformats.org/officeDocument/2006/relationships/hyperlink" Target="http://so.kam.gov.ua/treezas_so/pg/1_dl/" TargetMode="External"/><Relationship Id="rId307" Type="http://schemas.openxmlformats.org/officeDocument/2006/relationships/hyperlink" Target="https://kmr.gov.ua/uk/plan-zakupivel" TargetMode="External"/><Relationship Id="rId514" Type="http://schemas.openxmlformats.org/officeDocument/2006/relationships/hyperlink" Target="https://lvivrada.gov.ua/gromadska-uchast/zagalyni-zbory" TargetMode="External"/><Relationship Id="rId721" Type="http://schemas.openxmlformats.org/officeDocument/2006/relationships/hyperlink" Target="http://mlt.gov.ua/index.php?option=com_content&amp;task=blogsection&amp;id=59&amp;Itemid=396" TargetMode="External"/><Relationship Id="rId1144" Type="http://schemas.openxmlformats.org/officeDocument/2006/relationships/hyperlink" Target="https://www.city.kharkov.ua/uk/o-xarkove/goroda-partneryi.html" TargetMode="External"/><Relationship Id="rId1351" Type="http://schemas.openxmlformats.org/officeDocument/2006/relationships/hyperlink" Target="https://www.lutskrada.gov.ua/documents/pro-diialnist-auktsionnoi-komisii-dlia-prodazhu-ob-iektiv-maloi-pryvatyzatsii-shcho-nalezhat-terytorialnii-hromadi-mista-lutska" TargetMode="External"/><Relationship Id="rId88" Type="http://schemas.openxmlformats.org/officeDocument/2006/relationships/hyperlink" Target="https://bc-rada.gov.ua/node/12149" TargetMode="External"/><Relationship Id="rId153" Type="http://schemas.openxmlformats.org/officeDocument/2006/relationships/hyperlink" Target="https://www.vmr.gov.ua/Branches/Lists/EconomicsBusinessAndInvestmens/ShowContent.aspx?ID=309" TargetMode="External"/><Relationship Id="rId360" Type="http://schemas.openxmlformats.org/officeDocument/2006/relationships/hyperlink" Target="https://kremen.gov.ua/index.php?view=decision-city-rada&amp;start=&amp;end=&amp;number=&amp;title=%D0%B1%D1%8E%D0%B4%D0%B6" TargetMode="External"/><Relationship Id="rId598" Type="http://schemas.openxmlformats.org/officeDocument/2006/relationships/hyperlink" Target="http://mvk.if.ua/program" TargetMode="External"/><Relationship Id="rId819" Type="http://schemas.openxmlformats.org/officeDocument/2006/relationships/hyperlink" Target="http://shostka-rada.gov.ua/finance/" TargetMode="External"/><Relationship Id="rId1004" Type="http://schemas.openxmlformats.org/officeDocument/2006/relationships/hyperlink" Target="https://kam-pod.gov.ua/component/k2/item/30098-malinovskyi-volodymyr-ivanovych" TargetMode="External"/><Relationship Id="rId1211" Type="http://schemas.openxmlformats.org/officeDocument/2006/relationships/hyperlink" Target="https://dniprorada.gov.ua/uk/page/obgovorennya-proektu-miskogo-byudzhetu" TargetMode="External"/><Relationship Id="rId220" Type="http://schemas.openxmlformats.org/officeDocument/2006/relationships/hyperlink" Target="http://zt-rada.gov.ua/?3398%5b0%5d=1852" TargetMode="External"/><Relationship Id="rId458" Type="http://schemas.openxmlformats.org/officeDocument/2006/relationships/hyperlink" Target="http://brovary-rada.gov.ua/content/dostup-do-publichnoi-informacii1.html" TargetMode="External"/><Relationship Id="rId665" Type="http://schemas.openxmlformats.org/officeDocument/2006/relationships/hyperlink" Target="https://konotop-rada.gov.ua/48-2009-04-27-08-44-51/" TargetMode="External"/><Relationship Id="rId872" Type="http://schemas.openxmlformats.org/officeDocument/2006/relationships/hyperlink" Target="http://chernigiv-rada.gov.ua/miskiy-byudzhet/%20&#1056;&#1110;&#1096;&#1077;&#1085;&#1085;&#1103;%20&#1097;&#1086;&#1076;&#1086;%20&#1091;&#1087;&#1088;&#1072;&#1074;&#1083;&#1110;&#1085;&#1085;&#1103;%20&#1073;&#1086;&#1088;&#1075;&#1086;&#1084;" TargetMode="External"/><Relationship Id="rId1088" Type="http://schemas.openxmlformats.org/officeDocument/2006/relationships/hyperlink" Target="http://lis.gov.ua/lisichansk-today/programs.html" TargetMode="External"/><Relationship Id="rId1295" Type="http://schemas.openxmlformats.org/officeDocument/2006/relationships/hyperlink" Target="https://chernigiv-rada.gov.ua/rishennya-sesii/" TargetMode="External"/><Relationship Id="rId1309" Type="http://schemas.openxmlformats.org/officeDocument/2006/relationships/hyperlink" Target="http://lis.gov.ua/regulatory-policy/2013-06-26-13-50-48/2010-10-28-05-28-23/435-resheniya-gorodskogo-soveta/15861-rishennya-miskoji-radi-vid-10-07-2017r-33-445.html" TargetMode="External"/><Relationship Id="rId15" Type="http://schemas.openxmlformats.org/officeDocument/2006/relationships/hyperlink" Target="http://artemrada.gov.ua/21844" TargetMode="External"/><Relationship Id="rId318" Type="http://schemas.openxmlformats.org/officeDocument/2006/relationships/hyperlink" Target="https://kmr.gov.ua/uk/content/pravyla-etychnoyi-povedinky" TargetMode="External"/><Relationship Id="rId525" Type="http://schemas.openxmlformats.org/officeDocument/2006/relationships/hyperlink" Target="http://mayno.lviv.ua/normatyvno-pravova-baza/orenda" TargetMode="External"/><Relationship Id="rId732" Type="http://schemas.openxmlformats.org/officeDocument/2006/relationships/hyperlink" Target="https://mkrada.gov.ua/content/budivnictvo.html" TargetMode="External"/><Relationship Id="rId1155" Type="http://schemas.openxmlformats.org/officeDocument/2006/relationships/hyperlink" Target="https://www.lutskrada.gov.ua/publications/rozpochato-pryiom-zaiavok-na-natsionalnyi-konkurs-blahodiina-ukraina-2020hhttps:/www.lutskrada.gov.ua/publications/rozpochavsia-vseukrainskyi-konkurs-dytiachoho-maliunka-okhorona-pratsi-ochyma-ditei-2021" TargetMode="External"/><Relationship Id="rId1362" Type="http://schemas.openxmlformats.org/officeDocument/2006/relationships/hyperlink" Target="https://smr.gov.ua/uk/miska-vlada/vakansiji/8902-informatsiya-pro-rezultati-konkursu-na-zamishchennya-vakantnikh-posad-posadovikh-osib-mistsevogo-samovryaduvannya-vid-30-sichnya-2018-roku.html" TargetMode="External"/><Relationship Id="rId99" Type="http://schemas.openxmlformats.org/officeDocument/2006/relationships/hyperlink" Target="http://uszn.org.ua/" TargetMode="External"/><Relationship Id="rId164" Type="http://schemas.openxmlformats.org/officeDocument/2006/relationships/hyperlink" Target="https://www.vmr.gov.ua/TransparentCity/Lists/BudjMista/ShowContent.aspx?ID=17" TargetMode="External"/><Relationship Id="rId371" Type="http://schemas.openxmlformats.org/officeDocument/2006/relationships/hyperlink" Target="https://kr.gov.ua/ua/news/pg/3297_s/" TargetMode="External"/><Relationship Id="rId1015" Type="http://schemas.openxmlformats.org/officeDocument/2006/relationships/hyperlink" Target="http://artemrada.gov.ua/protocols" TargetMode="External"/><Relationship Id="rId1222" Type="http://schemas.openxmlformats.org/officeDocument/2006/relationships/hyperlink" Target="https://omr.gov.ua/ua/city/departments/dpsp/miski-prog/" TargetMode="External"/><Relationship Id="rId469" Type="http://schemas.openxmlformats.org/officeDocument/2006/relationships/hyperlink" Target="https://nizhynrada.gov.ua/nmr/vikonkom/rishennya-vikonavchogo-komitetu" TargetMode="External"/><Relationship Id="rId676" Type="http://schemas.openxmlformats.org/officeDocument/2006/relationships/hyperlink" Target="http://konstrada.gov.ua/component/documents/?start=0" TargetMode="External"/><Relationship Id="rId883" Type="http://schemas.openxmlformats.org/officeDocument/2006/relationships/hyperlink" Target="https://smr.gov.ua/uk/misto/mista-partneri.html" TargetMode="External"/><Relationship Id="rId1099" Type="http://schemas.openxmlformats.org/officeDocument/2006/relationships/hyperlink" Target="https://omr.gov.ua/ua/open-city/statute/" TargetMode="External"/><Relationship Id="rId26" Type="http://schemas.openxmlformats.org/officeDocument/2006/relationships/hyperlink" Target="http://artemrada.gov.ua/13421" TargetMode="External"/><Relationship Id="rId231" Type="http://schemas.openxmlformats.org/officeDocument/2006/relationships/hyperlink" Target="http://zt-rada.gov.ua/?3398%5b0%5d=198" TargetMode="External"/><Relationship Id="rId329" Type="http://schemas.openxmlformats.org/officeDocument/2006/relationships/hyperlink" Target="https://kremen.gov.ua/index.php?view=single-str&amp;dep-id=14&amp;page_id=760" TargetMode="External"/><Relationship Id="rId536" Type="http://schemas.openxmlformats.org/officeDocument/2006/relationships/hyperlink" Target="https://city-adm.lviv.ua/lmr/job" TargetMode="External"/><Relationship Id="rId1166" Type="http://schemas.openxmlformats.org/officeDocument/2006/relationships/hyperlink" Target="http://edeputat.dniprorada.gov.ua/en" TargetMode="External"/><Relationship Id="rId175" Type="http://schemas.openxmlformats.org/officeDocument/2006/relationships/hyperlink" Target="https://www.vmr.gov.ua/TransparentCity/Lists/PublicDiscussion/ShowContent.aspx?ID=1" TargetMode="External"/><Relationship Id="rId743" Type="http://schemas.openxmlformats.org/officeDocument/2006/relationships/hyperlink" Target="https://mkrada.gov.ua/content/sklad-vikonkomu.html" TargetMode="External"/><Relationship Id="rId950" Type="http://schemas.openxmlformats.org/officeDocument/2006/relationships/hyperlink" Target="https://rada-uzhgorod.gov.ua/zvernennya-gromadyan/" TargetMode="External"/><Relationship Id="rId1026" Type="http://schemas.openxmlformats.org/officeDocument/2006/relationships/hyperlink" Target="http://artemrada.gov.ua/3112" TargetMode="External"/><Relationship Id="rId382" Type="http://schemas.openxmlformats.org/officeDocument/2006/relationships/hyperlink" Target="http://www.kr-rada.gov.ua/sesiyi/perelik-pitan-do-sessiyi/" TargetMode="External"/><Relationship Id="rId603" Type="http://schemas.openxmlformats.org/officeDocument/2006/relationships/hyperlink" Target="http://depkr.if.ua/index.php/2018-09-15-19-23-32/pryvatyzatsiia-komunalnoho-maina/normatyvno-pravovi-akty" TargetMode="External"/><Relationship Id="rId687" Type="http://schemas.openxmlformats.org/officeDocument/2006/relationships/hyperlink" Target="http://www.krm.gov.ua/news/section/19" TargetMode="External"/><Relationship Id="rId810" Type="http://schemas.openxmlformats.org/officeDocument/2006/relationships/hyperlink" Target="http://shostka-rada.gov.ua/purchasing/" TargetMode="External"/><Relationship Id="rId908"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233" Type="http://schemas.openxmlformats.org/officeDocument/2006/relationships/hyperlink" Target="http://www.lts.lg.ua/novini.html" TargetMode="External"/><Relationship Id="rId242" Type="http://schemas.openxmlformats.org/officeDocument/2006/relationships/hyperlink" Target="http://ep.zp.gov.ua/uk" TargetMode="External"/><Relationship Id="rId894" Type="http://schemas.openxmlformats.org/officeDocument/2006/relationships/hyperlink" Target="http://rivnerada.gov.ua/portal/view-content/9373" TargetMode="External"/><Relationship Id="rId1177" Type="http://schemas.openxmlformats.org/officeDocument/2006/relationships/hyperlink" Target="https://www.omr.gov.ua/ua/open-city/prozorro/" TargetMode="External"/><Relationship Id="rId1300" Type="http://schemas.openxmlformats.org/officeDocument/2006/relationships/hyperlink" Target="http://lis.gov.ua/2011-03-25-08-36-56/resheniya/resheniya-sessij-gorodskogo-soveta.html" TargetMode="External"/><Relationship Id="rId37" Type="http://schemas.openxmlformats.org/officeDocument/2006/relationships/hyperlink" Target="https://berdychiv.com.ua/%d0%bc%d1%96%d1%81%d1%8c%d0%ba%d0%b8%d0%b9-%d0%b3%d0%be%d0%bb%d0%be%d0%b2%d0%b0/" TargetMode="External"/><Relationship Id="rId102" Type="http://schemas.openxmlformats.org/officeDocument/2006/relationships/hyperlink" Target="http://bc-rada.gov.ua/node/2096" TargetMode="External"/><Relationship Id="rId547" Type="http://schemas.openxmlformats.org/officeDocument/2006/relationships/hyperlink" Target="https://ternopilcity.gov.ua/sesiya/poryadki-dennih-zasidan-sesii/4716.html" TargetMode="External"/><Relationship Id="rId754" Type="http://schemas.openxmlformats.org/officeDocument/2006/relationships/hyperlink" Target="http://sed-rada.gov.ua/gromadskiy-byudzhet" TargetMode="External"/><Relationship Id="rId961" Type="http://schemas.openxmlformats.org/officeDocument/2006/relationships/hyperlink" Target="https://rada-uzhgorod.gov.ua/viddil-mizhnarodnyh-grantovyh-program-ta-innovatsij/" TargetMode="External"/><Relationship Id="rId90" Type="http://schemas.openxmlformats.org/officeDocument/2006/relationships/hyperlink" Target="http://bc-rada.gov.ua/node/5905" TargetMode="External"/><Relationship Id="rId186" Type="http://schemas.openxmlformats.org/officeDocument/2006/relationships/hyperlink" Target="https://dniprorada.gov.ua/uk/page/poshuk-proektiv-dokumentiv-dniprovskoi-miskoi-radi" TargetMode="External"/><Relationship Id="rId393" Type="http://schemas.openxmlformats.org/officeDocument/2006/relationships/hyperlink" Target="https://data.gov.ua/dataset/a94794c6-9ee7-433e-b74f-79d277adb5e7" TargetMode="External"/><Relationship Id="rId407" Type="http://schemas.openxmlformats.org/officeDocument/2006/relationships/hyperlink" Target="http://lis.gov.ua/2011-03-25-08-36-56/2011-06-10-10-24-37.html" TargetMode="External"/><Relationship Id="rId614" Type="http://schemas.openxmlformats.org/officeDocument/2006/relationships/hyperlink" Target="http://www.kovelrada.gov.ua/news-8635.html" TargetMode="External"/><Relationship Id="rId821" Type="http://schemas.openxmlformats.org/officeDocument/2006/relationships/hyperlink" Target="http://www.shostka-rada.gov.ua/documents/proekti_rshen_dlya_obgovorennya/" TargetMode="External"/><Relationship Id="rId1037" Type="http://schemas.openxmlformats.org/officeDocument/2006/relationships/hyperlink" Target="https://rivnerada.gov.ua/petitions/view-petition/6631" TargetMode="External"/><Relationship Id="rId1244" Type="http://schemas.openxmlformats.org/officeDocument/2006/relationships/hyperlink" Target="https://dniprorada.gov.ua/uk/articles/category/vakansii/" TargetMode="External"/><Relationship Id="rId253" Type="http://schemas.openxmlformats.org/officeDocument/2006/relationships/hyperlink" Target="https://zp.gov.ua/uk/page/vakansii" TargetMode="External"/><Relationship Id="rId460" Type="http://schemas.openxmlformats.org/officeDocument/2006/relationships/hyperlink" Target="https://city-adm.lviv.ua/services/application" TargetMode="External"/><Relationship Id="rId698" Type="http://schemas.openxmlformats.org/officeDocument/2006/relationships/hyperlink" Target="http://marsovet.org.ua/articles/show/menu/74" TargetMode="External"/><Relationship Id="rId919" Type="http://schemas.openxmlformats.org/officeDocument/2006/relationships/hyperlink" Target="http://rivnerada.gov.ua/portal/view-content/2434" TargetMode="External"/><Relationship Id="rId1090" Type="http://schemas.openxmlformats.org/officeDocument/2006/relationships/hyperlink" Target="https://dniprorada.gov.ua/uk/page/poshuk-prijnyatih-dokumentiv-dniprovskoi-miskoi-radi" TargetMode="External"/><Relationship Id="rId1104" Type="http://schemas.openxmlformats.org/officeDocument/2006/relationships/hyperlink" Target="https://www.lutskrada.gov.ua/pages/bu" TargetMode="External"/><Relationship Id="rId1311" Type="http://schemas.openxmlformats.org/officeDocument/2006/relationships/hyperlink" Target="https://chernigiv-rada.gov.ua/fin-miscevi-podatky/id-35781/" TargetMode="External"/><Relationship Id="rId48" Type="http://schemas.openxmlformats.org/officeDocument/2006/relationships/hyperlink" Target="https://bmr.gov.ua/index.php?id=800000272" TargetMode="External"/><Relationship Id="rId113" Type="http://schemas.openxmlformats.org/officeDocument/2006/relationships/hyperlink" Target="http://brovary-rada.gov.ua/content/grafiki-zasidan-postiynih-deputatskih-komisiy-vii-sklikannya.html" TargetMode="External"/><Relationship Id="rId320" Type="http://schemas.openxmlformats.org/officeDocument/2006/relationships/hyperlink" Target="http://kga.gov.ua/gromadski-slukhannya" TargetMode="External"/><Relationship Id="rId558" Type="http://schemas.openxmlformats.org/officeDocument/2006/relationships/hyperlink" Target="http://chernivtsy.eu/portal/6032-2" TargetMode="External"/><Relationship Id="rId765" Type="http://schemas.openxmlformats.org/officeDocument/2006/relationships/hyperlink" Target="http://sed-rada.gov.ua/miska-rada/reglament-sievierodoneckoyi-miskoyi-radi-vii-sklikannya" TargetMode="External"/><Relationship Id="rId972" Type="http://schemas.openxmlformats.org/officeDocument/2006/relationships/hyperlink" Target="https://rada-uzhgorod.gov.ua/rada_docs/zvit-pro-vykonannya-byudzhetu-mista/" TargetMode="External"/><Relationship Id="rId1188" Type="http://schemas.openxmlformats.org/officeDocument/2006/relationships/hyperlink" Target="http://kr.gov.ua/ua/osxfile/name/291111692030173_s_2o/" TargetMode="External"/><Relationship Id="rId197" Type="http://schemas.openxmlformats.org/officeDocument/2006/relationships/hyperlink" Target="https://dniprorada.gov.ua/uk/page/zapobigannya-konfliktu-interesiv" TargetMode="External"/><Relationship Id="rId418" Type="http://schemas.openxmlformats.org/officeDocument/2006/relationships/hyperlink" Target="https://uman-rada.gov.ua/index.php/ekonomika/komunalne-maino/orenda" TargetMode="External"/><Relationship Id="rId625" Type="http://schemas.openxmlformats.org/officeDocument/2006/relationships/hyperlink" Target="http://koryukivka-rada.gov.ua/korysna-informatsiya/proektnyj-menedzhment/aktualni-konkursy-ta-granty/" TargetMode="External"/><Relationship Id="rId832" Type="http://schemas.openxmlformats.org/officeDocument/2006/relationships/hyperlink" Target="http://www.shostka-rada.gov.ua/documents/" TargetMode="External"/><Relationship Id="rId1048" Type="http://schemas.openxmlformats.org/officeDocument/2006/relationships/hyperlink" Target="http://www.emvk.if.ua/stan" TargetMode="External"/><Relationship Id="rId1255" Type="http://schemas.openxmlformats.org/officeDocument/2006/relationships/hyperlink" Target="https://nazk.gov.ua/" TargetMode="External"/><Relationship Id="rId264" Type="http://schemas.openxmlformats.org/officeDocument/2006/relationships/hyperlink" Target="http://kam.gov.ua/ekonomichniy_rozvitok" TargetMode="External"/><Relationship Id="rId471" Type="http://schemas.openxmlformats.org/officeDocument/2006/relationships/hyperlink" Target="https://nizhynrada.gov.ua/nmr/miska-gromada/instrumenti-miscevoji-demokratiji/gromadski-sluhannya" TargetMode="External"/><Relationship Id="rId1115" Type="http://schemas.openxmlformats.org/officeDocument/2006/relationships/hyperlink" Target="https://omr.gov.ua/ua/open-city/policy/initiative/" TargetMode="External"/><Relationship Id="rId1322" Type="http://schemas.openxmlformats.org/officeDocument/2006/relationships/hyperlink" Target="http://zt-rada.gov.ua/documents?4033%5b0%5d=%D0%B1%D1%8E%D0%B4%D0%B6%D0%B5%D1%82" TargetMode="External"/><Relationship Id="rId59" Type="http://schemas.openxmlformats.org/officeDocument/2006/relationships/hyperlink" Target="https://bmr.gov.ua/index.php?id=49&amp;L=920" TargetMode="External"/><Relationship Id="rId124" Type="http://schemas.openxmlformats.org/officeDocument/2006/relationships/hyperlink" Target="http://brovary-rada.gov.ua/documents/?c=5" TargetMode="External"/><Relationship Id="rId569" Type="http://schemas.openxmlformats.org/officeDocument/2006/relationships/hyperlink" Target="http://chernivtsy.eu/portal/komunalni-pidpryyemstva-2018" TargetMode="External"/><Relationship Id="rId776" Type="http://schemas.openxmlformats.org/officeDocument/2006/relationships/hyperlink" Target="http://sed-rada.gov.ua/ochishchennya-vladi/perevirka-diyuchih-posadovih-osib" TargetMode="External"/><Relationship Id="rId983" Type="http://schemas.openxmlformats.org/officeDocument/2006/relationships/hyperlink" Target="https://kam-pod.gov.ua/rada/deputatsky-korpus/post-komisii-miskradi/sklad-postijnikh-komisij-miskoji-radi" TargetMode="External"/><Relationship Id="rId1199" Type="http://schemas.openxmlformats.org/officeDocument/2006/relationships/hyperlink" Target="https://pavlogradmrada.dp.gov.ua/privatizaciya/povidomlennya-pro-rezultati-privatizaci%d1%97-4.html" TargetMode="External"/><Relationship Id="rId331" Type="http://schemas.openxmlformats.org/officeDocument/2006/relationships/hyperlink" Target="https://opendata.kremen.gov.ua/dataset/&#1088;&#1110;&#1095;&#1085;&#1110;-&#1087;&#1083;&#1072;&#1085;&#1080;-&#1079;&#1072;&#1082;&#1091;&#1087;&#1110;&#1074;&#1077;&#1083;&#1100;" TargetMode="External"/><Relationship Id="rId429" Type="http://schemas.openxmlformats.org/officeDocument/2006/relationships/hyperlink" Target="https://uman-rada.gov.ua/index.php/ekonomika/komunalne-maino/orenda" TargetMode="External"/><Relationship Id="rId636" Type="http://schemas.openxmlformats.org/officeDocument/2006/relationships/hyperlink" Target="http://www.kovelrada.gov.ua/news-9390.html" TargetMode="External"/><Relationship Id="rId1059" Type="http://schemas.openxmlformats.org/officeDocument/2006/relationships/hyperlink" Target="http://nikopol-mrada.dp.gov.ua/publichna-informatsiia/protokoly-zasidan-postiinykh-komisii-miskoi-rady" TargetMode="External"/><Relationship Id="rId1266" Type="http://schemas.openxmlformats.org/officeDocument/2006/relationships/hyperlink" Target="https://smr.gov.ua/uk/2016-03-14-08-10-17/zapobigannya-proyavam-koruptsiji/7288-pam-yatka-posadovoji-osobi-organiv-mistsevikh-samovryaduvan-shchodo-vregulyuvannya-konfliktu-interesiv.html" TargetMode="External"/><Relationship Id="rId843" Type="http://schemas.openxmlformats.org/officeDocument/2006/relationships/hyperlink" Target="https://petition.e-dem.ua/khmelnytsky" TargetMode="External"/><Relationship Id="rId1126" Type="http://schemas.openxmlformats.org/officeDocument/2006/relationships/hyperlink" Target="http://www.city.kherson.ua/acts/ps-4517-1120-5_1.zip" TargetMode="External"/><Relationship Id="rId275" Type="http://schemas.openxmlformats.org/officeDocument/2006/relationships/hyperlink" Target="https://drive.google.com/file/d/1GsNUQSTj3xyMdo8zf89hc0svngYA_X28/view" TargetMode="External"/><Relationship Id="rId482" Type="http://schemas.openxmlformats.org/officeDocument/2006/relationships/hyperlink" Target="https://lis.gov.ua/upravlenie-sobstvennosti/novosti/22921-12-bereznya-konkurs-z-vidboru-vikonavtsiv-robit-iz-zemleustroyu.htmlZVIT_VRRA_14_05_2020(2).doc" TargetMode="External"/><Relationship Id="rId703" Type="http://schemas.openxmlformats.org/officeDocument/2006/relationships/hyperlink" Target="https://mariupolrada.gov.ua/page/normativni-dokumenti" TargetMode="External"/><Relationship Id="rId910" Type="http://schemas.openxmlformats.org/officeDocument/2006/relationships/hyperlink" Target="http://rivnerada.gov.ua/portal/content-list/5/227?page=3%20&#1073;&#1102;&#1076;&#1078;&#1077;&#1090;&#1080;%20&#1074;&#1110;&#1076;%202019%20&#1088;&#1086;&#1082;&#1091;%20(&#1086;&#1085;&#1086;&#1074;&#1083;&#1077;&#1085;&#1080;&#1081;%20&#1089;&#1072;&#1081;&#1090;)" TargetMode="External"/><Relationship Id="rId1333" Type="http://schemas.openxmlformats.org/officeDocument/2006/relationships/hyperlink" Target="https://doc.citynet.kharkov.ua/uk/profile/" TargetMode="External"/><Relationship Id="rId135" Type="http://schemas.openxmlformats.org/officeDocument/2006/relationships/hyperlink" Target="https://transparent.vmr.gov.ua/LicencingProceduresCheckLib/LPCheck.aspx" TargetMode="External"/><Relationship Id="rId342" Type="http://schemas.openxmlformats.org/officeDocument/2006/relationships/hyperlink" Target="https://kr.gov.ua/ua/news/pg/241220602642854_s/" TargetMode="External"/><Relationship Id="rId787" Type="http://schemas.openxmlformats.org/officeDocument/2006/relationships/hyperlink" Target="http://e-deputat.slavrada.gov.ua/uk/deputies" TargetMode="External"/><Relationship Id="rId994" Type="http://schemas.openxmlformats.org/officeDocument/2006/relationships/hyperlink" Target="https://kam-pod.gov.ua/economika/komunalne-maino/ogoloshennya-pro-komunalne-majno" TargetMode="External"/><Relationship Id="rId202" Type="http://schemas.openxmlformats.org/officeDocument/2006/relationships/hyperlink" Target="http://zt-rada.gov.ua/graficcomisiy" TargetMode="External"/><Relationship Id="rId647" Type="http://schemas.openxmlformats.org/officeDocument/2006/relationships/hyperlink" Target="https://konotop-rada.gov.ua/7530-2019-08-20-14-00-50/" TargetMode="External"/><Relationship Id="rId854" Type="http://schemas.openxmlformats.org/officeDocument/2006/relationships/hyperlink" Target="https://khm.gov.ua/uk/jobs" TargetMode="External"/><Relationship Id="rId1277" Type="http://schemas.openxmlformats.org/officeDocument/2006/relationships/hyperlink" Target="https://dniprorada.gov.ua/uk/page/reestr-diyuchih-dogovoriv-orendi-zemelnih-dilyanok" TargetMode="External"/><Relationship Id="rId286" Type="http://schemas.openxmlformats.org/officeDocument/2006/relationships/hyperlink" Target="http://kam.gov.ua/ua/news/pg/250918642581145_p26/" TargetMode="External"/><Relationship Id="rId493" Type="http://schemas.openxmlformats.org/officeDocument/2006/relationships/hyperlink" Target="https://www.lutskrada.gov.ua/departments/viddil-upravlinnia-mainom-miskoi-komunalnoi-vlasnosti/publications" TargetMode="External"/><Relationship Id="rId507" Type="http://schemas.openxmlformats.org/officeDocument/2006/relationships/hyperlink" Target="https://www.lutskrada.gov.ua/departments/upravlinnia-zemelnykh-resursiv" TargetMode="External"/><Relationship Id="rId714" Type="http://schemas.openxmlformats.org/officeDocument/2006/relationships/hyperlink" Target="http://mlt.gov.ua/index.php?option=com_content&amp;task=blogcategory&amp;id=79&amp;Itemid=308" TargetMode="External"/><Relationship Id="rId921" Type="http://schemas.openxmlformats.org/officeDocument/2006/relationships/hyperlink" Target="https://geo.rv.ua/ua/reestr-zemelnih-diljanok" TargetMode="External"/><Relationship Id="rId1137" Type="http://schemas.openxmlformats.org/officeDocument/2006/relationships/hyperlink" Target="https://pb.shostka.net/" TargetMode="External"/><Relationship Id="rId1344" Type="http://schemas.openxmlformats.org/officeDocument/2006/relationships/hyperlink" Target="http://www.city.kherson.ua/news_detail/informaciya-shodo-vikonannya-zahodiv-miskoyi-cilovoyi-programi-_gromadskiy-byudzhet-u-misti-hersoni-na-2018-2022-roki_" TargetMode="External"/><Relationship Id="rId50" Type="http://schemas.openxmlformats.org/officeDocument/2006/relationships/hyperlink" Target="https://bmr.gov.ua/fileadmin/documentation/inf-komunik.resursi/2017/Statut_teritor_gromadi_mista.pdf" TargetMode="External"/><Relationship Id="rId146" Type="http://schemas.openxmlformats.org/officeDocument/2006/relationships/hyperlink" Target="https://www.vmr.gov.ua/Lists/CityCouncil/ShowContent.aspx?ID=83" TargetMode="External"/><Relationship Id="rId353" Type="http://schemas.openxmlformats.org/officeDocument/2006/relationships/hyperlink" Target="https://kr.gov.ua/ua/st/pg/300818371429080_s/&#1110;&#1085;&#1092;&#1086;&#1088;&#1084;&#1072;&#1094;&#1110;&#1103;%20&#1108;%20&#1090;&#1110;&#1083;&#1100;&#1082;&#1080;%20&#1079;&#1072;%202016-2018%20&#1088;&#1088;." TargetMode="External"/><Relationship Id="rId560" Type="http://schemas.openxmlformats.org/officeDocument/2006/relationships/hyperlink" Target="http://chernivtsy.eu/portal/4/povidomlennya-pro-ochikuvani-zakupivli-na-2019-rik-po-proektu-nefco-124242.html" TargetMode="External"/><Relationship Id="rId798" Type="http://schemas.openxmlformats.org/officeDocument/2006/relationships/hyperlink" Target="http://slavrada.gov.ua/?view=vacance" TargetMode="External"/><Relationship Id="rId1190" Type="http://schemas.openxmlformats.org/officeDocument/2006/relationships/hyperlink" Target="https://www.bc-ukv.org.ua/" TargetMode="External"/><Relationship Id="rId1204" Type="http://schemas.openxmlformats.org/officeDocument/2006/relationships/hyperlink" Target="http://kam.gov.ua/byudzhet/rishennya_pro_miskiy_byudzhet" TargetMode="External"/><Relationship Id="rId213" Type="http://schemas.openxmlformats.org/officeDocument/2006/relationships/hyperlink" Target="http://zt-rada.gov.ua/?3445%5b0%5d=54" TargetMode="External"/><Relationship Id="rId420" Type="http://schemas.openxmlformats.org/officeDocument/2006/relationships/hyperlink" Target="https://drive.google.com/drive/folders/16gwbqZ54JMVEcp6yUanFpTHu9lThTD7d" TargetMode="External"/><Relationship Id="rId658" Type="http://schemas.openxmlformats.org/officeDocument/2006/relationships/hyperlink" Target="https://konotop-rada.gov.ua/wp-content/uploads/2009/05/P20148a.pdf" TargetMode="External"/><Relationship Id="rId865" Type="http://schemas.openxmlformats.org/officeDocument/2006/relationships/hyperlink" Target="https://chernigiv-rada.gov.ua/rishennya-sesii/sid-59/scid-3/id-45988/" TargetMode="External"/><Relationship Id="rId1050" Type="http://schemas.openxmlformats.org/officeDocument/2006/relationships/hyperlink" Target="https://opencity.e-dem.ua/map/UA6810100000" TargetMode="External"/><Relationship Id="rId1288" Type="http://schemas.openxmlformats.org/officeDocument/2006/relationships/hyperlink" Target="http://lis.gov.ua/2011-03-25-08-36-56/resheniya/proekty-reshenij.html" TargetMode="External"/><Relationship Id="rId297" Type="http://schemas.openxmlformats.org/officeDocument/2006/relationships/hyperlink" Target="http://kmr.gov.ua/uk/content/zvity" TargetMode="External"/><Relationship Id="rId518" Type="http://schemas.openxmlformats.org/officeDocument/2006/relationships/hyperlink" Target="https://www.lvivrada.gov.ua/zasidannia/poryadok-dennyy" TargetMode="External"/><Relationship Id="rId725" Type="http://schemas.openxmlformats.org/officeDocument/2006/relationships/hyperlink" Target="http://mlt.gov.ua/index.php?option=com_content&amp;task=view&amp;id=16524&amp;Itemid=355" TargetMode="External"/><Relationship Id="rId932" Type="http://schemas.openxmlformats.org/officeDocument/2006/relationships/hyperlink" Target="https://rada-poltava.gov.ua/documents/" TargetMode="External"/><Relationship Id="rId1148" Type="http://schemas.openxmlformats.org/officeDocument/2006/relationships/hyperlink" Target="http://izmailinvest.org.ua/ua/" TargetMode="External"/><Relationship Id="rId1355" Type="http://schemas.openxmlformats.org/officeDocument/2006/relationships/hyperlink" Target="http://www.city.kherson.ua/upload/bul_27.09.2019.doc" TargetMode="External"/><Relationship Id="rId157" Type="http://schemas.openxmlformats.org/officeDocument/2006/relationships/hyperlink" Target="https://www.vmr.gov.ua/Branches/Lists/GMDepkomunresursiv/ShowContent.aspx?ID=16" TargetMode="External"/><Relationship Id="rId364" Type="http://schemas.openxmlformats.org/officeDocument/2006/relationships/hyperlink" Target="https://kr.gov.ua/ua/st/pg/181109582848499_s/" TargetMode="External"/><Relationship Id="rId1008" Type="http://schemas.openxmlformats.org/officeDocument/2006/relationships/hyperlink" Target="https://onedrive.live.com/view.aspx?cid=ece43d51f9a9d478&amp;page=view&amp;resid=ECE43D51F9A9D478!41030&amp;parId=ECE43D51F9A9D478!40964&amp;authkey=!AJQSznE-0r8tY5A&amp;app=Word" TargetMode="External"/><Relationship Id="rId1215" Type="http://schemas.openxmlformats.org/officeDocument/2006/relationships/hyperlink" Target="http://www.upszn.gov.ua/" TargetMode="External"/><Relationship Id="rId61" Type="http://schemas.openxmlformats.org/officeDocument/2006/relationships/hyperlink" Target="https://bmr.gov.ua/index.php?id=800001797&amp;L=520" TargetMode="External"/><Relationship Id="rId571" Type="http://schemas.openxmlformats.org/officeDocument/2006/relationships/hyperlink" Target="http://chernivtsy.eu/portal/?cat=32" TargetMode="External"/><Relationship Id="rId669" Type="http://schemas.openxmlformats.org/officeDocument/2006/relationships/hyperlink" Target="https://konotop-rada.gov.ua/wp-content/uploads/2020/11/polozhennia-pro-postijni-komisii-miskoi-rady.pdf" TargetMode="External"/><Relationship Id="rId876" Type="http://schemas.openxmlformats.org/officeDocument/2006/relationships/hyperlink" Target="https://chernigiv-rada.gov.ua/mistobudivna-documentaciya/" TargetMode="External"/><Relationship Id="rId1299" Type="http://schemas.openxmlformats.org/officeDocument/2006/relationships/hyperlink" Target="http://zt-rada.gov.ua/documents?4033%5b0%5d=%D1%80%D1%96%D1%88%D0%B5%D0%BD%D0%BD%D1%8F%20%D1%81%D0%B5%D1%81%D1%96%D1%97" TargetMode="External"/><Relationship Id="rId19" Type="http://schemas.openxmlformats.org/officeDocument/2006/relationships/hyperlink" Target="http://artemrada.gov.ua/news/24687" TargetMode="External"/><Relationship Id="rId224" Type="http://schemas.openxmlformats.org/officeDocument/2006/relationships/hyperlink" Target="http://zt-rada.gov.ua/?3398%5b0%5d=7217" TargetMode="External"/><Relationship Id="rId431" Type="http://schemas.openxmlformats.org/officeDocument/2006/relationships/hyperlink" Target="http://chmr.gov.ua/ua/sections.php?s=2" TargetMode="External"/><Relationship Id="rId529" Type="http://schemas.openxmlformats.org/officeDocument/2006/relationships/hyperlink" Target="https://city-adm.lviv.ua/news/city/land-policy" TargetMode="External"/><Relationship Id="rId736" Type="http://schemas.openxmlformats.org/officeDocument/2006/relationships/hyperlink" Target="https://mkrada.gov.ua/content/vakansii.html" TargetMode="External"/><Relationship Id="rId1061" Type="http://schemas.openxmlformats.org/officeDocument/2006/relationships/hyperlink" Target="http://olexrada.gov.ua/category/city_rada/cg_st_komis" TargetMode="External"/><Relationship Id="rId1159" Type="http://schemas.openxmlformats.org/officeDocument/2006/relationships/hyperlink" Target="https://pavlogradmrada.dp.gov.ua/torgovlya/pavlograd-invest/pro-zatverdzhennya-programi-spriyannya-rozvitku-pidpriehmnictva-v-m-pavlograd-na-2019-2021-roki.html" TargetMode="External"/><Relationship Id="rId168" Type="http://schemas.openxmlformats.org/officeDocument/2006/relationships/hyperlink" Target="https://www.vmr.gov.ua/TransparentCity/Lists/vacancies/ShowContent.aspx?ID=1" TargetMode="External"/><Relationship Id="rId943" Type="http://schemas.openxmlformats.org/officeDocument/2006/relationships/hyperlink" Target="https://petition.e-dem.ua/novomoskovsk" TargetMode="External"/><Relationship Id="rId1019" Type="http://schemas.openxmlformats.org/officeDocument/2006/relationships/hyperlink" Target="http://artemrada.gov.ua/documents/regulations/committee" TargetMode="External"/><Relationship Id="rId72" Type="http://schemas.openxmlformats.org/officeDocument/2006/relationships/hyperlink" Target="https://bmr.gov.ua/index.php?id=800000125&amp;L=%D1%96%D0%BD%D1%84%D0%BE%D1%80%D0%BC&amp;tx_news_pi1%5Bnews%5D=14760&amp;tx_news_pi1%5Bcontroller%5D=News&amp;tx_news_pi1%5Baction%5D=detail&amp;cHash=13e9fdef648039dcd27182cab7c3b79d" TargetMode="External"/><Relationship Id="rId375" Type="http://schemas.openxmlformats.org/officeDocument/2006/relationships/hyperlink" Target="http://www.kr-rada.gov.ua/zviti/" TargetMode="External"/><Relationship Id="rId582" Type="http://schemas.openxmlformats.org/officeDocument/2006/relationships/hyperlink" Target="https://drohobych-rada.gov.ua/%d0%b5%d0%ba%d0%be%d0%bd%d0%be%d0%bc%d1%96%d0%ba%d0%b0/%d0%b7%d0%b0%d0%ba%d1%83%d0%bf%d1%96%d0%b2%d0%bb%d1%96-%d1%80%d0%be%d0%b7%d0%bf%d0%be%d1%80%d1%8f%d0%b4%d0%bd%d0%b8%d0%ba%d1%96%d0%b2/&#1045;&#1090;&#1072;&#1087;%20&#1087;&#1083;&#1072;&#1085;&#1091;&#1074;&#1072;&#1085;&#1085;&#1103;" TargetMode="External"/><Relationship Id="rId803" Type="http://schemas.openxmlformats.org/officeDocument/2006/relationships/hyperlink" Target="http://shostka-smartcity.com/" TargetMode="External"/><Relationship Id="rId1226" Type="http://schemas.openxmlformats.org/officeDocument/2006/relationships/hyperlink" Target="http://cnap.bc-rada.gov.ua/" TargetMode="External"/><Relationship Id="rId3" Type="http://schemas.openxmlformats.org/officeDocument/2006/relationships/hyperlink" Target="https://berdychiv.com.ua/%d0%bf%d1%80%d0%be%d0%b7%d0%be%d1%80%d1%96%d1%81%d1%82%d1%8c/%d1%80%d1%96%d1%87%d0%bd%d1%96-%d0%bf%d0%bb%d0%b0%d0%bd%d0%b8-%d0%b7%d0%b0%d0%ba%d1%83%d0%bf%d1%96%d0%b2%d0%b5%d0%bb%d1%8c/Prozorro" TargetMode="External"/><Relationship Id="rId235" Type="http://schemas.openxmlformats.org/officeDocument/2006/relationships/hyperlink" Target="http://zt-rada.gov.ua/?3506%5b0%5d=168" TargetMode="External"/><Relationship Id="rId442" Type="http://schemas.openxmlformats.org/officeDocument/2006/relationships/hyperlink" Target="http://chmr.gov.ua/ua/notice.php?s=8&amp;s1=48&amp;s2=187" TargetMode="External"/><Relationship Id="rId887" Type="http://schemas.openxmlformats.org/officeDocument/2006/relationships/hyperlink" Target="https://smr.gov.ua/uk/dokumenti/miskij-byudzhet/18069-informatsiya-pro-khid-vikonannya-miskogo-byudzhetu-za-i-kvartal-2020-roku.html" TargetMode="External"/><Relationship Id="rId1072" Type="http://schemas.openxmlformats.org/officeDocument/2006/relationships/hyperlink" Target="https://dniprorada.gov.ua/uk/page/postijni-komissii-miskoi-radi" TargetMode="External"/><Relationship Id="rId302" Type="http://schemas.openxmlformats.org/officeDocument/2006/relationships/hyperlink" Target="https://kmr.gov.ua/uk/comisii/26/local-initiatives" TargetMode="External"/><Relationship Id="rId747" Type="http://schemas.openxmlformats.org/officeDocument/2006/relationships/hyperlink" Target="https://sed-rada.gov.ua/" TargetMode="External"/><Relationship Id="rId954" Type="http://schemas.openxmlformats.org/officeDocument/2006/relationships/hyperlink" Target="https://rada-uzhgorod.gov.ua/miska_rada" TargetMode="External"/><Relationship Id="rId83" Type="http://schemas.openxmlformats.org/officeDocument/2006/relationships/hyperlink" Target="http://bc-rada.gov.ua/node/1835" TargetMode="External"/><Relationship Id="rId179" Type="http://schemas.openxmlformats.org/officeDocument/2006/relationships/hyperlink" Target="https://www.vmr.gov.ua/Executives/Lists/DepartmentOfLandResources/ShowContent.aspx?ID=5" TargetMode="External"/><Relationship Id="rId386" Type="http://schemas.openxmlformats.org/officeDocument/2006/relationships/hyperlink" Target="http://www.kr-rada.gov.ua/investitsiyna-diyalnist" TargetMode="External"/><Relationship Id="rId593" Type="http://schemas.openxmlformats.org/officeDocument/2006/relationships/hyperlink" Target="http://www.namvk.if.ua/dt/20813/" TargetMode="External"/><Relationship Id="rId607" Type="http://schemas.openxmlformats.org/officeDocument/2006/relationships/hyperlink" Target="http://www.komynalka.com.ua/%20(&#1088;&#1086;&#1079;&#1076;&#1110;&#1083;%20&#1055;&#1110;&#1076;&#1087;&#1088;&#1080;&#1108;&#1084;&#1089;&#1090;&#1074;&#1072;)" TargetMode="External"/><Relationship Id="rId814" Type="http://schemas.openxmlformats.org/officeDocument/2006/relationships/hyperlink" Target="http://shostka-rada.gov.ua/government/departaments/viddil_komunalnoi_vlasnosti/poryadok-privatizac-derzhavnogo-komunalnogo-majna1/" TargetMode="External"/><Relationship Id="rId1237" Type="http://schemas.openxmlformats.org/officeDocument/2006/relationships/hyperlink" Target="http://lis.gov.ua/vakansii.html" TargetMode="External"/><Relationship Id="rId246" Type="http://schemas.openxmlformats.org/officeDocument/2006/relationships/hyperlink" Target="http://invest.zp.gov.ua/uk" TargetMode="External"/><Relationship Id="rId453" Type="http://schemas.openxmlformats.org/officeDocument/2006/relationships/hyperlink" Target="http://rada.ck.ua/golos/rishennia" TargetMode="External"/><Relationship Id="rId660" Type="http://schemas.openxmlformats.org/officeDocument/2006/relationships/hyperlink" Target="https://konotop-rada.gov.ua/?s=%D0%B1%D1%8E%D0%B4%D0%B6%D0%B5%D1%82+2020" TargetMode="External"/><Relationship Id="rId898" Type="http://schemas.openxmlformats.org/officeDocument/2006/relationships/hyperlink" Target="http://rivnerada.gov.ua/portal/view-content/2432" TargetMode="External"/><Relationship Id="rId1083" Type="http://schemas.openxmlformats.org/officeDocument/2006/relationships/hyperlink" Target="https://lis.gov.ua/2011-03-25-08-36-56/executive-powers/672-shtatnoe-raspisanie-ispolnitelnykh-organov.html" TargetMode="External"/><Relationship Id="rId1290" Type="http://schemas.openxmlformats.org/officeDocument/2006/relationships/hyperlink" Target="https://mkrada.gov.ua/content/proekti-rishen-miskradi.html" TargetMode="External"/><Relationship Id="rId1304" Type="http://schemas.openxmlformats.org/officeDocument/2006/relationships/hyperlink" Target="https://chernigiv-rada.gov.ua/rishennya-sesii/" TargetMode="External"/><Relationship Id="rId106" Type="http://schemas.openxmlformats.org/officeDocument/2006/relationships/hyperlink" Target="http://brovary-rada.gov.ua/content/zvit-miskogo-golovi.html&#1079;&#1072;%202020%20&#1079;&#1074;&#1110;&#1090;&#1091;%20&#1085;&#1077;&#1084;&#1072;&#1108;" TargetMode="External"/><Relationship Id="rId313" Type="http://schemas.openxmlformats.org/officeDocument/2006/relationships/hyperlink" Target="https://kmr.ligazakon.net/document/mr191187$2020_12_22" TargetMode="External"/><Relationship Id="rId758" Type="http://schemas.openxmlformats.org/officeDocument/2006/relationships/hyperlink" Target="http://sed-rada.gov.ua/prozorro" TargetMode="External"/><Relationship Id="rId965" Type="http://schemas.openxmlformats.org/officeDocument/2006/relationships/hyperlink" Target="https://rada-uzhgorod.gov.ua/rada_docs/zakupivli?start_date=01%2F02%2F2019&amp;end_date=13%2F02%2F2021" TargetMode="External"/><Relationship Id="rId1150" Type="http://schemas.openxmlformats.org/officeDocument/2006/relationships/hyperlink" Target="https://pavlogradmrada.dp.gov.ua/vikonkom-2/proekti-rishen-vikonkomu/pro-stan-realizaci%d1%97-grantovikh-program-u-m-pavlogradi-u-2018roci.html" TargetMode="External"/><Relationship Id="rId10" Type="http://schemas.openxmlformats.org/officeDocument/2006/relationships/hyperlink" Target="http://artemrada.gov.ua/news/26650" TargetMode="External"/><Relationship Id="rId94" Type="http://schemas.openxmlformats.org/officeDocument/2006/relationships/hyperlink" Target="http://www.bc-ukv.org.ua/&#1082;&#1086;&#1085;&#1082;&#1091;&#1088;&#1089;&#1080;/" TargetMode="External"/><Relationship Id="rId397" Type="http://schemas.openxmlformats.org/officeDocument/2006/relationships/hyperlink" Target="http://dozvil.kr-rada.gov.ua/" TargetMode="External"/><Relationship Id="rId520" Type="http://schemas.openxmlformats.org/officeDocument/2006/relationships/hyperlink" Target="https://city-adm.lviv.ua/lmr/economy/plany-zakupivel" TargetMode="External"/><Relationship Id="rId618" Type="http://schemas.openxmlformats.org/officeDocument/2006/relationships/hyperlink" Target="http://www.kovelrada.gov.ua/programeconomic.html" TargetMode="External"/><Relationship Id="rId825" Type="http://schemas.openxmlformats.org/officeDocument/2006/relationships/hyperlink" Target="http://www.shostka-rada.gov.ua/documents/rishennya_rada/" TargetMode="External"/><Relationship Id="rId1248" Type="http://schemas.openxmlformats.org/officeDocument/2006/relationships/hyperlink" Target="https://dniprorada.gov.ua/uk/page/kodeks-etiki-deputativ" TargetMode="External"/><Relationship Id="rId257" Type="http://schemas.openxmlformats.org/officeDocument/2006/relationships/hyperlink" Target="https://zp.gov.ua/uk/page/yak-rozrahovuetsya-orendna-plata-za-zemlyu" TargetMode="External"/><Relationship Id="rId464" Type="http://schemas.openxmlformats.org/officeDocument/2006/relationships/hyperlink" Target="https://mukachevo-rada.gov.ua/images/docs/rishennya_mr/7/38_7_20180329/Rish_981.doc" TargetMode="External"/><Relationship Id="rId1010" Type="http://schemas.openxmlformats.org/officeDocument/2006/relationships/hyperlink" Target="http://www.izmail-rada.gov.ua/2010-05-05-12-39-15" TargetMode="External"/><Relationship Id="rId1094" Type="http://schemas.openxmlformats.org/officeDocument/2006/relationships/hyperlink" Target="http://www.izmail-rada.gov.ua/images/0511171.rar" TargetMode="External"/><Relationship Id="rId1108" Type="http://schemas.openxmlformats.org/officeDocument/2006/relationships/hyperlink" Target="https://pavlogradmrada.dp.gov.ua/2083-2" TargetMode="External"/><Relationship Id="rId1315" Type="http://schemas.openxmlformats.org/officeDocument/2006/relationships/hyperlink" Target="https://www.dzo.com.ua/" TargetMode="External"/><Relationship Id="rId117" Type="http://schemas.openxmlformats.org/officeDocument/2006/relationships/hyperlink" Target="http://brovary-rada.gov.ua/content/derzhavni-zakupivli.html" TargetMode="External"/><Relationship Id="rId671" Type="http://schemas.openxmlformats.org/officeDocument/2006/relationships/hyperlink" Target="https://konotop-rada.gov.ua/112-2009-05-05-06-50-55/" TargetMode="External"/><Relationship Id="rId769" Type="http://schemas.openxmlformats.org/officeDocument/2006/relationships/hyperlink" Target="http://sed-rada.gov.ua/zapobigannya-korupciyi/zakonodavcha-baza" TargetMode="External"/><Relationship Id="rId976" Type="http://schemas.openxmlformats.org/officeDocument/2006/relationships/hyperlink" Target="https://rada-uzhgorod.gov.ua/e-servisi" TargetMode="External"/><Relationship Id="rId324" Type="http://schemas.openxmlformats.org/officeDocument/2006/relationships/hyperlink" Target="https://kremen.gov.ua/?view=project-journals" TargetMode="External"/><Relationship Id="rId531" Type="http://schemas.openxmlformats.org/officeDocument/2006/relationships/hyperlink" Target="https://city-adm.lviv.ua/public-information?task=listcats&amp;cat_id=116" TargetMode="External"/><Relationship Id="rId629" Type="http://schemas.openxmlformats.org/officeDocument/2006/relationships/hyperlink" Target="http://www.kovelrada.gov.ua/news-9644.html" TargetMode="External"/><Relationship Id="rId1161" Type="http://schemas.openxmlformats.org/officeDocument/2006/relationships/hyperlink" Target="https://www.omr.gov.ua/ua/city/departments/economy/" TargetMode="External"/><Relationship Id="rId1259" Type="http://schemas.openxmlformats.org/officeDocument/2006/relationships/hyperlink" Target="https://rada-uzhgorod.gov.ua/deklaratsiyi-pro-dohody-pratsivnykiv-uzhgorodskoyi-miskoyi-rady/" TargetMode="External"/><Relationship Id="rId836" Type="http://schemas.openxmlformats.org/officeDocument/2006/relationships/hyperlink" Target="http://shostka-smartcity.com/organs" TargetMode="External"/><Relationship Id="rId1021" Type="http://schemas.openxmlformats.org/officeDocument/2006/relationships/hyperlink" Target="http://artemrada.gov.ua/" TargetMode="External"/><Relationship Id="rId1119" Type="http://schemas.openxmlformats.org/officeDocument/2006/relationships/hyperlink" Target="http://www.izmail-rada.gov.ua/images/0511171.rar" TargetMode="External"/><Relationship Id="rId903" Type="http://schemas.openxmlformats.org/officeDocument/2006/relationships/hyperlink" Target="http://rivnerada.gov.ua/portal/city" TargetMode="External"/><Relationship Id="rId1326" Type="http://schemas.openxmlformats.org/officeDocument/2006/relationships/hyperlink" Target="http://www.kovelrada.gov.ua/news-4039.html" TargetMode="External"/><Relationship Id="rId32" Type="http://schemas.openxmlformats.org/officeDocument/2006/relationships/hyperlink" Target="http://arh.bahmutrada.gov.ua/gromadski" TargetMode="External"/><Relationship Id="rId181" Type="http://schemas.openxmlformats.org/officeDocument/2006/relationships/hyperlink" Target="https://dniprorada.gov.ua/uk/page/vikonkom-miskoi-radi" TargetMode="External"/><Relationship Id="rId279" Type="http://schemas.openxmlformats.org/officeDocument/2006/relationships/hyperlink" Target="http://so.kam.gov.ua/ua/treezas_so/pg/270120774515656_d5/" TargetMode="External"/><Relationship Id="rId486" Type="http://schemas.openxmlformats.org/officeDocument/2006/relationships/hyperlink" Target="https://www.lutskrada.gov.ua/en" TargetMode="External"/><Relationship Id="rId693" Type="http://schemas.openxmlformats.org/officeDocument/2006/relationships/hyperlink" Target="http://www.krm.gov.ua/article/view/58" TargetMode="External"/><Relationship Id="rId139" Type="http://schemas.openxmlformats.org/officeDocument/2006/relationships/hyperlink" Target="https://www.vmr.gov.ua/Lists/CityCouncil/ShowContent.aspx?ID=90" TargetMode="External"/><Relationship Id="rId346" Type="http://schemas.openxmlformats.org/officeDocument/2006/relationships/hyperlink" Target="https://kr.gov.ua/ua/st/pg/181018813267956_s/" TargetMode="External"/><Relationship Id="rId553" Type="http://schemas.openxmlformats.org/officeDocument/2006/relationships/hyperlink" Target="http://chernivtsy.eu/portal/zvity-chernivetskogo-miskogo-golovy&#1074;&#1110;&#1076;&#1089;&#1091;&#1090;&#1085;&#1110;%20&#1079;&#1074;&#1110;&#1090;&#1080;%20&#1079;&#1072;%202018-2020%20&#1088;&#1088;." TargetMode="External"/><Relationship Id="rId760" Type="http://schemas.openxmlformats.org/officeDocument/2006/relationships/hyperlink" Target="http://sed-rada.gov.ua/prozorro" TargetMode="External"/><Relationship Id="rId998" Type="http://schemas.openxmlformats.org/officeDocument/2006/relationships/hyperlink" Target="https://kam-pod.gov.ua/economika/miskiy-budjet/rishennya-sesiji-miskoji-radi-pro-byudzhet" TargetMode="External"/><Relationship Id="rId1183" Type="http://schemas.openxmlformats.org/officeDocument/2006/relationships/hyperlink" Target="https://zp.gov.ua/uk/documents/item/1237" TargetMode="External"/><Relationship Id="rId206" Type="http://schemas.openxmlformats.org/officeDocument/2006/relationships/hyperlink" Target="http://zt-rada.gov.ua/?3445%5b0%5d=42" TargetMode="External"/><Relationship Id="rId413" Type="http://schemas.openxmlformats.org/officeDocument/2006/relationships/hyperlink" Target="https://uman-rada.gov.ua/index.php/hromadskosti/hromadska-rada/item/4561-pro-zatverdzhennia-polozhennia-pro-hromadsku-radu-pry-vykonavchomu-komiteti-umanskoi-miskoi-rady" TargetMode="External"/><Relationship Id="rId858" Type="http://schemas.openxmlformats.org/officeDocument/2006/relationships/hyperlink" Target="http://chernigiv-rada.gov.ua/project/info-access" TargetMode="External"/><Relationship Id="rId1043" Type="http://schemas.openxmlformats.org/officeDocument/2006/relationships/hyperlink" Target="http://izmail-rada.gov.ua/component/content/article/164-2011-01-31-07-52-55/2448-2012-08-14-05-12-27" TargetMode="External"/><Relationship Id="rId620" Type="http://schemas.openxmlformats.org/officeDocument/2006/relationships/hyperlink" Target="http://www.kovelrada.gov.ua/news-9811.html" TargetMode="External"/><Relationship Id="rId718" Type="http://schemas.openxmlformats.org/officeDocument/2006/relationships/hyperlink" Target="http://cnap.mlt.gov.ua/" TargetMode="External"/><Relationship Id="rId925" Type="http://schemas.openxmlformats.org/officeDocument/2006/relationships/hyperlink" Target="https://petition.rada-poltava.gov.ua/petition/view?id=1" TargetMode="External"/><Relationship Id="rId1250" Type="http://schemas.openxmlformats.org/officeDocument/2006/relationships/hyperlink" Target="http://www.mvk.if.ua/eksuya" TargetMode="External"/><Relationship Id="rId1348" Type="http://schemas.openxmlformats.org/officeDocument/2006/relationships/hyperlink" Target="https://rada-poltava.gov.ua/documents/" TargetMode="External"/><Relationship Id="rId1110" Type="http://schemas.openxmlformats.org/officeDocument/2006/relationships/hyperlink" Target="http://www.city.kherson.ua/acts/s1353_1.zip" TargetMode="External"/><Relationship Id="rId1208" Type="http://schemas.openxmlformats.org/officeDocument/2006/relationships/hyperlink" Target="http://www.rada-poltava.gov.ua/documents/proekty_rishen/" TargetMode="External"/><Relationship Id="rId54" Type="http://schemas.openxmlformats.org/officeDocument/2006/relationships/hyperlink" Target="https://bmr.gov.ua/index.php?id=2&amp;no_cache=1&amp;no_cache=1" TargetMode="External"/><Relationship Id="rId270" Type="http://schemas.openxmlformats.org/officeDocument/2006/relationships/hyperlink" Target="http://kam.gov.ua/miska_vlada/miska_rada" TargetMode="External"/><Relationship Id="rId130" Type="http://schemas.openxmlformats.org/officeDocument/2006/relationships/hyperlink" Target="http://brovary-rada.gov.ua/news/17110.html" TargetMode="External"/><Relationship Id="rId368" Type="http://schemas.openxmlformats.org/officeDocument/2006/relationships/hyperlink" Target="http://krmisto.gov.ua/ua/maintenanceventures" TargetMode="External"/><Relationship Id="rId575" Type="http://schemas.openxmlformats.org/officeDocument/2006/relationships/hyperlink" Target="http://chernivtsy.eu/portal/category/84" TargetMode="External"/><Relationship Id="rId782" Type="http://schemas.openxmlformats.org/officeDocument/2006/relationships/hyperlink" Target="http://ez.slavrada.gov.ua/stan" TargetMode="External"/><Relationship Id="rId228" Type="http://schemas.openxmlformats.org/officeDocument/2006/relationships/hyperlink" Target="http://zt-rada.gov.ua/?3398%5b0%5d=198" TargetMode="External"/><Relationship Id="rId435" Type="http://schemas.openxmlformats.org/officeDocument/2006/relationships/hyperlink" Target="http://chmr.gov.ua/ua/files.php?s=2&amp;s1=168&amp;s2=241" TargetMode="External"/><Relationship Id="rId642" Type="http://schemas.openxmlformats.org/officeDocument/2006/relationships/hyperlink" Target="http://kovelrada.gov.ua/proekti_rishen_miskoi_radi.html" TargetMode="External"/><Relationship Id="rId1065" Type="http://schemas.openxmlformats.org/officeDocument/2006/relationships/hyperlink" Target="https://khm.gov.ua/uk/commission-protocols" TargetMode="External"/><Relationship Id="rId1272" Type="http://schemas.openxmlformats.org/officeDocument/2006/relationships/hyperlink" Target="http://www.krm.gov.ua/zapit/view/808" TargetMode="External"/><Relationship Id="rId502" Type="http://schemas.openxmlformats.org/officeDocument/2006/relationships/hyperlink" Target="https://www.lutskrada.gov.ua/pages/konkurs-na-zamishchennia-vakantnykh-posad-u-vykonavchi-orhany" TargetMode="External"/><Relationship Id="rId947" Type="http://schemas.openxmlformats.org/officeDocument/2006/relationships/hyperlink" Target="https://novomoskovsk-rada.dp.gov.ua/ua/nashe-misto/byudzhet&#1087;&#1086;&#1089;&#1080;&#1083;&#1072;&#1085;&#1085;&#1103;%20&#1085;&#1072;%20&#1076;&#1086;&#1082;&#1091;&#1084;&#1077;&#1085;&#1090;&#1080;%20&#1085;&#1077;&#1072;&#1082;&#1090;&#1080;&#1074;&#1085;&#1110;" TargetMode="External"/><Relationship Id="rId1132" Type="http://schemas.openxmlformats.org/officeDocument/2006/relationships/hyperlink" Target="http://pavlogradmrada.dp.gov.ua/category/miska-rada/proekti-rishen-misko-radi" TargetMode="External"/><Relationship Id="rId76" Type="http://schemas.openxmlformats.org/officeDocument/2006/relationships/hyperlink" Target="https://bmr.gov.ua/index.php?%20id=800000872&amp;L=198" TargetMode="External"/><Relationship Id="rId807" Type="http://schemas.openxmlformats.org/officeDocument/2006/relationships/hyperlink" Target="http://shostka-rada.gov.ua/investments/fnansov-nstrumenti/" TargetMode="External"/><Relationship Id="rId292" Type="http://schemas.openxmlformats.org/officeDocument/2006/relationships/hyperlink" Target="http://so.kam.gov.ua/ua/treezas_so/pg/1_d5/" TargetMode="External"/><Relationship Id="rId597" Type="http://schemas.openxmlformats.org/officeDocument/2006/relationships/hyperlink" Target="http://www.mvk.if.ua/energmod" TargetMode="External"/><Relationship Id="rId152" Type="http://schemas.openxmlformats.org/officeDocument/2006/relationships/hyperlink" Target="https://www.vmr.gov.ua/en/default.aspx" TargetMode="External"/><Relationship Id="rId457" Type="http://schemas.openxmlformats.org/officeDocument/2006/relationships/hyperlink" Target="http://artemrada.gov.ua/deputy/6_convocation/reglament" TargetMode="External"/><Relationship Id="rId1087" Type="http://schemas.openxmlformats.org/officeDocument/2006/relationships/hyperlink" Target="https://pavlogradmrada.dp.gov.ua/vikonkom-2/sklad-vikonkomu.html" TargetMode="External"/><Relationship Id="rId1294" Type="http://schemas.openxmlformats.org/officeDocument/2006/relationships/hyperlink" Target="http://www.rada-poltava.gov.ua/documents/proekty_rishen/" TargetMode="External"/><Relationship Id="rId664" Type="http://schemas.openxmlformats.org/officeDocument/2006/relationships/hyperlink" Target="https://konotop-rada.gov.ua/2601-cnapkonotop/" TargetMode="External"/><Relationship Id="rId871" Type="http://schemas.openxmlformats.org/officeDocument/2006/relationships/hyperlink" Target="http://chernigiv-rada.gov.ua/miskiy-byudzhet/" TargetMode="External"/><Relationship Id="rId969" Type="http://schemas.openxmlformats.org/officeDocument/2006/relationships/hyperlink" Target="https://rada-uzhgorod.gov.ua/page/komunalna-vlasnist-2/" TargetMode="External"/><Relationship Id="rId317" Type="http://schemas.openxmlformats.org/officeDocument/2006/relationships/hyperlink" Target="https://kmr.gov.ua/uk/vakancii" TargetMode="External"/><Relationship Id="rId524" Type="http://schemas.openxmlformats.org/officeDocument/2006/relationships/hyperlink" Target="http://mayno.lviv.ua/pro-upravlinnya/polozhennya" TargetMode="External"/><Relationship Id="rId731" Type="http://schemas.openxmlformats.org/officeDocument/2006/relationships/hyperlink" Target="https://mkrada.gov.ua/documents/26678.html" TargetMode="External"/><Relationship Id="rId1154" Type="http://schemas.openxmlformats.org/officeDocument/2006/relationships/hyperlink" Target="https://www.city.kharkov.ua/uk/news/eib-nadav-kharkovu-10-milyoniv-evro-na-zakupivlyu-troleybusiv-44566.html" TargetMode="External"/><Relationship Id="rId1361" Type="http://schemas.openxmlformats.org/officeDocument/2006/relationships/hyperlink" Target="http://kam-pod.gov.ua/rada/reglament" TargetMode="External"/><Relationship Id="rId98" Type="http://schemas.openxmlformats.org/officeDocument/2006/relationships/hyperlink" Target="http://bc-rada.gov.ua/node/1920" TargetMode="External"/><Relationship Id="rId829" Type="http://schemas.openxmlformats.org/officeDocument/2006/relationships/hyperlink" Target="http://www.shostka-rada.gov.ua/government/konflkt-nteresv/" TargetMode="External"/><Relationship Id="rId1014" Type="http://schemas.openxmlformats.org/officeDocument/2006/relationships/hyperlink" Target="http://artemrada.gov.ua/2083" TargetMode="External"/><Relationship Id="rId1221" Type="http://schemas.openxmlformats.org/officeDocument/2006/relationships/hyperlink" Target="http://lis.gov.ua/lisichansk-today/programs.html." TargetMode="External"/><Relationship Id="rId1319" Type="http://schemas.openxmlformats.org/officeDocument/2006/relationships/hyperlink" Target="https://www.lutskrada.gov.ua/documents/pro-vdoskonalennya-organizaciyi-ta-provedennya-konkursiv-na-pravo-orendy-nezhytlovyh" TargetMode="External"/><Relationship Id="rId25" Type="http://schemas.openxmlformats.org/officeDocument/2006/relationships/hyperlink" Target="http://artemrada.gov.ua/vacation" TargetMode="External"/><Relationship Id="rId174" Type="http://schemas.openxmlformats.org/officeDocument/2006/relationships/hyperlink" Target="https://www.vmr.gov.ua/TransparentCity/Lists/AntiCorruptionPolitics/Default.aspx" TargetMode="External"/><Relationship Id="rId381" Type="http://schemas.openxmlformats.org/officeDocument/2006/relationships/hyperlink" Target="http://www.kr-rada.gov.ua/sesiyi/on-line-restratsiya-na-zasidannya-miskoyi-radi/" TargetMode="External"/><Relationship Id="rId241" Type="http://schemas.openxmlformats.org/officeDocument/2006/relationships/hyperlink" Target="https://zp.gov.ua/uk/page/elektronni-peticii" TargetMode="External"/><Relationship Id="rId479" Type="http://schemas.openxmlformats.org/officeDocument/2006/relationships/hyperlink" Target="https://novomoskovsk-rada.dp.gov.ua/ua/normativni-akti/vsi-normativni-akti/pro-shvalennya-zvitu-pro-vikonannya-programi-socialnogo-zahistu-naselennya-mnovomoskovsku-na-2016-2020-rr-ta-znyattya-z-kontrolyu" TargetMode="External"/><Relationship Id="rId686" Type="http://schemas.openxmlformats.org/officeDocument/2006/relationships/hyperlink" Target="http://www.krm.gov.ua/article/view/169" TargetMode="External"/><Relationship Id="rId893" Type="http://schemas.openxmlformats.org/officeDocument/2006/relationships/hyperlink" Target="https://smr.gov.ua/uk/2016-03-14-08-10-17/informatsijni-materiali/informatsijni-materiali-z-pitan-zhkg/15445-informatsiya-pro-vilni-zemelni-dilyanki.html" TargetMode="External"/><Relationship Id="rId339" Type="http://schemas.openxmlformats.org/officeDocument/2006/relationships/hyperlink" Target="https://kremen.gov.ua/?view=search&amp;search_type=all&amp;search_all=%D0%BA%D0%BE%D0%BD%D1%84%D0%BB%D1%96%D0%BA%D1%82+%D1%96%D0%BD%D1%82%D0%B5%D1%80%D0%B5%D1%81%D1%96%D0%B2" TargetMode="External"/><Relationship Id="rId546" Type="http://schemas.openxmlformats.org/officeDocument/2006/relationships/hyperlink" Target="http://www8.city-adm.lviv.ua/inTEAM/Uhvaly.nsf/(SearchForWeb)/B4C36EEC4431D579C22572FA004A42C2?OpenDocument" TargetMode="External"/><Relationship Id="rId753" Type="http://schemas.openxmlformats.org/officeDocument/2006/relationships/hyperlink" Target="http://sed-rada.gov.ua/mizhnarodna-spivpracya" TargetMode="External"/><Relationship Id="rId1176" Type="http://schemas.openxmlformats.org/officeDocument/2006/relationships/hyperlink" Target="http://mariupolrada.gov.ua/page/elektronni-%20zakupivli" TargetMode="External"/><Relationship Id="rId101" Type="http://schemas.openxmlformats.org/officeDocument/2006/relationships/hyperlink" Target="http://bc-rada.gov.ua/node/1907" TargetMode="External"/><Relationship Id="rId406" Type="http://schemas.openxmlformats.org/officeDocument/2006/relationships/hyperlink" Target="http://kr-rada.gov.ua/rishennya/miskoyi-radi/" TargetMode="External"/><Relationship Id="rId960" Type="http://schemas.openxmlformats.org/officeDocument/2006/relationships/hyperlink" Target="https://rada-uzhgorod.gov.ua/proekti-rishen-na-vikonkom" TargetMode="External"/><Relationship Id="rId1036" Type="http://schemas.openxmlformats.org/officeDocument/2006/relationships/hyperlink" Target="https://opencity.in.ua/issuelist" TargetMode="External"/><Relationship Id="rId1243" Type="http://schemas.openxmlformats.org/officeDocument/2006/relationships/hyperlink" Target="http://lis.gov.ua/vakansii.html" TargetMode="External"/><Relationship Id="rId613" Type="http://schemas.openxmlformats.org/officeDocument/2006/relationships/hyperlink" Target="http://kovelrada.gov.ua/protokoli_zasidan_postijnih_komisij_za_2020_rik.html" TargetMode="External"/><Relationship Id="rId820" Type="http://schemas.openxmlformats.org/officeDocument/2006/relationships/hyperlink" Target="http://shostka-rada.gov.ua/finance/" TargetMode="External"/><Relationship Id="rId918" Type="http://schemas.openxmlformats.org/officeDocument/2006/relationships/hyperlink" Target="http://rivnerada.gov.ua/portal/view-content/8603" TargetMode="External"/><Relationship Id="rId1103" Type="http://schemas.openxmlformats.org/officeDocument/2006/relationships/hyperlink" Target="http://www.izmail-rada.gov.ua/images/0511171.rar" TargetMode="External"/><Relationship Id="rId1310" Type="http://schemas.openxmlformats.org/officeDocument/2006/relationships/hyperlink" Target="https://omr.gov.ua/ua/business/tax/plata-za-zemlyu/" TargetMode="External"/><Relationship Id="rId47" Type="http://schemas.openxmlformats.org/officeDocument/2006/relationships/hyperlink" Target="https://bmr.gov.ua/index.php?%20id=225&amp;L=%25D%201%20%96%D0%25%20BD%D1%84%D0%BE" TargetMode="External"/><Relationship Id="rId196" Type="http://schemas.openxmlformats.org/officeDocument/2006/relationships/hyperlink" Target="https://dniprorada.gov.ua/uk/articles/category/vakansii/" TargetMode="External"/><Relationship Id="rId263" Type="http://schemas.openxmlformats.org/officeDocument/2006/relationships/hyperlink" Target="http://kam.gov.ua/vikonavchiy_komitet_miskoi_radi/sklad_10" TargetMode="External"/><Relationship Id="rId470" Type="http://schemas.openxmlformats.org/officeDocument/2006/relationships/hyperlink" Target="https://nizhynrada.gov.ua/nmr/pro-misto-about-city/statut-teritorialnoji-gromadi-statute-of-the-territorial-community-of-nizhyn-chernihiv-region-content.html" TargetMode="External"/><Relationship Id="rId123" Type="http://schemas.openxmlformats.org/officeDocument/2006/relationships/hyperlink" Target="http://brovary-rada.gov.ua/documents/?c=5" TargetMode="External"/><Relationship Id="rId330" Type="http://schemas.openxmlformats.org/officeDocument/2006/relationships/hyperlink" Target="https://budget.kremen.org.ua/" TargetMode="External"/><Relationship Id="rId568" Type="http://schemas.openxmlformats.org/officeDocument/2006/relationships/hyperlink" Target="http://dozvil.city.cv.ua/" TargetMode="External"/><Relationship Id="rId775" Type="http://schemas.openxmlformats.org/officeDocument/2006/relationships/hyperlink" Target="http://sed-rada.gov.ua/arhiv-rishen-sesiy-miskoyi-radi/sessiya-miskradi-n69-rishennya-n4083-date09092019-1845" TargetMode="External"/><Relationship Id="rId982" Type="http://schemas.openxmlformats.org/officeDocument/2006/relationships/hyperlink" Target="http://kam-pod.gov.ua/miska-vlada/videotransliatsii-zasidan-sesii-miskoi-rady" TargetMode="External"/><Relationship Id="rId1198" Type="http://schemas.openxmlformats.org/officeDocument/2006/relationships/hyperlink" Target="http://izmail-rada.gov.ua/component/content/article/55-2010-03-18-12-40-14/9124-2019-05-13-13-13-02" TargetMode="External"/><Relationship Id="rId428" Type="http://schemas.openxmlformats.org/officeDocument/2006/relationships/hyperlink" Target="http://uman-rada.gov.ua/index.php/dokumenty/rishennia-miskoi-rady" TargetMode="External"/><Relationship Id="rId635" Type="http://schemas.openxmlformats.org/officeDocument/2006/relationships/hyperlink" Target="http://www.kovelrada.gov.ua/news-9858.html" TargetMode="External"/><Relationship Id="rId842" Type="http://schemas.openxmlformats.org/officeDocument/2006/relationships/hyperlink" Target="https://khm.gov.ua/uk/content/pro-zatverdzhennya-poryadku-uchasti-gromadskosti-u-diyalnosti-hmelnyckoyi-miskoyi-rady" TargetMode="External"/><Relationship Id="rId1058" Type="http://schemas.openxmlformats.org/officeDocument/2006/relationships/hyperlink" Target="http://www.krm.gov.ua/article/view/824" TargetMode="External"/><Relationship Id="rId1265" Type="http://schemas.openxmlformats.org/officeDocument/2006/relationships/hyperlink" Target="https://pavlogradmrada.dp.gov.ua/2083-2https:/pavlogradmrada.dp.gov.ua/wp-content/uploads/2016/11/%D0%BC%D0%B5%D1%82%D0%BE%D0%B4%D0%B8%D1%87%D0%BD%D1%96-%D1%80%D0%B5%D0%BA%D0%BE%D0%BC%D0%B5%D0%BD%D0%B4%D0%B0%D1%86%D1%96%D1%97-%D0%B7-%D0%BF%D0%B8%D1%82%D0%B0%D0%BD%D1%8C-%D0%B7%D0%B0%D0%BF%D0%BE%D0%B1%D1%96%D0%B3%D0%B0%D0%BD%D0%BD%D1%8F-%D1%82%D0%B0-%D0%B2%D1%80%D0%B5%D0%B3%D1%83%D0%BB%D1%8E%D0%B2%D0%B0%D0%BD%D0%BD%D1%8F-%D0%BA%D0%BE%D0%BD%D1%84%D0%BB%D1%96%D0%BA%D1%82%D1%83-%D1%96%D0%BD%D1%82%D0%B5%D1%80%D0%B5%D1%81%D1%96%D0%B2.pdf" TargetMode="External"/><Relationship Id="rId702" Type="http://schemas.openxmlformats.org/officeDocument/2006/relationships/hyperlink" Target="https://mariupolrada.gov.ua/page/zvitnist" TargetMode="External"/><Relationship Id="rId1125" Type="http://schemas.openxmlformats.org/officeDocument/2006/relationships/hyperlink" Target="https://www.city.kharkov.ua/uk/gorodskaya-vlast/gorodskoj-sovet/reglament.html" TargetMode="External"/><Relationship Id="rId1332" Type="http://schemas.openxmlformats.org/officeDocument/2006/relationships/hyperlink" Target="http://www.krm.gov.ua/article/view/193" TargetMode="External"/><Relationship Id="rId69" Type="http://schemas.openxmlformats.org/officeDocument/2006/relationships/hyperlink" Target="https://bmr.gov.ua/index.php?id=800001798&amp;L=88" TargetMode="External"/><Relationship Id="rId285" Type="http://schemas.openxmlformats.org/officeDocument/2006/relationships/hyperlink" Target="http://kam.gov.ua/ua/news/pg/130218239501973_p26/" TargetMode="External"/><Relationship Id="rId492" Type="http://schemas.openxmlformats.org/officeDocument/2006/relationships/hyperlink" Target="https://www.lutskrada.gov.ua/search?q=%D0%B2%D1%96%D0%B4%D1%87%D1%83%D0%B6%D0%B5%D0%BD%D0%BD%D1%8F" TargetMode="External"/><Relationship Id="rId797" Type="http://schemas.openxmlformats.org/officeDocument/2006/relationships/hyperlink" Target="http://slavrada.gov.ua/?view=vacance" TargetMode="External"/><Relationship Id="rId145" Type="http://schemas.openxmlformats.org/officeDocument/2006/relationships/hyperlink" Target="https://www.vmr.gov.ua/TransparentCity/Lists/CitInitiative/News.aspx" TargetMode="External"/><Relationship Id="rId352" Type="http://schemas.openxmlformats.org/officeDocument/2006/relationships/hyperlink" Target="https://ig.krmisto.gov.ua/en/feedback/index" TargetMode="External"/><Relationship Id="rId1287" Type="http://schemas.openxmlformats.org/officeDocument/2006/relationships/hyperlink" Target="http://www.izmail-rada.gov.ua/2012-04-02-13-48-01/2012-04-02-13-50-26" TargetMode="External"/><Relationship Id="rId212" Type="http://schemas.openxmlformats.org/officeDocument/2006/relationships/hyperlink" Target="http://zt-rada.gov.ua/?3398%5B0%5D=6290" TargetMode="External"/><Relationship Id="rId657" Type="http://schemas.openxmlformats.org/officeDocument/2006/relationships/hyperlink" Target="https://konotop-rada.gov.ua/wp-content/uploads/2009/05/P20144.pdfhttps:/konotop-rada.gov.ua/wp-content/uploads/2009/05/P20148a.pdf" TargetMode="External"/><Relationship Id="rId864" Type="http://schemas.openxmlformats.org/officeDocument/2006/relationships/hyperlink" Target="http://chernigiv-rada.gov.ua/e-zakupivli/" TargetMode="External"/><Relationship Id="rId517" Type="http://schemas.openxmlformats.org/officeDocument/2006/relationships/hyperlink" Target="https://www.lvivrada.gov.ua/gromadska-uchast/vystupy-na-sesii" TargetMode="External"/><Relationship Id="rId724" Type="http://schemas.openxmlformats.org/officeDocument/2006/relationships/hyperlink" Target="http://mlt.gov.ua/index.php?option=com_content&amp;task=view&amp;id=4267&amp;Itemid=279" TargetMode="External"/><Relationship Id="rId931" Type="http://schemas.openxmlformats.org/officeDocument/2006/relationships/hyperlink" Target="https://rada-poltava.gov.ua/documents/" TargetMode="External"/><Relationship Id="rId1147" Type="http://schemas.openxmlformats.org/officeDocument/2006/relationships/hyperlink" Target="http://dda.dp.ua/proekty/" TargetMode="External"/><Relationship Id="rId1354" Type="http://schemas.openxmlformats.org/officeDocument/2006/relationships/hyperlink" Target="http://www.city.kherson.ua/acts/r8s-200121.pdf" TargetMode="External"/><Relationship Id="rId60" Type="http://schemas.openxmlformats.org/officeDocument/2006/relationships/hyperlink" Target="https://bmr.gov.ua/index.php?id=800001796&amp;L=520" TargetMode="External"/><Relationship Id="rId1007" Type="http://schemas.openxmlformats.org/officeDocument/2006/relationships/hyperlink" Target="http://kam-pod.gov.ua/documents/proekti-normativno-pravovikh-aktiv-miskoji-radi" TargetMode="External"/><Relationship Id="rId1214" Type="http://schemas.openxmlformats.org/officeDocument/2006/relationships/hyperlink" Target="https://lis.gov.ua/lisichansk-today/314-gorodskie-programmy-razvitiya.html" TargetMode="External"/><Relationship Id="rId18" Type="http://schemas.openxmlformats.org/officeDocument/2006/relationships/hyperlink" Target="http://artemrada.gov.ua/documents/economics/budget" TargetMode="External"/><Relationship Id="rId167" Type="http://schemas.openxmlformats.org/officeDocument/2006/relationships/hyperlink" Target="https://www.vmr.gov.ua/TransparentCity/SitePages/Job.aspx" TargetMode="External"/><Relationship Id="rId374" Type="http://schemas.openxmlformats.org/officeDocument/2006/relationships/hyperlink" Target="https://kr.gov.ua/ua/news/pg/20719251384432_s/" TargetMode="External"/><Relationship Id="rId581" Type="http://schemas.openxmlformats.org/officeDocument/2006/relationships/hyperlink" Target="https://drohobych-rada.gov.ua/%D1%96%D0%BD%D0%B2%D0%B5%D1%81%D1%82%D0%BE%D1%80%D1%83/city-friend/" TargetMode="External"/><Relationship Id="rId234" Type="http://schemas.openxmlformats.org/officeDocument/2006/relationships/hyperlink" Target="http://zt-rada.gov.ua/?3505%5b0%5d=1&#1044;&#1077;&#1082;&#1083;&#1072;&#1088;&#1072;&#1094;&#1110;&#1103;%20&#1079;&#1072;%202020%20&#1074;&#1110;&#1076;&#1089;&#1091;&#1090;&#1085;&#1103;" TargetMode="External"/><Relationship Id="rId679" Type="http://schemas.openxmlformats.org/officeDocument/2006/relationships/hyperlink" Target="http://konstrada.gov.ua/sotsialno-ekonomichnij-rozvitok/zhitlovo-gospodarske-gospodarstvo/orenda" TargetMode="External"/><Relationship Id="rId886" Type="http://schemas.openxmlformats.org/officeDocument/2006/relationships/hyperlink" Target="https://smr.gov.ua/uk/2016-03-14-08-10-17/komunalne-majno-mista/orenda-nerukhomogo-majna/182-ogoloshennya-pro-provedennya-konkursu.html%20(&#1076;&#1072;&#1074;&#1085;&#1086;%20&#1085;&#1077;%20&#1086;&#1085;&#1086;&#1074;&#1083;&#1102;&#1074;&#1072;&#1083;&#1072;&#1089;&#1100;%20&#1110;&#1085;&#1092;&#1086;&#1088;&#1084;&#1072;&#1094;&#1110;&#1103;)" TargetMode="External"/><Relationship Id="rId2" Type="http://schemas.openxmlformats.org/officeDocument/2006/relationships/hyperlink" Target="http://artemrada.gov.ua/cityprogram" TargetMode="External"/><Relationship Id="rId441" Type="http://schemas.openxmlformats.org/officeDocument/2006/relationships/hyperlink" Target="http://chmr.gov.ua/ua/news.php?s=8&amp;s1=48&amp;s2=616" TargetMode="External"/><Relationship Id="rId539" Type="http://schemas.openxmlformats.org/officeDocument/2006/relationships/hyperlink" Target="https://city-adm.lviv.ua/public-information/gov-officials/sadovyi-andrii-ivanovych/deklar" TargetMode="External"/><Relationship Id="rId746" Type="http://schemas.openxmlformats.org/officeDocument/2006/relationships/hyperlink" Target="https://mkrada.gov.ua/content/proekti-rishen-miskradi.html" TargetMode="External"/><Relationship Id="rId1071" Type="http://schemas.openxmlformats.org/officeDocument/2006/relationships/hyperlink" Target="http://www.krm.gov.ua/article/view/32%20%20%20%20:http:/www.krm.gov.ua/person" TargetMode="External"/><Relationship Id="rId1169" Type="http://schemas.openxmlformats.org/officeDocument/2006/relationships/hyperlink" Target="https://www.dzo.com.ua/" TargetMode="External"/><Relationship Id="rId301" Type="http://schemas.openxmlformats.org/officeDocument/2006/relationships/hyperlink" Target="https://kmr.gov.ua/uk/content/poryadok-vnesennya-ta-rozglyadu-miscevyh-iniciatyv" TargetMode="External"/><Relationship Id="rId953" Type="http://schemas.openxmlformats.org/officeDocument/2006/relationships/hyperlink" Target="https://rada-uzhgorod.gov.ua/miska_rada" TargetMode="External"/><Relationship Id="rId1029" Type="http://schemas.openxmlformats.org/officeDocument/2006/relationships/hyperlink" Target="https://doc.berdychiv.com.ua/documents?category=2" TargetMode="External"/><Relationship Id="rId1236" Type="http://schemas.openxmlformats.org/officeDocument/2006/relationships/hyperlink" Target="http://www.mvk.if.ua/vakan" TargetMode="External"/><Relationship Id="rId82" Type="http://schemas.openxmlformats.org/officeDocument/2006/relationships/hyperlink" Target="http://bc-rada.gov.ua/node/1838" TargetMode="External"/><Relationship Id="rId606" Type="http://schemas.openxmlformats.org/officeDocument/2006/relationships/hyperlink" Target="http://www.mvk.if.ua/socprog" TargetMode="External"/><Relationship Id="rId813" Type="http://schemas.openxmlformats.org/officeDocument/2006/relationships/hyperlink" Target="http://shostka-rada.gov.ua/government/departaments/viddil_komunalnoi_vlasnosti/dostup_do_publ_chno_nformac/poryadok-privatizac-derzhavnogo-komunalnogo-majna/" TargetMode="External"/><Relationship Id="rId1303" Type="http://schemas.openxmlformats.org/officeDocument/2006/relationships/hyperlink" Target="http://www.city.kharkov.ua/" TargetMode="External"/><Relationship Id="rId189" Type="http://schemas.openxmlformats.org/officeDocument/2006/relationships/hyperlink" Target="https://dniprorada.gov.ua/uk/articles/category/ogoloshennya/" TargetMode="External"/><Relationship Id="rId396" Type="http://schemas.openxmlformats.org/officeDocument/2006/relationships/hyperlink" Target="http://www.kr-rada.gov.ua/upravlinnya-sotsialnoyi-pidtrimki-naselennya/publichna-informatsiya-soc-pidtrimka/" TargetMode="External"/><Relationship Id="rId256" Type="http://schemas.openxmlformats.org/officeDocument/2006/relationships/hyperlink" Target="https://zp.gov.ua/uk/sessions/106/resolutions" TargetMode="External"/><Relationship Id="rId463" Type="http://schemas.openxmlformats.org/officeDocument/2006/relationships/hyperlink" Target="https://mukachevo-rada.gov.ua/committees" TargetMode="External"/><Relationship Id="rId670" Type="http://schemas.openxmlformats.org/officeDocument/2006/relationships/hyperlink" Target="https://konotop-rada.gov.ua/1062-2011-08-11-05-25-19/" TargetMode="External"/><Relationship Id="rId1093" Type="http://schemas.openxmlformats.org/officeDocument/2006/relationships/hyperlink" Target="https://omr.gov.ua/ua/acts/committee/" TargetMode="External"/><Relationship Id="rId116" Type="http://schemas.openxmlformats.org/officeDocument/2006/relationships/hyperlink" Target="http://brovary-rada.gov.ua/content/mista-pobratimi.html" TargetMode="External"/><Relationship Id="rId323" Type="http://schemas.openxmlformats.org/officeDocument/2006/relationships/hyperlink" Target="https://kremen.gov.ua/?view=project-journals" TargetMode="External"/><Relationship Id="rId530" Type="http://schemas.openxmlformats.org/officeDocument/2006/relationships/hyperlink" Target="https://city-adm.lviv.ua/public-information?task=listcats&amp;cat_id=233" TargetMode="External"/><Relationship Id="rId768" Type="http://schemas.openxmlformats.org/officeDocument/2006/relationships/hyperlink" Target="http://sed-rada.gov.ua/ogoloshennya/nadoeli-vzyatochniki-i-korrupcionery-0" TargetMode="External"/><Relationship Id="rId975" Type="http://schemas.openxmlformats.org/officeDocument/2006/relationships/hyperlink" Target="https://rada-uzhgorod.gov.ua/category/bezpeka-zhyttya/" TargetMode="External"/><Relationship Id="rId1160" Type="http://schemas.openxmlformats.org/officeDocument/2006/relationships/hyperlink" Target="http://kam-pod.gov.ua/economika/invest-politika/investitsijni-proekti" TargetMode="External"/><Relationship Id="rId628" Type="http://schemas.openxmlformats.org/officeDocument/2006/relationships/hyperlink" Target="http://www.kovelrada.gov.ua/regulatorypolicy.html" TargetMode="External"/><Relationship Id="rId835" Type="http://schemas.openxmlformats.org/officeDocument/2006/relationships/hyperlink" Target="http://www.shostka-rada.gov.ua/services/" TargetMode="External"/><Relationship Id="rId1258" Type="http://schemas.openxmlformats.org/officeDocument/2006/relationships/hyperlink" Target="http://pavlogradmrada.dp.gov.ua/kerivnictvo-mista" TargetMode="External"/><Relationship Id="rId1020" Type="http://schemas.openxmlformats.org/officeDocument/2006/relationships/hyperlink" Target="http://artemrada.gov.ua/meeting" TargetMode="External"/><Relationship Id="rId1118" Type="http://schemas.openxmlformats.org/officeDocument/2006/relationships/hyperlink" Target="http://zt-rada.gov.ua/files/upload/sitefiles/doc1609853507.pdf" TargetMode="External"/><Relationship Id="rId1325" Type="http://schemas.openxmlformats.org/officeDocument/2006/relationships/hyperlink" Target="https://e-dem.in.ua/shostka" TargetMode="External"/><Relationship Id="rId902" Type="http://schemas.openxmlformats.org/officeDocument/2006/relationships/hyperlink" Target="http://www.city-adm.rv.ua/RivnePortal/ukr/city_partners.aspx%20(&#1089;&#1090;&#1072;&#1088;&#1080;&#1081;%20&#1089;&#1072;&#1081;&#1090;),%20&#1085;&#1072;%20&#1085;&#1086;&#1074;&#1086;&#1084;&#1091;%20&#1089;&#1072;&#1081;&#1090;&#1110;%20&#1088;&#1086;&#1079;&#1076;&#1110;&#1083;&#1091;%20&#1085;&#1077;&#1084;&#1072;&#1108;%20&#1110;%20&#1087;&#1086;&#1096;&#1091;&#1082;%20&#1085;&#1077;%20&#1074;&#1080;&#1076;&#1072;&#1108;" TargetMode="External"/><Relationship Id="rId31" Type="http://schemas.openxmlformats.org/officeDocument/2006/relationships/hyperlink" Target="http://artemrada.gov.ua/economics/investment" TargetMode="External"/><Relationship Id="rId180" Type="http://schemas.openxmlformats.org/officeDocument/2006/relationships/hyperlink" Target="https://dniprorada.gov.ua/uk/page/zviti-pro-zapiti-na-publichnu-informaciyu" TargetMode="External"/><Relationship Id="rId278" Type="http://schemas.openxmlformats.org/officeDocument/2006/relationships/hyperlink" Target="http://kam.gov.ua/byudzhet/rishennya_pro_miskiy_byudzhet" TargetMode="External"/><Relationship Id="rId485" Type="http://schemas.openxmlformats.org/officeDocument/2006/relationships/hyperlink" Target="https://www.lutskrada.gov.ua/pages/pobratymy-lutska" TargetMode="External"/><Relationship Id="rId692" Type="http://schemas.openxmlformats.org/officeDocument/2006/relationships/hyperlink" Target="http://www.krm.gov.ua/article/view/416" TargetMode="External"/><Relationship Id="rId138" Type="http://schemas.openxmlformats.org/officeDocument/2006/relationships/hyperlink" Target="https://www.vmr.gov.ua/Lists/CityCouncil/ShowContent.aspx?ID=97" TargetMode="External"/><Relationship Id="rId345" Type="http://schemas.openxmlformats.org/officeDocument/2006/relationships/hyperlink" Target="https://gb.kr.gov.ua/" TargetMode="External"/><Relationship Id="rId552" Type="http://schemas.openxmlformats.org/officeDocument/2006/relationships/hyperlink" Target="http://chernivtsy.eu/portal/postijni-deputatski-komisiyi-chernivetskoyi-miskoyi-rady" TargetMode="External"/><Relationship Id="rId997" Type="http://schemas.openxmlformats.org/officeDocument/2006/relationships/hyperlink" Target="https://kam-pod.gov.ua/economika/miskiy-budjet" TargetMode="External"/><Relationship Id="rId1182" Type="http://schemas.openxmlformats.org/officeDocument/2006/relationships/hyperlink" Target="https://pavlogradmrada.dp.gov.ua/wp-content/uploads/2020/10/%D0%9D%D0%B0%D0%BA%D0%B0%D0%B7-60-%D1%81%D0%B0%D0%B9%D1%82.pdf" TargetMode="External"/><Relationship Id="rId205" Type="http://schemas.openxmlformats.org/officeDocument/2006/relationships/hyperlink" Target="http://zt-rada.gov.ua/?3506%5b0%5d=3" TargetMode="External"/><Relationship Id="rId412" Type="http://schemas.openxmlformats.org/officeDocument/2006/relationships/hyperlink" Target="http://uman-rada.gov.ua/index.php/dokumenty/rishennia-vykonavchoho-komitetu" TargetMode="External"/><Relationship Id="rId857" Type="http://schemas.openxmlformats.org/officeDocument/2006/relationships/hyperlink" Target="https://khm.gov.ua/uk/content/pravyla-povedinky-posadovyh-osib-vykonavchyh-organiv-miskoyi-rady" TargetMode="External"/><Relationship Id="rId1042" Type="http://schemas.openxmlformats.org/officeDocument/2006/relationships/hyperlink" Target="http://www.emvk.if.ua/" TargetMode="External"/><Relationship Id="rId717" Type="http://schemas.openxmlformats.org/officeDocument/2006/relationships/hyperlink" Target="http://mlt.gov.ua/index.php?option=com_content&amp;task=blogcategory&amp;id=211&amp;Itemid=14789" TargetMode="External"/><Relationship Id="rId924" Type="http://schemas.openxmlformats.org/officeDocument/2006/relationships/hyperlink" Target="http://www.rada-poltava.gov.ua/petition/" TargetMode="External"/><Relationship Id="rId1347" Type="http://schemas.openxmlformats.org/officeDocument/2006/relationships/hyperlink" Target="https://mkrada.gov.ua/documents/27463.html" TargetMode="External"/><Relationship Id="rId53" Type="http://schemas.openxmlformats.org/officeDocument/2006/relationships/hyperlink" Target="https://bmr.gov.ua/flleadmin/Miska_rada/Normativno-pravova_baza_Berdjanskoji_%20miskoji_radi/Reglament_BM%20R%20VII%20sklikannja.pdf" TargetMode="External"/><Relationship Id="rId1207" Type="http://schemas.openxmlformats.org/officeDocument/2006/relationships/hyperlink" Target="https://omr.gov.ua/images/File/DODATKI_2020/PROEKTI/Gorsovet_VIII/pr_na_23_12.zip" TargetMode="External"/><Relationship Id="rId367" Type="http://schemas.openxmlformats.org/officeDocument/2006/relationships/hyperlink" Target="http://viza.kr.gov.ua/" TargetMode="External"/><Relationship Id="rId574" Type="http://schemas.openxmlformats.org/officeDocument/2006/relationships/hyperlink" Target="http://chernivtsy.eu/portal/vidkryti-dani-publichna-informatsiya" TargetMode="External"/><Relationship Id="rId227" Type="http://schemas.openxmlformats.org/officeDocument/2006/relationships/hyperlink" Target="http://zt-rada.gov.ua/?3506%5b0%5d=1" TargetMode="External"/><Relationship Id="rId781" Type="http://schemas.openxmlformats.org/officeDocument/2006/relationships/hyperlink" Target="http://sed-rada.gov.ua/gromadskiy-byudzhet" TargetMode="External"/><Relationship Id="rId879" Type="http://schemas.openxmlformats.org/officeDocument/2006/relationships/hyperlink" Target="https://petition.e-dem.ua/sumy/Petition/View/2519" TargetMode="External"/><Relationship Id="rId434" Type="http://schemas.openxmlformats.org/officeDocument/2006/relationships/hyperlink" Target="http://chmr.gov.ua/ua/text.php?s=2&amp;s1=27&amp;s2=22" TargetMode="External"/><Relationship Id="rId641" Type="http://schemas.openxmlformats.org/officeDocument/2006/relationships/hyperlink" Target="http://www.kovelrada.gov.ua/publichna_informaciya_cshodo_mistobudivnoi_diyalnosti.html" TargetMode="External"/><Relationship Id="rId739" Type="http://schemas.openxmlformats.org/officeDocument/2006/relationships/hyperlink" Target="https://mkrada.gov.ua/content/galuzevi-programi-es.html" TargetMode="External"/><Relationship Id="rId1064" Type="http://schemas.openxmlformats.org/officeDocument/2006/relationships/hyperlink" Target="https://chernigiv-rada.gov.ua/comisii/id-1411/" TargetMode="External"/><Relationship Id="rId1271" Type="http://schemas.openxmlformats.org/officeDocument/2006/relationships/hyperlink" Target="https://1535.odessa.ua/" TargetMode="External"/><Relationship Id="rId501" Type="http://schemas.openxmlformats.org/officeDocument/2006/relationships/hyperlink" Target="https://drive.google.com/file/d/10B-6GhEAd5vwYa94mb4aNd_eMkCsYIKJ/view" TargetMode="External"/><Relationship Id="rId946" Type="http://schemas.openxmlformats.org/officeDocument/2006/relationships/hyperlink" Target="https://novomoskovsk-rada.dp.gov.ua/ua/nashe-misto/zakupivli" TargetMode="External"/><Relationship Id="rId1131" Type="http://schemas.openxmlformats.org/officeDocument/2006/relationships/hyperlink" Target="https://lis.gov.ua/2011-03-25-08-36-56/resheniya/proekty-reshenij.html" TargetMode="External"/><Relationship Id="rId1229" Type="http://schemas.openxmlformats.org/officeDocument/2006/relationships/hyperlink" Target="http://lis.gov.ua/zhitelyam-goroda/housing-services.html" TargetMode="External"/><Relationship Id="rId75" Type="http://schemas.openxmlformats.org/officeDocument/2006/relationships/hyperlink" Target="https://bmr.gov.ua/index.php?id-800001130&amp;L=%20198" TargetMode="External"/><Relationship Id="rId806" Type="http://schemas.openxmlformats.org/officeDocument/2006/relationships/hyperlink" Target="http://shostka-rada.gov.ua/government/miska_rada/deputatsk_koms_shostkinsko_msko_radi_v_sklikannya/" TargetMode="External"/><Relationship Id="rId291" Type="http://schemas.openxmlformats.org/officeDocument/2006/relationships/hyperlink" Target="http://kam.gov.ua/ua/news/pg/280417792262156_p23/" TargetMode="External"/><Relationship Id="rId151" Type="http://schemas.openxmlformats.org/officeDocument/2006/relationships/hyperlink" Target="https://www.vmr.gov.ua/en/Lists/CooperationNews/News.aspx" TargetMode="External"/><Relationship Id="rId389" Type="http://schemas.openxmlformats.org/officeDocument/2006/relationships/hyperlink" Target="http://kr-rada.gov.ua/files/content/files/vlas-21-01-13.rar" TargetMode="External"/><Relationship Id="rId596" Type="http://schemas.openxmlformats.org/officeDocument/2006/relationships/hyperlink" Target="http://petition.mvk.if.ua/" TargetMode="External"/><Relationship Id="rId249" Type="http://schemas.openxmlformats.org/officeDocument/2006/relationships/hyperlink" Target="https://zp.gov.ua/uk/page/rishennya-pro-byudzhet" TargetMode="External"/><Relationship Id="rId456" Type="http://schemas.openxmlformats.org/officeDocument/2006/relationships/hyperlink" Target="http://artemrada.gov.ua/inventions" TargetMode="External"/><Relationship Id="rId663" Type="http://schemas.openxmlformats.org/officeDocument/2006/relationships/hyperlink" Target="https://konotop-rada.gov.ua/2601-cnapkonotop/" TargetMode="External"/><Relationship Id="rId870" Type="http://schemas.openxmlformats.org/officeDocument/2006/relationships/hyperlink" Target="http://chernigiv-rada.gov.ua/komvl-objekty/%20(&#1079;&#1072;%202020%20&#1088;&#1110;&#1082;%20&#1085;&#1077;&#1084;&#1072;&#1108;%20&#1110;&#1085;&#1092;&#1086;&#1088;&#1084;&#1072;&#1094;&#1110;&#1111;)" TargetMode="External"/><Relationship Id="rId1086" Type="http://schemas.openxmlformats.org/officeDocument/2006/relationships/hyperlink" Target="https://new.bc-rada.gov.ua/miska_rada/normatyvni_akty/1673_2-11_pro_zatverdzhennia_prohramy_sotsialno-ekonomichnoho_ta_kulturnoho_rozvytku_mista_bila_tserkva_na_2020_rik.html" TargetMode="External"/><Relationship Id="rId1293" Type="http://schemas.openxmlformats.org/officeDocument/2006/relationships/hyperlink" Target="http://olexrada.gov.ua/category/pub_inf/proektu_rada" TargetMode="External"/><Relationship Id="rId109" Type="http://schemas.openxmlformats.org/officeDocument/2006/relationships/hyperlink" Target="http://brovary-rada.gov.ua/documents/?c=l" TargetMode="External"/><Relationship Id="rId316" Type="http://schemas.openxmlformats.org/officeDocument/2006/relationships/hyperlink" Target="https://kmr.gov.ua/uk/normative-documents" TargetMode="External"/><Relationship Id="rId523" Type="http://schemas.openxmlformats.org/officeDocument/2006/relationships/hyperlink" Target="http://mayno.lviv.ua/normatyvno-pravova-baza/pryvatyzaciya" TargetMode="External"/><Relationship Id="rId968" Type="http://schemas.openxmlformats.org/officeDocument/2006/relationships/hyperlink" Target="https://rada-uzhgorod.gov.ua/page/komunalna-vlasnist-2/" TargetMode="External"/><Relationship Id="rId1153" Type="http://schemas.openxmlformats.org/officeDocument/2006/relationships/hyperlink" Target="http://www.city.kherson.ua/news_detail/u-hersoni-yaponskomu-poslu-prezentuvali-obladnannya-u-likarnyah-im-ye-ye-karabelesha-ta-im-o-s-luchanskogo" TargetMode="External"/><Relationship Id="rId97" Type="http://schemas.openxmlformats.org/officeDocument/2006/relationships/hyperlink" Target="http://tc.bc-rada.gov.ua/pdf/polozhennya.pdf" TargetMode="External"/><Relationship Id="rId730" Type="http://schemas.openxmlformats.org/officeDocument/2006/relationships/hyperlink" Target="http://mkrada.gov.ua/content/zviti.html" TargetMode="External"/><Relationship Id="rId828" Type="http://schemas.openxmlformats.org/officeDocument/2006/relationships/hyperlink" Target="http://shostka-rada.gov.ua/government/pro-zatverdzhennya-zagalnih-pravil-etichno-povednki-derzhavnih-sluzhbovcv-ta-posadovih-osb-mscevogo-samovryaduvannya/" TargetMode="External"/><Relationship Id="rId1013" Type="http://schemas.openxmlformats.org/officeDocument/2006/relationships/hyperlink" Target="http://olexrada.gov.ua/zapmg" TargetMode="External"/><Relationship Id="rId1360" Type="http://schemas.openxmlformats.org/officeDocument/2006/relationships/hyperlink" Target="https://smr.gov.ua/uk/2016-03-14-08-10-17/komunalne-majno-mista/5886-informatsiya-pro-prodazh-na-auktsioni-nezhitlovogo-primishchennya-03-05-2017.html" TargetMode="External"/><Relationship Id="rId1220" Type="http://schemas.openxmlformats.org/officeDocument/2006/relationships/hyperlink" Target="http://www.izmail-rada.gov.ua/2010-05-05-12-39-15" TargetMode="External"/><Relationship Id="rId1318" Type="http://schemas.openxmlformats.org/officeDocument/2006/relationships/hyperlink" Target="https://petition.e-dem.ua/sumy" TargetMode="External"/><Relationship Id="rId24" Type="http://schemas.openxmlformats.org/officeDocument/2006/relationships/hyperlink" Target="http://artemrada.gov.ua/vacation"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spending.gov.ua/new/disposers/04054932/agreements" TargetMode="External"/><Relationship Id="rId671" Type="http://schemas.openxmlformats.org/officeDocument/2006/relationships/hyperlink" Target="http://konstrada.gov.ua/sotsialno-ekonomichnij-rozvitok/zhitlovo-gospodarske-gospodarstvo/orenda" TargetMode="External"/><Relationship Id="rId769" Type="http://schemas.openxmlformats.org/officeDocument/2006/relationships/hyperlink" Target="http://sed-rada.gov.ua/ochishchennya-vladi/perevirka-diyuchih-posadovih-osib" TargetMode="External"/><Relationship Id="rId976" Type="http://schemas.openxmlformats.org/officeDocument/2006/relationships/hyperlink" Target="https://kam-pod.gov.ua/rada/deputatsky-korpus/post-komisii-miskradi/sklad-postijnikh-komisij-miskoji-radi" TargetMode="External"/><Relationship Id="rId21" Type="http://schemas.openxmlformats.org/officeDocument/2006/relationships/hyperlink" Target="http://artemrada.gov.ua/18509" TargetMode="External"/><Relationship Id="rId324" Type="http://schemas.openxmlformats.org/officeDocument/2006/relationships/hyperlink" Target="https://opendata.kremen.gov.ua/dataset/&#1088;&#1110;&#1095;&#1085;&#1110;-&#1087;&#1083;&#1072;&#1085;&#1080;-&#1079;&#1072;&#1082;&#1091;&#1087;&#1110;&#1074;&#1077;&#1083;&#1100;" TargetMode="External"/><Relationship Id="rId531" Type="http://schemas.openxmlformats.org/officeDocument/2006/relationships/hyperlink" Target="https://city-adm.lviv.ua/announcement" TargetMode="External"/><Relationship Id="rId629" Type="http://schemas.openxmlformats.org/officeDocument/2006/relationships/hyperlink" Target="http://www.kovelrada.gov.ua/news-9390.html" TargetMode="External"/><Relationship Id="rId170" Type="http://schemas.openxmlformats.org/officeDocument/2006/relationships/hyperlink" Target="https://www.vmr.gov.ua/TransparentCity/Lists/AntiCorruptionPolitics/Default.aspx" TargetMode="External"/><Relationship Id="rId836" Type="http://schemas.openxmlformats.org/officeDocument/2006/relationships/hyperlink" Target="https://petition.e-dem.ua/khmelnytsky" TargetMode="External"/><Relationship Id="rId268" Type="http://schemas.openxmlformats.org/officeDocument/2006/relationships/hyperlink" Target="https://drive.google.com/file/d/1GsNUQSTj3xyMdo8zf89hc0svngYA_X28/view(&#1030;&#1085;&#1074;&#1077;&#1089;&#1090;&#1080;&#1094;&#1110;&#1081;&#1085;&#1080;&#1081;%20&#1087;&#1072;&#1089;&#1087;&#1086;&#1088;&#1090;-&#1072;&#1085;&#1075;&#1083;&#1110;&#1081;&#1089;&#1100;&#1082;&#1072;%20&#1074;&#1077;&#1088;&#1089;&#1110;&#1103;)." TargetMode="External"/><Relationship Id="rId475" Type="http://schemas.openxmlformats.org/officeDocument/2006/relationships/hyperlink" Target="https://lis.gov.ua/upravlenie-sobstvennosti/novosti/22921-12-bereznya-konkurs-z-vidboru-vikonavtsiv-robit-iz-zemleustroyu.htmlZVIT_VRRA_14_05_2020(2).doc" TargetMode="External"/><Relationship Id="rId682" Type="http://schemas.openxmlformats.org/officeDocument/2006/relationships/hyperlink" Target="http://www.krm.gov.ua/news/view/27131" TargetMode="External"/><Relationship Id="rId903" Type="http://schemas.openxmlformats.org/officeDocument/2006/relationships/hyperlink" Target="http://rivnerada.gov.ua/portal/content-list/5/227?page=3%20&#1073;&#1102;&#1076;&#1078;&#1077;&#1090;&#1080;%20&#1074;&#1110;&#1076;%202019%20&#1088;&#1086;&#1082;&#1091;%20(&#1086;&#1085;&#1086;&#1074;&#1083;&#1077;&#1085;&#1080;&#1081;%20&#1089;&#1072;&#1081;&#1090;)" TargetMode="External"/><Relationship Id="rId32" Type="http://schemas.openxmlformats.org/officeDocument/2006/relationships/hyperlink" Target="http://artemrada.gov.ua/sessionproject" TargetMode="External"/><Relationship Id="rId128" Type="http://schemas.openxmlformats.org/officeDocument/2006/relationships/hyperlink" Target="http://brovary-rada.gov.ua/documents/31635.html%20&#1087;&#1088;&#1086;&#1094;&#1077;&#1076;&#1091;&#1088;&#1072;%20-%20&#1096;&#1083;&#1103;&#1093;&#1086;&#1084;%20&#1089;&#1090;&#1074;&#1086;&#1088;&#1077;&#1085;&#1085;&#1103;%20&#1082;&#1086;&#1085;&#1082;&#1091;&#1088;&#1089;&#1085;&#1086;&#1111;%20&#1082;&#1086;&#1084;&#1110;&#1089;&#1110;&#1111;" TargetMode="External"/><Relationship Id="rId335" Type="http://schemas.openxmlformats.org/officeDocument/2006/relationships/hyperlink" Target="https://kr.gov.ua/ua/news/pg/241220602642854_s/" TargetMode="External"/><Relationship Id="rId542" Type="http://schemas.openxmlformats.org/officeDocument/2006/relationships/hyperlink" Target="https://ternopilcity.gov.ua/auktsioni-tenderi-ogoloshennya/ogoloshennya---auktsioni/" TargetMode="External"/><Relationship Id="rId987" Type="http://schemas.openxmlformats.org/officeDocument/2006/relationships/hyperlink" Target="https://kam-pod.gov.ua/economika/komunalne-maino/ogoloshennya-pro-komunalne-majno" TargetMode="External"/><Relationship Id="rId181" Type="http://schemas.openxmlformats.org/officeDocument/2006/relationships/hyperlink" Target="https://hotline.dniprorada.gov.ua/" TargetMode="External"/><Relationship Id="rId402" Type="http://schemas.openxmlformats.org/officeDocument/2006/relationships/hyperlink" Target="http://uman-rada.gov.ua/index.php/dokumenty/protokoly-komisii" TargetMode="External"/><Relationship Id="rId847" Type="http://schemas.openxmlformats.org/officeDocument/2006/relationships/hyperlink" Target="https://khm.gov.ua/uk/jobs" TargetMode="External"/><Relationship Id="rId279" Type="http://schemas.openxmlformats.org/officeDocument/2006/relationships/hyperlink" Target="http://kam.gov.ua/ua/news/pg/250918642581145_p26/" TargetMode="External"/><Relationship Id="rId486" Type="http://schemas.openxmlformats.org/officeDocument/2006/relationships/hyperlink" Target="https://www.lutskrada.gov.ua/departments/viddil-upravlinnia-mainom-miskoi-komunalnoi-vlasnosti/publications" TargetMode="External"/><Relationship Id="rId693" Type="http://schemas.openxmlformats.org/officeDocument/2006/relationships/hyperlink" Target="https://mariupolrada.gov.ua/page/normativni-dokumenti" TargetMode="External"/><Relationship Id="rId707" Type="http://schemas.openxmlformats.org/officeDocument/2006/relationships/hyperlink" Target="http://mlt.gov.ua/index.php?option=com_content&amp;task=blogcategory&amp;id=79&amp;Itemid=308" TargetMode="External"/><Relationship Id="rId914" Type="http://schemas.openxmlformats.org/officeDocument/2006/relationships/hyperlink" Target="https://geo.rv.ua/ua/reestr-zemelnih-diljanok%20(&#1088;&#1077;&#1108;&#1089;&#1090;&#1088;%20&#1079;&#1077;&#1084;&#1077;&#1083;&#1100;&#1085;&#1080;&#1093;%20&#1076;&#1110;&#1083;&#1103;&#1085;&#1086;&#1082;%20&#1079;&#1072;&#1075;&#1072;&#1083;&#1086;&#1084;)" TargetMode="External"/><Relationship Id="rId43" Type="http://schemas.openxmlformats.org/officeDocument/2006/relationships/hyperlink" Target="https://berdychiv.com.ua/%d0%bf%d1%80%d0%be%d0%b7%d0%be%d1%80%d1%96%d1%81%d1%82%d1%8c/%d0%b2%d0%b8%d0%ba%d0%be%d0%bd%d0%b0%d0%bd%d0%bd%d1%8f-%d0%b1%d1%8e%d0%b4%d0%b6%d0%b5%d1%82%d1%83/" TargetMode="External"/><Relationship Id="rId139" Type="http://schemas.openxmlformats.org/officeDocument/2006/relationships/hyperlink" Target="https://www.vmr.gov.ua/Lists/CityCouncil/ShowContent.aspx?ID=64" TargetMode="External"/><Relationship Id="rId346" Type="http://schemas.openxmlformats.org/officeDocument/2006/relationships/hyperlink" Target="https://kr.gov.ua/ua/st/pg/300818371429080_s/&#1110;&#1085;&#1092;&#1086;&#1088;&#1084;&#1072;&#1094;&#1110;&#1103;%20&#1108;%20&#1090;&#1110;&#1083;&#1100;&#1082;&#1080;%20&#1079;&#1072;%202016-2018%20&#1088;&#1088;." TargetMode="External"/><Relationship Id="rId553" Type="http://schemas.openxmlformats.org/officeDocument/2006/relationships/hyperlink" Target="http://chernivtsy.eu/portal/4/povidomlennya-pro-ochikuvani-zakupivli-na-2019-rik-po-proektu-nefco-124242.html" TargetMode="External"/><Relationship Id="rId760" Type="http://schemas.openxmlformats.org/officeDocument/2006/relationships/hyperlink" Target="https://e-dem.in.ua/severodonetsk" TargetMode="External"/><Relationship Id="rId998" Type="http://schemas.openxmlformats.org/officeDocument/2006/relationships/hyperlink" Target="http://kam-pod.gov.ua/gromadianam/zapitannia-do-vladi" TargetMode="External"/><Relationship Id="rId192" Type="http://schemas.openxmlformats.org/officeDocument/2006/relationships/hyperlink" Target="http://zt-rada.gov.ua/" TargetMode="External"/><Relationship Id="rId206" Type="http://schemas.openxmlformats.org/officeDocument/2006/relationships/hyperlink" Target="http://zt-rada.gov.ua/?3445%5b0%5d=54" TargetMode="External"/><Relationship Id="rId413" Type="http://schemas.openxmlformats.org/officeDocument/2006/relationships/hyperlink" Target="https://drive.google.com/drive/folders/16gwbqZ54JMVEcp6yUanFpTHu9lThTD7d" TargetMode="External"/><Relationship Id="rId858" Type="http://schemas.openxmlformats.org/officeDocument/2006/relationships/hyperlink" Target="https://chernigiv-rada.gov.ua/rishennya-sesii/sid-59/scid-3/id-45988/" TargetMode="External"/><Relationship Id="rId497" Type="http://schemas.openxmlformats.org/officeDocument/2006/relationships/hyperlink" Target="https://www.lutskrada.gov.ua/pages/etychnyi-kodeks" TargetMode="External"/><Relationship Id="rId620" Type="http://schemas.openxmlformats.org/officeDocument/2006/relationships/hyperlink" Target="http://www.kovelrada.gov.ua/privatization_communal.html" TargetMode="External"/><Relationship Id="rId718" Type="http://schemas.openxmlformats.org/officeDocument/2006/relationships/hyperlink" Target="http://mlt.gov.ua/index.php?option=com_content&amp;task=view&amp;id=16524&amp;Itemid=355" TargetMode="External"/><Relationship Id="rId925" Type="http://schemas.openxmlformats.org/officeDocument/2006/relationships/hyperlink" Target="https://rada-poltava.gov.ua/documents/" TargetMode="External"/><Relationship Id="rId357" Type="http://schemas.openxmlformats.org/officeDocument/2006/relationships/hyperlink" Target="https://kr.gov.ua/ua/st/pg/181109582848499_s/" TargetMode="External"/><Relationship Id="rId54" Type="http://schemas.openxmlformats.org/officeDocument/2006/relationships/hyperlink" Target="https://bmr.gov.ua/index.php?id=800000905" TargetMode="External"/><Relationship Id="rId217" Type="http://schemas.openxmlformats.org/officeDocument/2006/relationships/hyperlink" Target="http://zt-rada.gov.ua/?3398%5b0%5d=7217" TargetMode="External"/><Relationship Id="rId564" Type="http://schemas.openxmlformats.org/officeDocument/2006/relationships/hyperlink" Target="http://chernivtsy.eu/portal/?cat=32" TargetMode="External"/><Relationship Id="rId771" Type="http://schemas.openxmlformats.org/officeDocument/2006/relationships/hyperlink" Target="http://sed-rada.gov.ua/vikonavchi-organi/konkursi-na-zamishchennya-vakantnih-posad" TargetMode="External"/><Relationship Id="rId869" Type="http://schemas.openxmlformats.org/officeDocument/2006/relationships/hyperlink" Target="https://chernigiv-rada.gov.ua/mistobudivna-documentaciya/" TargetMode="External"/><Relationship Id="rId424" Type="http://schemas.openxmlformats.org/officeDocument/2006/relationships/hyperlink" Target="http://chmr.gov.ua/ua/sections.php?s=2" TargetMode="External"/><Relationship Id="rId631" Type="http://schemas.openxmlformats.org/officeDocument/2006/relationships/hyperlink" Target="http://www.kovelrada.gov.ua/parliamentary_declaration.html" TargetMode="External"/><Relationship Id="rId729" Type="http://schemas.openxmlformats.org/officeDocument/2006/relationships/hyperlink" Target="https://mkrada.gov.ua/content/vakansii.html" TargetMode="External"/><Relationship Id="rId270" Type="http://schemas.openxmlformats.org/officeDocument/2006/relationships/hyperlink" Target="http://kam.gov.ua/prozori_zakupivli" TargetMode="External"/><Relationship Id="rId936" Type="http://schemas.openxmlformats.org/officeDocument/2006/relationships/hyperlink" Target="https://petition.e-dem.ua/novomoskovsk" TargetMode="External"/><Relationship Id="rId65" Type="http://schemas.openxmlformats.org/officeDocument/2006/relationships/hyperlink" Target="https://bmr.gov.ua/index.php?id=800000880" TargetMode="External"/><Relationship Id="rId130" Type="http://schemas.openxmlformats.org/officeDocument/2006/relationships/hyperlink" Target="http://brovary-rada.gov.ua/content/kadrova-politika-ta-profesiyna-etika.html" TargetMode="External"/><Relationship Id="rId368" Type="http://schemas.openxmlformats.org/officeDocument/2006/relationships/hyperlink" Target="http://www.kr-rada.gov.ua/zviti/" TargetMode="External"/><Relationship Id="rId575" Type="http://schemas.openxmlformats.org/officeDocument/2006/relationships/hyperlink" Target="https://drohobych-rada.gov.ua/%d0%b5%d0%ba%d0%be%d0%bd%d0%be%d0%bc%d1%96%d0%ba%d0%b0/%d0%b7%d0%b0%d0%ba%d1%83%d0%bf%d1%96%d0%b2%d0%bb%d1%96-%d1%80%d0%be%d0%b7%d0%bf%d0%be%d1%80%d1%8f%d0%b4%d0%bd%d0%b8%d0%ba%d1%96%d0%b2/&#1045;&#1090;&#1072;&#1087;%20&#1087;&#1083;&#1072;&#1085;&#1091;&#1074;&#1072;&#1085;&#1085;&#1103;" TargetMode="External"/><Relationship Id="rId782" Type="http://schemas.openxmlformats.org/officeDocument/2006/relationships/hyperlink" Target="http://www.slavrada.gov.ua/?view=prozorro" TargetMode="External"/><Relationship Id="rId228" Type="http://schemas.openxmlformats.org/officeDocument/2006/relationships/hyperlink" Target="http://zt-rada.gov.ua/?3506%5b0%5d=168" TargetMode="External"/><Relationship Id="rId435" Type="http://schemas.openxmlformats.org/officeDocument/2006/relationships/hyperlink" Target="http://chmr.gov.ua/ua/notice.php?s=8&amp;s1=48&amp;s2=187" TargetMode="External"/><Relationship Id="rId642" Type="http://schemas.openxmlformats.org/officeDocument/2006/relationships/hyperlink" Target="https://konotop-rada.gov.ua/7375-2018-12-14-13-02-34/" TargetMode="External"/><Relationship Id="rId281" Type="http://schemas.openxmlformats.org/officeDocument/2006/relationships/hyperlink" Target="http://kam.gov.ua/ua/stop_corrupt/" TargetMode="External"/><Relationship Id="rId502" Type="http://schemas.openxmlformats.org/officeDocument/2006/relationships/hyperlink" Target="https://www.lvivrada.gov.ua/miska-rada/postiyni-komisii" TargetMode="External"/><Relationship Id="rId947" Type="http://schemas.openxmlformats.org/officeDocument/2006/relationships/hyperlink" Target="https://rada-uzhgorod.gov.ua/miska_rada" TargetMode="External"/><Relationship Id="rId76" Type="http://schemas.openxmlformats.org/officeDocument/2006/relationships/hyperlink" Target="https://bmr.gov.ua/fileadmin/documentation/vacancies/Pro_zatverdzhennja_Zagalnikh_pravi...___vid_05.08.pdf" TargetMode="External"/><Relationship Id="rId141" Type="http://schemas.openxmlformats.org/officeDocument/2006/relationships/hyperlink" Target="https://www.vmr.gov.ua/TransparentCity/Lists/Vinnytsia2020/ShowContent.aspx?ID=14" TargetMode="External"/><Relationship Id="rId379" Type="http://schemas.openxmlformats.org/officeDocument/2006/relationships/hyperlink" Target="http://www.kr-rada.gov.ua/investitsiyna-diyalnist" TargetMode="External"/><Relationship Id="rId586" Type="http://schemas.openxmlformats.org/officeDocument/2006/relationships/hyperlink" Target="http://www.namvk.if.ua/dt/20813/" TargetMode="External"/><Relationship Id="rId793" Type="http://schemas.openxmlformats.org/officeDocument/2006/relationships/hyperlink" Target="http://www.slavrada.gov.ua/?view=Kor" TargetMode="External"/><Relationship Id="rId807" Type="http://schemas.openxmlformats.org/officeDocument/2006/relationships/hyperlink" Target="http://shostka-rada.gov.ua/government/departaments/viddil_komunalnoi_vlasnosti/poryadok-privatizac-derzhavnogo-komunalnogo-majna1/" TargetMode="External"/><Relationship Id="rId7" Type="http://schemas.openxmlformats.org/officeDocument/2006/relationships/hyperlink" Target="http://kr.gov.ua/statut_teritorialnoi_gromadi_m.krivogo_rogu" TargetMode="External"/><Relationship Id="rId239" Type="http://schemas.openxmlformats.org/officeDocument/2006/relationships/hyperlink" Target="http://invest.zp.gov.ua/uk" TargetMode="External"/><Relationship Id="rId446" Type="http://schemas.openxmlformats.org/officeDocument/2006/relationships/hyperlink" Target="http://rada.ck.ua/golos/rishennia" TargetMode="External"/><Relationship Id="rId653" Type="http://schemas.openxmlformats.org/officeDocument/2006/relationships/hyperlink" Target="https://konotop-rada.gov.ua/?s=%D0%B1%D1%8E%D0%B4%D0%B6%D0%B5%D1%82+2020" TargetMode="External"/><Relationship Id="rId292" Type="http://schemas.openxmlformats.org/officeDocument/2006/relationships/hyperlink" Target="https://kyivcity.gov.ua/kyiv_ta_miska_vlada/kyivskyi_miskyi_holova/" TargetMode="External"/><Relationship Id="rId306" Type="http://schemas.openxmlformats.org/officeDocument/2006/relationships/hyperlink" Target="https://kmr.ligazakon.net/document/mr191187$2020_12_22" TargetMode="External"/><Relationship Id="rId860" Type="http://schemas.openxmlformats.org/officeDocument/2006/relationships/hyperlink" Target="https://chernigiv-rada.gov.ua/storage/files/26/23/18/23/17d3b27b1e3be29dc8948d9c53195d65.pdf" TargetMode="External"/><Relationship Id="rId958" Type="http://schemas.openxmlformats.org/officeDocument/2006/relationships/hyperlink" Target="https://rada-uzhgorod.gov.ua/rada_docs/zakupivli?start_date=01%2F02%2F2019&amp;end_date=13%2F02%2F2021" TargetMode="External"/><Relationship Id="rId87" Type="http://schemas.openxmlformats.org/officeDocument/2006/relationships/hyperlink" Target="https://bc-rada.gov.ua/node/12149" TargetMode="External"/><Relationship Id="rId513" Type="http://schemas.openxmlformats.org/officeDocument/2006/relationships/hyperlink" Target="https://city-adm.lviv.ua/lmr/economy/plany-zakupivel" TargetMode="External"/><Relationship Id="rId597" Type="http://schemas.openxmlformats.org/officeDocument/2006/relationships/hyperlink" Target="http://depkr.if.ua/index.php/2018-09-15-19-23-32/pryvatyzatsiia-komunalnoho-maina/normatyvno-pravovi-akty" TargetMode="External"/><Relationship Id="rId720" Type="http://schemas.openxmlformats.org/officeDocument/2006/relationships/hyperlink" Target="http://mlt.gov.ua/index.php?option=com_content&amp;task=blogcategory&amp;id=88&amp;Itemid=327" TargetMode="External"/><Relationship Id="rId818" Type="http://schemas.openxmlformats.org/officeDocument/2006/relationships/hyperlink" Target="http://www.shostka-rada.gov.ua/documents/rishennya_rada/" TargetMode="External"/><Relationship Id="rId152" Type="http://schemas.openxmlformats.org/officeDocument/2006/relationships/hyperlink" Target="https://www.vmr.gov.ua/TransparentCity/Lists/TenderMonitoring/Default.aspx" TargetMode="External"/><Relationship Id="rId457" Type="http://schemas.openxmlformats.org/officeDocument/2006/relationships/hyperlink" Target="https://mukachevo-rada.gov.ua/images/docs/rishennya_mr/7/38_7_20180329/Rish_981.doc" TargetMode="External"/><Relationship Id="rId1003" Type="http://schemas.openxmlformats.org/officeDocument/2006/relationships/hyperlink" Target="http://www.izmail-rada.gov.ua/2010-05-05-12-39-15" TargetMode="External"/><Relationship Id="rId664" Type="http://schemas.openxmlformats.org/officeDocument/2006/relationships/hyperlink" Target="https://konotop-rada.gov.ua/112-2009-05-05-06-50-55/" TargetMode="External"/><Relationship Id="rId871" Type="http://schemas.openxmlformats.org/officeDocument/2006/relationships/hyperlink" Target="https://petition.e-dem.ua/sumy/Petition/View/2519" TargetMode="External"/><Relationship Id="rId969" Type="http://schemas.openxmlformats.org/officeDocument/2006/relationships/hyperlink" Target="https://rada-uzhgorod.gov.ua/e-servisi" TargetMode="External"/><Relationship Id="rId14" Type="http://schemas.openxmlformats.org/officeDocument/2006/relationships/hyperlink" Target="http://artemrada.gov.ua/21844" TargetMode="External"/><Relationship Id="rId317" Type="http://schemas.openxmlformats.org/officeDocument/2006/relationships/hyperlink" Target="https://kremen.gov.ua/?view=project-journals" TargetMode="External"/><Relationship Id="rId524" Type="http://schemas.openxmlformats.org/officeDocument/2006/relationships/hyperlink" Target="https://city-adm.lviv.ua/public-information?task=listcats&amp;cat_id=116" TargetMode="External"/><Relationship Id="rId731" Type="http://schemas.openxmlformats.org/officeDocument/2006/relationships/hyperlink" Target="https://mkrada.gov.ua/content/ustanovi-ta-organizacii-mista.html" TargetMode="External"/><Relationship Id="rId98" Type="http://schemas.openxmlformats.org/officeDocument/2006/relationships/hyperlink" Target="http://uszn.org.ua/" TargetMode="External"/><Relationship Id="rId163" Type="http://schemas.openxmlformats.org/officeDocument/2006/relationships/hyperlink" Target="https://www.vmr.gov.ua/Branches/Lists/Finances/ShowContent.aspx?ID=92" TargetMode="External"/><Relationship Id="rId370" Type="http://schemas.openxmlformats.org/officeDocument/2006/relationships/hyperlink" Target="http://kr-rada.gov.ua/vikonavchiy-komitet/" TargetMode="External"/><Relationship Id="rId829" Type="http://schemas.openxmlformats.org/officeDocument/2006/relationships/hyperlink" Target="http://shostka-smartcity.com/organs" TargetMode="External"/><Relationship Id="rId230" Type="http://schemas.openxmlformats.org/officeDocument/2006/relationships/hyperlink" Target="https://zp.gov.ua/uk/page/zviti-pro-zadovolennya-zapitiv-na-publichnu-informaciyu" TargetMode="External"/><Relationship Id="rId468" Type="http://schemas.openxmlformats.org/officeDocument/2006/relationships/hyperlink" Target="https://nizhynrada.gov.ua/nmr/ekonomichniy-rozvitok/transport-i-zv-yazok/protokoli-zasidan-konkursnogo-komitetu" TargetMode="External"/><Relationship Id="rId675" Type="http://schemas.openxmlformats.org/officeDocument/2006/relationships/hyperlink" Target="http://konstrada.gov.ua/protidiya-koruptsiji/spivpratsya-z-vikrivachami" TargetMode="External"/><Relationship Id="rId882" Type="http://schemas.openxmlformats.org/officeDocument/2006/relationships/hyperlink" Target="https://smr.gov.ua/uk/misto/2016-03-14-08-10-17/informatsijni-materiali/informatsijni-materiali-z-pitan-sotszakhistu/184-osnovni-vidi-sotsialnoji-dopomogi/8504-perelik-kategorij-sumchan-yaki-mozhut-otrimati-sotsialnu-dopomogu-vid-sumskoji-miskoji-radi.html" TargetMode="External"/><Relationship Id="rId25" Type="http://schemas.openxmlformats.org/officeDocument/2006/relationships/hyperlink" Target="http://artemrada.gov.ua/13421" TargetMode="External"/><Relationship Id="rId328" Type="http://schemas.openxmlformats.org/officeDocument/2006/relationships/hyperlink" Target="https://www.kremen.gov.ua/?view=kremen-page&amp;page-id=5" TargetMode="External"/><Relationship Id="rId535" Type="http://schemas.openxmlformats.org/officeDocument/2006/relationships/hyperlink" Target="https://city-adm.lviv.ua/public-hearings" TargetMode="External"/><Relationship Id="rId742" Type="http://schemas.openxmlformats.org/officeDocument/2006/relationships/hyperlink" Target="http://sed-rada.gov.ua/miska-rada/zviti-miskogo-golovi-yogo-zastupnikiv-ta-sekretarya-radi" TargetMode="External"/><Relationship Id="rId174" Type="http://schemas.openxmlformats.org/officeDocument/2006/relationships/hyperlink" Target="https://www.vmr.gov.ua/Docs/CityCouncilDecisions/Forms/AllItems.aspx" TargetMode="External"/><Relationship Id="rId381" Type="http://schemas.openxmlformats.org/officeDocument/2006/relationships/hyperlink" Target="http://kr-rada.gov.ua/uploads/documents/21152-rish_1948_06-11-2018.pdf" TargetMode="External"/><Relationship Id="rId602" Type="http://schemas.openxmlformats.org/officeDocument/2006/relationships/hyperlink" Target="http://www.mvk.if.ua/prorish" TargetMode="External"/><Relationship Id="rId241" Type="http://schemas.openxmlformats.org/officeDocument/2006/relationships/hyperlink" Target="https://zp.gov.ua/uk/page/prozorro-1" TargetMode="External"/><Relationship Id="rId479" Type="http://schemas.openxmlformats.org/officeDocument/2006/relationships/hyperlink" Target="https://www.lutskrada.gov.ua/en" TargetMode="External"/><Relationship Id="rId686" Type="http://schemas.openxmlformats.org/officeDocument/2006/relationships/hyperlink" Target="http://www.krm.gov.ua/article/view/58" TargetMode="External"/><Relationship Id="rId893" Type="http://schemas.openxmlformats.org/officeDocument/2006/relationships/hyperlink" Target="https://rivnerada.gov.ua/petitions/home" TargetMode="External"/><Relationship Id="rId907" Type="http://schemas.openxmlformats.org/officeDocument/2006/relationships/hyperlink" Target="http://rivnerada.gov.ua/portal/view-content/4457" TargetMode="External"/><Relationship Id="rId36" Type="http://schemas.openxmlformats.org/officeDocument/2006/relationships/hyperlink" Target="https://berdychiv.com.ua/%d0%bc%d1%96%d1%81%d1%8c%d0%ba%d0%b8%d0%b9-%d0%b3%d0%be%d0%bb%d0%be%d0%b2%d0%b0/" TargetMode="External"/><Relationship Id="rId339" Type="http://schemas.openxmlformats.org/officeDocument/2006/relationships/hyperlink" Target="https://kr.gov.ua/ua/st/pg/181018813267956_s/" TargetMode="External"/><Relationship Id="rId546" Type="http://schemas.openxmlformats.org/officeDocument/2006/relationships/hyperlink" Target="http://chernivtsy.eu/portal/zvity-chernivetskogo-miskogo-golovy&#1074;&#1110;&#1076;&#1089;&#1091;&#1090;&#1085;&#1110;%20&#1079;&#1074;&#1110;&#1090;&#1080;%20&#1079;&#1072;%202018-2020%20&#1088;&#1088;." TargetMode="External"/><Relationship Id="rId753" Type="http://schemas.openxmlformats.org/officeDocument/2006/relationships/hyperlink" Target="http://sed-rada.gov.ua/prozorro" TargetMode="External"/><Relationship Id="rId101" Type="http://schemas.openxmlformats.org/officeDocument/2006/relationships/hyperlink" Target="http://bc-rada.gov.ua/node/2096" TargetMode="External"/><Relationship Id="rId185" Type="http://schemas.openxmlformats.org/officeDocument/2006/relationships/hyperlink" Target="https://dniprorada.gov.ua/uk/articles/category/ogoloshennya/" TargetMode="External"/><Relationship Id="rId406" Type="http://schemas.openxmlformats.org/officeDocument/2006/relationships/hyperlink" Target="https://uman-rada.gov.ua/index.php/hromadskosti/hromadska-rada/item/4561-pro-zatverdzhennia-polozhennia-pro-hromadsku-radu-pry-vykonavchomu-komiteti-umanskoi-miskoi-rady" TargetMode="External"/><Relationship Id="rId960" Type="http://schemas.openxmlformats.org/officeDocument/2006/relationships/hyperlink" Target="https://rada-uzhgorod.gov.ua/media/1/%D0%A0%D0%A1_1457.pdf" TargetMode="External"/><Relationship Id="rId392" Type="http://schemas.openxmlformats.org/officeDocument/2006/relationships/hyperlink" Target="http://www.kr-rada.gov.ua/vakansiyi-viddil-kadriv/" TargetMode="External"/><Relationship Id="rId613" Type="http://schemas.openxmlformats.org/officeDocument/2006/relationships/hyperlink" Target="http://www.kovelrada.gov.ua/news-9811.html" TargetMode="External"/><Relationship Id="rId697" Type="http://schemas.openxmlformats.org/officeDocument/2006/relationships/hyperlink" Target="http://mariupolada.gov.ua/privatisation" TargetMode="External"/><Relationship Id="rId820" Type="http://schemas.openxmlformats.org/officeDocument/2006/relationships/hyperlink" Target="http://shostka-rada.gov.ua/government/departaments/golovniy_arhitektor/pro-zatverdzhennya-poryadku-provedennya-gromadskih-sluhan-pd-chas-rozroblennya-proektv-mstobudvno-dokumentac-na-mscevomu-rvn/" TargetMode="External"/><Relationship Id="rId918" Type="http://schemas.openxmlformats.org/officeDocument/2006/relationships/hyperlink" Target="https://petition.rada-poltava.gov.ua/petition/view?id=1" TargetMode="External"/><Relationship Id="rId252" Type="http://schemas.openxmlformats.org/officeDocument/2006/relationships/hyperlink" Target="http://kam.gov.ua/dostup_do_publichnoi_informatsii/zviti" TargetMode="External"/><Relationship Id="rId47" Type="http://schemas.openxmlformats.org/officeDocument/2006/relationships/hyperlink" Target="https://bmr.gov.ua/index.php?id=800000272" TargetMode="External"/><Relationship Id="rId112" Type="http://schemas.openxmlformats.org/officeDocument/2006/relationships/hyperlink" Target="http://brovary-rada.gov.ua/content/grafiki-zasidan-postiynih-deputatskih-komisiy-vii-sklikannya.html" TargetMode="External"/><Relationship Id="rId557" Type="http://schemas.openxmlformats.org/officeDocument/2006/relationships/hyperlink" Target="http://chernivtsy.eu/portal/byudzhet-chernivetskoyi-miskoyi-terytorialnoyi-gromady-na-2021-rik" TargetMode="External"/><Relationship Id="rId764" Type="http://schemas.openxmlformats.org/officeDocument/2006/relationships/hyperlink" Target="http://sed-rada.gov.ua/mistobudivna-dokumentaciya" TargetMode="External"/><Relationship Id="rId971" Type="http://schemas.openxmlformats.org/officeDocument/2006/relationships/hyperlink" Target="https://rada-uzhgorod.gov.ua/sluzhba-personalu-ta-spetsroboty-1" TargetMode="External"/><Relationship Id="rId196" Type="http://schemas.openxmlformats.org/officeDocument/2006/relationships/hyperlink" Target="http://zt-rada.gov.ua/?3505%5b0%5d=1" TargetMode="External"/><Relationship Id="rId417" Type="http://schemas.openxmlformats.org/officeDocument/2006/relationships/hyperlink" Target="http://uman-rada.gov.ua/index.php/kadrova-polityka/item/3722-zaproshuiemo-na-sluzhbu-v-orhany-mistsevoho-samovriaduvannia" TargetMode="External"/><Relationship Id="rId624" Type="http://schemas.openxmlformats.org/officeDocument/2006/relationships/hyperlink" Target="http://www.kovelrada.gov.ua/news-9806.html" TargetMode="External"/><Relationship Id="rId831" Type="http://schemas.openxmlformats.org/officeDocument/2006/relationships/hyperlink" Target="http://shostka-rada.gov.ua/zvti_organu_vladi/" TargetMode="External"/><Relationship Id="rId263" Type="http://schemas.openxmlformats.org/officeDocument/2006/relationships/hyperlink" Target="http://kam.gov.ua/miska_vlada/miska_rada" TargetMode="External"/><Relationship Id="rId470" Type="http://schemas.openxmlformats.org/officeDocument/2006/relationships/hyperlink" Target="https://novomoskovsk-rada.dp.gov.ua/ua/gromadskosti/zvernennya-gromadyan/zviti-po-zvernennyam-gromadyan&#1030;&#1085;&#1092;&#1086;&#1088;&#1084;&#1072;&#1094;&#1110;&#1103;%20&#1074;&#1110;&#1076;&#1089;&#1091;&#1090;&#1085;&#1103;%20&#1079;&#1072;%202017-2020%20&#1088;&#1088;." TargetMode="External"/><Relationship Id="rId929" Type="http://schemas.openxmlformats.org/officeDocument/2006/relationships/hyperlink" Target="http://www.rada-poltava.gov.ua/foreign/" TargetMode="External"/><Relationship Id="rId58" Type="http://schemas.openxmlformats.org/officeDocument/2006/relationships/hyperlink" Target="https://bmr.gov.ua/index.php?id=49&amp;L=920" TargetMode="External"/><Relationship Id="rId123" Type="http://schemas.openxmlformats.org/officeDocument/2006/relationships/hyperlink" Target="http://brovary-rada.gov.ua/documents/?c=5" TargetMode="External"/><Relationship Id="rId330" Type="http://schemas.openxmlformats.org/officeDocument/2006/relationships/hyperlink" Target="https://www.kremen.gov.ua/?view=kremen-page&amp;page-id=33" TargetMode="External"/><Relationship Id="rId568" Type="http://schemas.openxmlformats.org/officeDocument/2006/relationships/hyperlink" Target="http://chernivtsy.eu/portal/category/84" TargetMode="External"/><Relationship Id="rId775" Type="http://schemas.openxmlformats.org/officeDocument/2006/relationships/hyperlink" Target="http://ez.slavrada.gov.ua/stan" TargetMode="External"/><Relationship Id="rId982" Type="http://schemas.openxmlformats.org/officeDocument/2006/relationships/hyperlink" Target="https://kam-pod.gov.ua/gromadianam/zakupivli" TargetMode="External"/><Relationship Id="rId428" Type="http://schemas.openxmlformats.org/officeDocument/2006/relationships/hyperlink" Target="http://chmr.gov.ua/ua/files.php?s=2&amp;s1=168&amp;s2=241" TargetMode="External"/><Relationship Id="rId635" Type="http://schemas.openxmlformats.org/officeDocument/2006/relationships/hyperlink" Target="http://kovelrada.gov.ua/proekti_rishen_miskoi_radi.html" TargetMode="External"/><Relationship Id="rId842" Type="http://schemas.openxmlformats.org/officeDocument/2006/relationships/hyperlink" Target="https://khm.gov.ua/uk/content/obgovorennya-propozyciy-rozporyadnykiv-byudzhetnyh-koshtiv-do-proyektu-byudzhetu-2020-r%20(&#1088;&#1077;&#1079;&#1091;&#1083;&#1100;&#1090;&#1072;&#1090;&#1110;&#1074;%20&#1086;&#1073;&#1075;&#1086;&#1074;&#1086;&#1088;&#1077;&#1085;&#1085;&#1103;%20&#1085;&#1077;%20&#1086;&#1087;&#1091;&#1073;&#1083;&#1110;&#1082;&#1086;&#1074;&#1072;&#1085;&#1086;)" TargetMode="External"/><Relationship Id="rId274" Type="http://schemas.openxmlformats.org/officeDocument/2006/relationships/hyperlink" Target="http://kam.gov.ua/tsnap" TargetMode="External"/><Relationship Id="rId481" Type="http://schemas.openxmlformats.org/officeDocument/2006/relationships/hyperlink" Target="https://www.lutskrada.gov.ua/pages/elektronni-zakupivli-lutskoi-miskoi-rady" TargetMode="External"/><Relationship Id="rId702" Type="http://schemas.openxmlformats.org/officeDocument/2006/relationships/hyperlink" Target="http://mlt.gov.ua/index.php?option=com_content&amp;task=blogcategory&amp;id=145&amp;Itemid=438" TargetMode="External"/><Relationship Id="rId69" Type="http://schemas.openxmlformats.org/officeDocument/2006/relationships/hyperlink" Target="https://bmr.gov.ua/index.php?%20id=800000905" TargetMode="External"/><Relationship Id="rId134" Type="http://schemas.openxmlformats.org/officeDocument/2006/relationships/hyperlink" Target="https://transparent.vmr.gov.ua/LicencingProceduresCheckLib/LPCheck.aspx" TargetMode="External"/><Relationship Id="rId579" Type="http://schemas.openxmlformats.org/officeDocument/2006/relationships/hyperlink" Target="https://drohobych-rada.gov.ua/%d0%bc%d1%96%d1%81%d1%8c%d0%ba%d0%b0-%d1%80%d0%b0%d0%b4%d0%b0/viddily-sektory/cnap/" TargetMode="External"/><Relationship Id="rId786" Type="http://schemas.openxmlformats.org/officeDocument/2006/relationships/hyperlink" Target="http://slavrada.gov.ua/?view=vacance" TargetMode="External"/><Relationship Id="rId993" Type="http://schemas.openxmlformats.org/officeDocument/2006/relationships/hyperlink" Target="https://kam-pod.gov.ua/documents/proekti-normativno-pravovikh-aktiv-miskoji-radi?limit=20&amp;limitstart=0" TargetMode="External"/><Relationship Id="rId341" Type="http://schemas.openxmlformats.org/officeDocument/2006/relationships/hyperlink" Target="https://kr.gov.ua/ua/ispolkom_sessii/pg/5157_s/" TargetMode="External"/><Relationship Id="rId439" Type="http://schemas.openxmlformats.org/officeDocument/2006/relationships/hyperlink" Target="http://chmr.gov.ua/ua/newsread.php?view=18747&amp;s=1&amp;s1=68" TargetMode="External"/><Relationship Id="rId646" Type="http://schemas.openxmlformats.org/officeDocument/2006/relationships/hyperlink" Target="https://konotop-rada.gov.ua/category/konkursy-proektiv/" TargetMode="External"/><Relationship Id="rId201" Type="http://schemas.openxmlformats.org/officeDocument/2006/relationships/hyperlink" Target="http://zt-rada.gov.ua/statutZt" TargetMode="External"/><Relationship Id="rId285" Type="http://schemas.openxmlformats.org/officeDocument/2006/relationships/hyperlink" Target="http://so.kam.gov.ua/ua/treezas_so/pg/1_d5/" TargetMode="External"/><Relationship Id="rId506" Type="http://schemas.openxmlformats.org/officeDocument/2006/relationships/hyperlink" Target="https://www.lvivrada.gov.ua/informacia/programy-rozvytku-mista" TargetMode="External"/><Relationship Id="rId853" Type="http://schemas.openxmlformats.org/officeDocument/2006/relationships/hyperlink" Target="http://chernigiv-rada.gov.ua/miski-programy/" TargetMode="External"/><Relationship Id="rId492" Type="http://schemas.openxmlformats.org/officeDocument/2006/relationships/hyperlink" Target="https://www.lutskrada.gov.ua/publications/novi-pravyla-povirky-lichylnykiv-uves-protses-kontroliuvatyme-pidpryiemstvo" TargetMode="External"/><Relationship Id="rId713" Type="http://schemas.openxmlformats.org/officeDocument/2006/relationships/hyperlink" Target="http://mlt.gov.ua/index.php?option=com_content&amp;task=view&amp;id=13669&amp;Itemid=357" TargetMode="External"/><Relationship Id="rId797" Type="http://schemas.openxmlformats.org/officeDocument/2006/relationships/hyperlink" Target="http://shostka-smartcity.com/statement/index" TargetMode="External"/><Relationship Id="rId920" Type="http://schemas.openxmlformats.org/officeDocument/2006/relationships/hyperlink" Target="https://petition.rada-poltava.gov.ua/petition/view?id=1" TargetMode="External"/><Relationship Id="rId145" Type="http://schemas.openxmlformats.org/officeDocument/2006/relationships/hyperlink" Target="https://www.vmr.gov.ua/Lists/CityCouncil/ShowContent.aspx?ID=83%20%20(&#1057;&#1090;&#1072;&#1090;&#1090;&#1103;%201.4.%20&#1056;&#1077;&#1075;&#1083;&#1072;&#1084;&#1077;&#1085;&#1090;&#1091;%20&#1042;&#1110;&#1085;&#1085;&#1080;&#1094;&#1100;&#1082;&#1086;&#1111;%20&#1084;&#1110;&#1089;&#1100;&#1082;&#1086;&#1111;%20&#1088;&#1072;&#1076;&#1080;)" TargetMode="External"/><Relationship Id="rId352" Type="http://schemas.openxmlformats.org/officeDocument/2006/relationships/hyperlink" Target="https://kremen.gov.ua/index.php?view=search&amp;search_type=all&amp;search_all=%D0%BF%D0%BE%D0%B7%D0%B8%D0%BA" TargetMode="External"/><Relationship Id="rId212" Type="http://schemas.openxmlformats.org/officeDocument/2006/relationships/hyperlink" Target="http://zt-rada.gov.ua/?3398%5B0%5D=5191" TargetMode="External"/><Relationship Id="rId657" Type="http://schemas.openxmlformats.org/officeDocument/2006/relationships/hyperlink" Target="https://konotop-rada.gov.ua/2601-cnapkonotop/" TargetMode="External"/><Relationship Id="rId864" Type="http://schemas.openxmlformats.org/officeDocument/2006/relationships/hyperlink" Target="http://chernigiv-rada.gov.ua/miskiy-byudzhet/%20(&#1079;&#1072;%20&#1074;&#1089;&#1110;%20&#1088;&#1086;&#1082;&#1080;)" TargetMode="External"/><Relationship Id="rId296" Type="http://schemas.openxmlformats.org/officeDocument/2006/relationships/hyperlink" Target="https://kmr.gov.ua/uk/plan_zasidanya" TargetMode="External"/><Relationship Id="rId517" Type="http://schemas.openxmlformats.org/officeDocument/2006/relationships/hyperlink" Target="http://mayno.lviv.ua/pro-upravlinnya/polozhennya" TargetMode="External"/><Relationship Id="rId724" Type="http://schemas.openxmlformats.org/officeDocument/2006/relationships/hyperlink" Target="https://mkrada.gov.ua/documents/26678.html" TargetMode="External"/><Relationship Id="rId931" Type="http://schemas.openxmlformats.org/officeDocument/2006/relationships/hyperlink" Target="http://www.rada-poltava.gov.ua/city/municipaleconomy/" TargetMode="External"/><Relationship Id="rId60" Type="http://schemas.openxmlformats.org/officeDocument/2006/relationships/hyperlink" Target="https://bmr.gov.ua/index.php?id=800001797&amp;L=520" TargetMode="External"/><Relationship Id="rId156" Type="http://schemas.openxmlformats.org/officeDocument/2006/relationships/hyperlink" Target="https://www.vmr.gov.ua/Branches/Lists/GMDepkomunresursiv/ShowContent.aspx?ID=4" TargetMode="External"/><Relationship Id="rId363" Type="http://schemas.openxmlformats.org/officeDocument/2006/relationships/hyperlink" Target="http://krmisto.gov.ua/ua/freelands" TargetMode="External"/><Relationship Id="rId570" Type="http://schemas.openxmlformats.org/officeDocument/2006/relationships/hyperlink" Target="http://chernivtsy.eu/portal/1091-2" TargetMode="External"/><Relationship Id="rId1007" Type="http://schemas.openxmlformats.org/officeDocument/2006/relationships/printerSettings" Target="../printerSettings/printerSettings2.bin"/><Relationship Id="rId223" Type="http://schemas.openxmlformats.org/officeDocument/2006/relationships/hyperlink" Target="http://zt-rada.gov.ua/?3398%5b0%5d=198" TargetMode="External"/><Relationship Id="rId430" Type="http://schemas.openxmlformats.org/officeDocument/2006/relationships/hyperlink" Target="http://chmr.gov.ua/ua/files.php?s=8&amp;s1=46&amp;s2=175" TargetMode="External"/><Relationship Id="rId668" Type="http://schemas.openxmlformats.org/officeDocument/2006/relationships/hyperlink" Target="http://konstrada.gov.ua/component/documents/6948:20201123r336" TargetMode="External"/><Relationship Id="rId875" Type="http://schemas.openxmlformats.org/officeDocument/2006/relationships/hyperlink" Target="https://smr.gov.ua/uk/2016-03-14-08-10-17/mistseva-initsiativa/1855-poryadok-vnesennya-mistsevikh-initsiativ-na-rozglyad-sumskoji-miskoji-radi.html" TargetMode="External"/><Relationship Id="rId18" Type="http://schemas.openxmlformats.org/officeDocument/2006/relationships/hyperlink" Target="http://artemrada.gov.ua/news/24687" TargetMode="External"/><Relationship Id="rId528" Type="http://schemas.openxmlformats.org/officeDocument/2006/relationships/hyperlink" Target="https://city-adm.lviv.ua/lmr/utilities" TargetMode="External"/><Relationship Id="rId735" Type="http://schemas.openxmlformats.org/officeDocument/2006/relationships/hyperlink" Target="https://mkrada.gov.ua/content/proekti-rishen-vikonkomu.html" TargetMode="External"/><Relationship Id="rId942" Type="http://schemas.openxmlformats.org/officeDocument/2006/relationships/hyperlink" Target="http://novomoskovsk-rada.gov.ua/https:/novomoskovsk-rada.dp.gov.ua/ua/normativni-akti/vsi-normativni-akti?&amp;category=812" TargetMode="External"/><Relationship Id="rId167" Type="http://schemas.openxmlformats.org/officeDocument/2006/relationships/hyperlink" Target="https://www.vmr.gov.ua/TransparentCity/Lists/vacancies/ShowContent.aspx?ID=7" TargetMode="External"/><Relationship Id="rId374" Type="http://schemas.openxmlformats.org/officeDocument/2006/relationships/hyperlink" Target="http://www.kr-rada.gov.ua/sesiyi/on-line-restratsiya-na-zasidannya-miskoyi-radi/" TargetMode="External"/><Relationship Id="rId581" Type="http://schemas.openxmlformats.org/officeDocument/2006/relationships/hyperlink" Target="http://drohobych-rada.gov.ua/zemelni-dilyanky/" TargetMode="External"/><Relationship Id="rId71" Type="http://schemas.openxmlformats.org/officeDocument/2006/relationships/hyperlink" Target="https://bmr.gov.ua/index.php?id=800000125&amp;L=%D1%96%D0%BD%D1%84%D0%BE%D1%80%D0%BC&amp;tx_news_pi1%5Bnews%5D=14760&amp;tx_news_pi1%5Bcontroller%5D=News&amp;tx_news_pi1%5Baction%5D=detail&amp;cHash=13e9fdef648039dcd27182cab7c3b79d" TargetMode="External"/><Relationship Id="rId234" Type="http://schemas.openxmlformats.org/officeDocument/2006/relationships/hyperlink" Target="https://zp.gov.ua/uk/page/elektronni-peticii" TargetMode="External"/><Relationship Id="rId679" Type="http://schemas.openxmlformats.org/officeDocument/2006/relationships/hyperlink" Target="http://www.krm.gov.ua/article/view/169" TargetMode="External"/><Relationship Id="rId802" Type="http://schemas.openxmlformats.org/officeDocument/2006/relationships/hyperlink" Target="http://shostka-rada.gov.ua/purchasing/" TargetMode="External"/><Relationship Id="rId886" Type="http://schemas.openxmlformats.org/officeDocument/2006/relationships/hyperlink" Target="https://smr.gov.ua/uk/2016-03-14-08-10-17/informatsijni-materiali/informatsijni-materiali-z-pitan-zhkg/15445-informatsiya-pro-vilni-zemelni-dilyanki.html" TargetMode="External"/><Relationship Id="rId2" Type="http://schemas.openxmlformats.org/officeDocument/2006/relationships/hyperlink" Target="http://artemrada.gov.ua/cityprogram" TargetMode="External"/><Relationship Id="rId29" Type="http://schemas.openxmlformats.org/officeDocument/2006/relationships/hyperlink" Target="http://arh.bahmutrada.gov.ua/" TargetMode="External"/><Relationship Id="rId441" Type="http://schemas.openxmlformats.org/officeDocument/2006/relationships/hyperlink" Target="http://chmr.gov.ua/ua/text.php?s=2&amp;s1=23" TargetMode="External"/><Relationship Id="rId539" Type="http://schemas.openxmlformats.org/officeDocument/2006/relationships/hyperlink" Target="http://www8.city-adm.lviv.ua/inTEAM/Uhvaly.nsf/(SearchForWeb)/B4C36EEC4431D579C22572FA004A42C2?OpenDocument" TargetMode="External"/><Relationship Id="rId746" Type="http://schemas.openxmlformats.org/officeDocument/2006/relationships/hyperlink" Target="http://sed-rada.gov.ua/mizhnarodna-spivpracya" TargetMode="External"/><Relationship Id="rId178" Type="http://schemas.openxmlformats.org/officeDocument/2006/relationships/hyperlink" Target="https://dniprorada.gov.ua/uk/page/statut-teritorialnoi-gromadi-mista%20-%20&#1089;&#1090;.%2018%20&#1089;&#1090;&#1072;&#1090;&#1091;&#1090;&#1091;%20&#1090;&#1077;&#1088;&#1080;&#1090;&#1086;&#1088;&#1110;&#1072;&#1083;&#1100;&#1085;&#1086;&#1111;%20&#1075;&#1088;&#1086;&#1084;&#1072;&#1076;&#1080;" TargetMode="External"/><Relationship Id="rId301" Type="http://schemas.openxmlformats.org/officeDocument/2006/relationships/hyperlink" Target="https://kmr.gov.ua/uk/content/informaciya-pro-ukladeni-dogovory/" TargetMode="External"/><Relationship Id="rId953" Type="http://schemas.openxmlformats.org/officeDocument/2006/relationships/hyperlink" Target="https://rada-uzhgorod.gov.ua/proekti-rishen-na-vikonkom" TargetMode="External"/><Relationship Id="rId82" Type="http://schemas.openxmlformats.org/officeDocument/2006/relationships/hyperlink" Target="http://bc-rada.gov.ua/node/1835" TargetMode="External"/><Relationship Id="rId385" Type="http://schemas.openxmlformats.org/officeDocument/2006/relationships/hyperlink" Target="https://data.gov.ua/dataset/a94794c6-9ee7-433e-b74f-79d277adb5e7" TargetMode="External"/><Relationship Id="rId592" Type="http://schemas.openxmlformats.org/officeDocument/2006/relationships/hyperlink" Target="http://www.mvk.if.ua/rplzak&#1110;&#1085;&#1092;&#1086;&#1088;&#1084;&#1072;&#1094;&#1110;&#1103;%20&#1074;&#1110;&#1076;&#1089;&#1091;&#1090;&#1085;&#1103;" TargetMode="External"/><Relationship Id="rId606" Type="http://schemas.openxmlformats.org/officeDocument/2006/relationships/hyperlink" Target="http://kovelrada.gov.ua/protokoli_zasidan_postijnih_komisij_za_2020_rik.html" TargetMode="External"/><Relationship Id="rId813" Type="http://schemas.openxmlformats.org/officeDocument/2006/relationships/hyperlink" Target="http://shostka-rada.gov.ua/finance/" TargetMode="External"/><Relationship Id="rId245" Type="http://schemas.openxmlformats.org/officeDocument/2006/relationships/hyperlink" Target="https://zp.gov.ua/uk/organizations/category/communalny-pidpryemstva/" TargetMode="External"/><Relationship Id="rId452" Type="http://schemas.openxmlformats.org/officeDocument/2006/relationships/hyperlink" Target="http://drohobych-rada.gov.ua/servisy/" TargetMode="External"/><Relationship Id="rId897"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05" Type="http://schemas.openxmlformats.org/officeDocument/2006/relationships/hyperlink" Target="http://brovary-rada.gov.ua/content/zvit-miskogo-golovi.html&#1079;&#1072;%202020%20&#1079;&#1074;&#1110;&#1090;&#1091;%20&#1085;&#1077;&#1084;&#1072;&#1108;" TargetMode="External"/><Relationship Id="rId312" Type="http://schemas.openxmlformats.org/officeDocument/2006/relationships/hyperlink" Target="https://kmr.gov.ua/uk/content/povidomlennya-pro-korupciyu" TargetMode="External"/><Relationship Id="rId757" Type="http://schemas.openxmlformats.org/officeDocument/2006/relationships/hyperlink" Target="http://sed-rada.gov.ua/konsultaciyi-z-gromadskistyu" TargetMode="External"/><Relationship Id="rId964" Type="http://schemas.openxmlformats.org/officeDocument/2006/relationships/hyperlink" Target="https://rada-uzhgorod.gov.ua/page/komunalna-vlasnist-2/" TargetMode="External"/><Relationship Id="rId93" Type="http://schemas.openxmlformats.org/officeDocument/2006/relationships/hyperlink" Target="http://www.bc-ukv.org.ua/&#1082;&#1086;&#1085;&#1082;&#1091;&#1088;&#1089;&#1080;/" TargetMode="External"/><Relationship Id="rId189" Type="http://schemas.openxmlformats.org/officeDocument/2006/relationships/hyperlink" Target="https://dniprorada.gov.ua/uk/page/komunalni-pidpriemstva-ta-zakladi-dniprovskoi-miskoi-radi" TargetMode="External"/><Relationship Id="rId396" Type="http://schemas.openxmlformats.org/officeDocument/2006/relationships/hyperlink" Target="http://kr-rada.gov.ua/site/uploads/files/Miska-rada/reglament_7_19-03-2019.pdf" TargetMode="External"/><Relationship Id="rId617" Type="http://schemas.openxmlformats.org/officeDocument/2006/relationships/hyperlink" Target="http://www.kovelrada.gov.ua/partners.html" TargetMode="External"/><Relationship Id="rId824" Type="http://schemas.openxmlformats.org/officeDocument/2006/relationships/hyperlink" Target="http://www.shostka-rada.gov.ua/government/konflkt-nteresv/" TargetMode="External"/><Relationship Id="rId256" Type="http://schemas.openxmlformats.org/officeDocument/2006/relationships/hyperlink" Target="http://kam.gov.ua/vikonavchiy_komitet_miskoi_radi/sklad_10" TargetMode="External"/><Relationship Id="rId463" Type="http://schemas.openxmlformats.org/officeDocument/2006/relationships/hyperlink" Target="https://nizhynrada.gov.ua/nmr/pro-misto-about-city/statut-teritorialnoji-gromadi-statute-of-the-territorial-community-of-nizhyn-chernihiv-region-content.html" TargetMode="External"/><Relationship Id="rId670" Type="http://schemas.openxmlformats.org/officeDocument/2006/relationships/hyperlink" Target="http://konstrada.gov.ua/sotsialno-ekonomichnij-rozvitok/zhitlovo-gospodarske-gospodarstvo/orenda" TargetMode="External"/><Relationship Id="rId116" Type="http://schemas.openxmlformats.org/officeDocument/2006/relationships/hyperlink" Target="http://brovary-rada.gov.ua/content/derzhavni-zakupivli.html" TargetMode="External"/><Relationship Id="rId323" Type="http://schemas.openxmlformats.org/officeDocument/2006/relationships/hyperlink" Target="https://budget.kremen.org.ua/" TargetMode="External"/><Relationship Id="rId530" Type="http://schemas.openxmlformats.org/officeDocument/2006/relationships/hyperlink" Target="https://city-adm.lviv.ua/announcement" TargetMode="External"/><Relationship Id="rId768" Type="http://schemas.openxmlformats.org/officeDocument/2006/relationships/hyperlink" Target="http://sed-rada.gov.ua/arhiv-rishen-sesiy-miskoyi-radi/sessiya-miskradi-n69-rishennya-n4083-date09092019-1845" TargetMode="External"/><Relationship Id="rId975" Type="http://schemas.openxmlformats.org/officeDocument/2006/relationships/hyperlink" Target="http://kam-pod.gov.ua/miska-vlada/videotransliatsii-zasidan-sesii-miskoi-rady" TargetMode="External"/><Relationship Id="rId20" Type="http://schemas.openxmlformats.org/officeDocument/2006/relationships/hyperlink" Target="http://cnap.berdychiv.com.ua/" TargetMode="External"/><Relationship Id="rId628" Type="http://schemas.openxmlformats.org/officeDocument/2006/relationships/hyperlink" Target="http://www.kovelrada.gov.ua/news-9858.html" TargetMode="External"/><Relationship Id="rId835" Type="http://schemas.openxmlformats.org/officeDocument/2006/relationships/hyperlink" Target="https://khm.gov.ua/uk/content/pro-zatverdzhennya-poryadku-uchasti-gromadskosti-u-diyalnosti-hmelnyckoyi-miskoyi-rady" TargetMode="External"/><Relationship Id="rId267" Type="http://schemas.openxmlformats.org/officeDocument/2006/relationships/hyperlink" Target="http://kam.gov.ua/investitsiyna_diyalnist/korisna_informatsiya/novini_grantiv_ta_fandreyzingu%20(&#1088;&#1086;&#1079;&#1076;&#1110;&#1083;%20&#171;&#1055;&#1088;&#1086;&#1079;&#1086;&#1088;&#1077;%20&#1084;&#1110;&#1089;&#1090;&#1086;&#187;,%20&#1030;&#1085;&#1074;&#1077;&#1089;&#1090;&#1080;&#1094;&#1110;&#1081;&#1085;&#1072;%20&#1076;&#1110;&#1103;&#1083;&#1100;&#1085;&#1110;&#1089;&#1090;&#1100;&#187;,%20&#171;&#1053;&#1086;&#1074;&#1080;&#1085;&#1080;%20&#1075;&#1088;&#1072;&#1085;&#1090;&#1110;&#1074;%20&#1090;&#1072;%20&#1092;&#1072;&#1085;&#1076;&#1088;&#1077;&#1081;&#1079;&#1080;&#1085;&#1075;&#1091;&#187;)" TargetMode="External"/><Relationship Id="rId474" Type="http://schemas.openxmlformats.org/officeDocument/2006/relationships/hyperlink" Target="https://e-dem.in.ua/lisichansk/petition/embedallstate%20&#1087;&#1086;&#1089;&#1080;&#1083;&#1072;&#1085;&#1085;&#1103;%20&#1085;&#1077;&#1072;&#1082;&#1090;&#1080;&#1074;&#1085;&#1077;" TargetMode="External"/><Relationship Id="rId127" Type="http://schemas.openxmlformats.org/officeDocument/2006/relationships/hyperlink" Target="http://brovary-rada.gov.ua/content/kadrova-politika-ta-profesiyna-etika.html" TargetMode="External"/><Relationship Id="rId681" Type="http://schemas.openxmlformats.org/officeDocument/2006/relationships/hyperlink" Target="http://www.krm.gov.ua/news/view/27131" TargetMode="External"/><Relationship Id="rId779" Type="http://schemas.openxmlformats.org/officeDocument/2006/relationships/hyperlink" Target="http://www.slavrada.gov.ua/?view=invest" TargetMode="External"/><Relationship Id="rId902" Type="http://schemas.openxmlformats.org/officeDocument/2006/relationships/hyperlink" Target="http://rivnerada.gov.ua/portal/view-content/5943%20(&#1091;%20&#1074;&#1080;&#1075;&#1083;&#1103;&#1076;&#1110;%20&#1110;&#1085;&#1092;&#1086;&#1088;&#1084;&#1072;&#1094;&#1110;&#1111;,%20&#1097;&#1086;%20&#1087;&#1086;&#1096;&#1080;&#1088;&#1077;&#1085;&#1072;%20&#1103;&#1082;%20&#1085;&#1086;&#1074;&#1080;&#1085;&#1072;%20&#1074;&#1110;&#1076;%20&#1087;&#1088;&#1086;&#1092;&#1110;&#1083;&#1100;&#1085;&#1086;&#1075;&#1086;%20&#1091;&#1087;&#1088;&#1072;&#1074;&#1083;&#1110;&#1085;&#1085;&#1103;)" TargetMode="External"/><Relationship Id="rId986" Type="http://schemas.openxmlformats.org/officeDocument/2006/relationships/hyperlink" Target="https://kam-pod.gov.ua/economika/komunalne-maino/ogoloshennya-pro-komunalne-majno" TargetMode="External"/><Relationship Id="rId31" Type="http://schemas.openxmlformats.org/officeDocument/2006/relationships/hyperlink" Target="http://arh.bahmutrada.gov.ua/gromadski" TargetMode="External"/><Relationship Id="rId334" Type="http://schemas.openxmlformats.org/officeDocument/2006/relationships/hyperlink" Target="https://www.youtube.com/channel/UCXkUQmyeQTrVl2np1vciQ2Q" TargetMode="External"/><Relationship Id="rId541" Type="http://schemas.openxmlformats.org/officeDocument/2006/relationships/hyperlink" Target="https://ternopilcity.gov.ua/en/vikonavchi-organi-radi/" TargetMode="External"/><Relationship Id="rId639" Type="http://schemas.openxmlformats.org/officeDocument/2006/relationships/hyperlink" Target="https://konotop-rada.gov.ua/zasidannia-miskoi-komisii-z-pytan-tekhnohenno-ekolohichnoi-bezpeky-ta-nadzvychajnykh-sytuatsij-vid-27-03-2020-roku/" TargetMode="External"/><Relationship Id="rId180" Type="http://schemas.openxmlformats.org/officeDocument/2006/relationships/hyperlink" Target="https://dniprorada.gov.ua/uk/page/gromadski-iniciativi" TargetMode="External"/><Relationship Id="rId278" Type="http://schemas.openxmlformats.org/officeDocument/2006/relationships/hyperlink" Target="http://kam.gov.ua/ua/news/pg/130218239501973_p26/" TargetMode="External"/><Relationship Id="rId401" Type="http://schemas.openxmlformats.org/officeDocument/2006/relationships/hyperlink" Target="http://lis.gov.ua/2013-08-07-05-49-53/2013-08-09-08-37-38.html" TargetMode="External"/><Relationship Id="rId846" Type="http://schemas.openxmlformats.org/officeDocument/2006/relationships/hyperlink" Target="https://www.khm.gov.ua/uk/jobs" TargetMode="External"/><Relationship Id="rId485" Type="http://schemas.openxmlformats.org/officeDocument/2006/relationships/hyperlink" Target="https://www.lutskrada.gov.ua/search?q=%D0%B2%D1%96%D0%B4%D1%87%D1%83%D0%B6%D0%B5%D0%BD%D0%BD%D1%8F" TargetMode="External"/><Relationship Id="rId692" Type="http://schemas.openxmlformats.org/officeDocument/2006/relationships/hyperlink" Target="https://mariupolrada.gov.ua/page/orenda-zemli" TargetMode="External"/><Relationship Id="rId706" Type="http://schemas.openxmlformats.org/officeDocument/2006/relationships/hyperlink" Target="http://mlt.gov.ua/index.php?option=com_content&amp;task=blogcategory&amp;id=73&amp;Itemid=299" TargetMode="External"/><Relationship Id="rId913" Type="http://schemas.openxmlformats.org/officeDocument/2006/relationships/hyperlink" Target="http://rivnerada.gov.ua/portal/view-content/4459" TargetMode="External"/><Relationship Id="rId42" Type="http://schemas.openxmlformats.org/officeDocument/2006/relationships/hyperlink" Target="https://berdychiv.com.ua/%d0%bf%d1%80%d0%be%d0%b7%d0%be%d1%80%d1%96%d1%81%d1%82%d1%8c/%d0%b2%d0%b8%d0%ba%d0%be%d0%bd%d0%b0%d0%bd%d0%bd%d1%8f-%d0%b1%d1%8e%d0%b4%d0%b6%d0%b5%d1%82%d1%83/" TargetMode="External"/><Relationship Id="rId138" Type="http://schemas.openxmlformats.org/officeDocument/2006/relationships/hyperlink" Target="https://www.vmr.gov.ua/Lists/CityCouncil/ShowContent.aspx?ID=90" TargetMode="External"/><Relationship Id="rId345" Type="http://schemas.openxmlformats.org/officeDocument/2006/relationships/hyperlink" Target="https://ig.krmisto.gov.ua/en/feedback/index" TargetMode="External"/><Relationship Id="rId552" Type="http://schemas.openxmlformats.org/officeDocument/2006/relationships/hyperlink" Target="http://chernivtsy.eu/portal/14125-2" TargetMode="External"/><Relationship Id="rId997" Type="http://schemas.openxmlformats.org/officeDocument/2006/relationships/hyperlink" Target="https://kam-pod.gov.ua/component/k2/item/30098-malinovskyi-volodymyr-ivanovych" TargetMode="External"/><Relationship Id="rId191" Type="http://schemas.openxmlformats.org/officeDocument/2006/relationships/hyperlink" Target="https://dniprorada.gov.ua/uk/page/zapobigannya-konfliktu-interesiv" TargetMode="External"/><Relationship Id="rId205" Type="http://schemas.openxmlformats.org/officeDocument/2006/relationships/hyperlink" Target="http://zt-rada.gov.ua/?3398%5B0%5D=6290" TargetMode="External"/><Relationship Id="rId412" Type="http://schemas.openxmlformats.org/officeDocument/2006/relationships/hyperlink" Target="https://uman-rada.gov.ua/index.php/dokumenty/rishennia-miskoi-rady" TargetMode="External"/><Relationship Id="rId857" Type="http://schemas.openxmlformats.org/officeDocument/2006/relationships/hyperlink" Target="http://chernigiv-rada.gov.ua/e-zakupivli/" TargetMode="External"/><Relationship Id="rId289" Type="http://schemas.openxmlformats.org/officeDocument/2006/relationships/hyperlink" Target="https://old.kyivcity.gov.ua/public-info/" TargetMode="External"/><Relationship Id="rId496" Type="http://schemas.openxmlformats.org/officeDocument/2006/relationships/hyperlink" Target="https://www.lutskrada.gov.ua/pages/konkurs-na-zamishchennia-vakantnykh-posad-u-vykonavchi-orhany" TargetMode="External"/><Relationship Id="rId717" Type="http://schemas.openxmlformats.org/officeDocument/2006/relationships/hyperlink" Target="http://mlt.gov.ua/index.php?option=com_content&amp;task=view&amp;id=4267&amp;Itemid=279" TargetMode="External"/><Relationship Id="rId924" Type="http://schemas.openxmlformats.org/officeDocument/2006/relationships/hyperlink" Target="https://rada-poltava.gov.ua/documents/" TargetMode="External"/><Relationship Id="rId53" Type="http://schemas.openxmlformats.org/officeDocument/2006/relationships/hyperlink" Target="https://bmr.gov.ua/index.php?id=2&amp;no_cache=1&amp;no_cache=1" TargetMode="External"/><Relationship Id="rId149" Type="http://schemas.openxmlformats.org/officeDocument/2006/relationships/hyperlink" Target="https://www.vmr.gov.ua/en/default.aspx" TargetMode="External"/><Relationship Id="rId356" Type="http://schemas.openxmlformats.org/officeDocument/2006/relationships/hyperlink" Target="https://kr.gov.ua/ua/st/pg/280918259461902_s/" TargetMode="External"/><Relationship Id="rId563" Type="http://schemas.openxmlformats.org/officeDocument/2006/relationships/hyperlink" Target="http://chernivtsy.eu/portal/category/32" TargetMode="External"/><Relationship Id="rId770" Type="http://schemas.openxmlformats.org/officeDocument/2006/relationships/hyperlink" Target="http://sed-rada.gov.ua/informaciya-dlya-rozvitku-osbb" TargetMode="External"/><Relationship Id="rId216" Type="http://schemas.openxmlformats.org/officeDocument/2006/relationships/hyperlink" Target="http://zt-rada.gov.ua/?3506%5b0%5d=223" TargetMode="External"/><Relationship Id="rId423" Type="http://schemas.openxmlformats.org/officeDocument/2006/relationships/hyperlink" Target="http://chmr.gov.ua/ua/text.php?s=4&amp;s1=34" TargetMode="External"/><Relationship Id="rId868" Type="http://schemas.openxmlformats.org/officeDocument/2006/relationships/hyperlink" Target="https://chernigiv-rada.gov.ua/antikorupcia/" TargetMode="External"/><Relationship Id="rId630" Type="http://schemas.openxmlformats.org/officeDocument/2006/relationships/hyperlink" Target="http://www.kovelrada.gov.ua/news-9390.html" TargetMode="External"/><Relationship Id="rId728" Type="http://schemas.openxmlformats.org/officeDocument/2006/relationships/hyperlink" Target="https://mkrada.gov.ua/content/zagalni-pravila-povedinki-derzhavnih-sluzhbovciv.html" TargetMode="External"/><Relationship Id="rId935" Type="http://schemas.openxmlformats.org/officeDocument/2006/relationships/hyperlink" Target="https://novomoskovsk-rada.dp.gov.ua/ua/novini-ta-podiyi/novini/pyata-chergova-sesiya-novomoskovskoyi-miskoyi-radi-viii-sklikannya&#1053;&#1086;&#1074;&#1080;&#1085;&#1072;%20&#1087;&#1091;&#1073;&#1083;&#1110;&#1082;&#1091;&#1108;&#1090;&#1100;&#1089;&#1103;%20&#1079;&#1072;%201-2%20&#1076;&#1085;&#1110;%20&#1076;&#1086;%20&#1087;&#1086;&#1095;&#1072;&#1090;&#1082;&#1091;%20&#1089;&#1077;&#1089;&#1110;&#1111;" TargetMode="External"/><Relationship Id="rId64" Type="http://schemas.openxmlformats.org/officeDocument/2006/relationships/hyperlink" Target="https://bmr.gov.ua/index.php?id=800000880" TargetMode="External"/><Relationship Id="rId367" Type="http://schemas.openxmlformats.org/officeDocument/2006/relationships/hyperlink" Target="https://kr.gov.ua/ua/news/pg/20719251384432_s/" TargetMode="External"/><Relationship Id="rId574" Type="http://schemas.openxmlformats.org/officeDocument/2006/relationships/hyperlink" Target="https://drohobych-rada.gov.ua/%D1%96%D0%BD%D0%B2%D0%B5%D1%81%D1%82%D0%BE%D1%80%D1%83/city-friend/" TargetMode="External"/><Relationship Id="rId227" Type="http://schemas.openxmlformats.org/officeDocument/2006/relationships/hyperlink" Target="http://zt-rada.gov.ua/?3505%5b0%5d=1&#1044;&#1077;&#1082;&#1083;&#1072;&#1088;&#1072;&#1094;&#1110;&#1103;%20&#1079;&#1072;%202020%20&#1074;&#1110;&#1076;&#1089;&#1091;&#1090;&#1085;&#1103;" TargetMode="External"/><Relationship Id="rId781" Type="http://schemas.openxmlformats.org/officeDocument/2006/relationships/hyperlink" Target="http://e-deputat.slavrada.gov.ua/uk/commissions" TargetMode="External"/><Relationship Id="rId879" Type="http://schemas.openxmlformats.org/officeDocument/2006/relationships/hyperlink" Target="https://smr.gov.ua/uk/2016-03-14-08-10-17/komunalne-majno-mista/orenda-nerukhomogo-majna/182-ogoloshennya-pro-provedennya-konkursu.html%20(&#1076;&#1072;&#1074;&#1085;&#1086;%20&#1085;&#1077;%20&#1086;&#1085;&#1086;&#1074;&#1083;&#1102;&#1074;&#1072;&#1083;&#1072;&#1089;&#1100;%20&#1110;&#1085;&#1092;&#1086;&#1088;&#1084;&#1072;&#1094;&#1110;&#1103;)" TargetMode="External"/><Relationship Id="rId434" Type="http://schemas.openxmlformats.org/officeDocument/2006/relationships/hyperlink" Target="http://chmr.gov.ua/ua/news.php?s=8&amp;s1=48&amp;s2=616" TargetMode="External"/><Relationship Id="rId641" Type="http://schemas.openxmlformats.org/officeDocument/2006/relationships/hyperlink" Target="https://konotop-rada.gov.ua/postijni-komisii-miskoi-rady-8-sklykannia/" TargetMode="External"/><Relationship Id="rId739" Type="http://schemas.openxmlformats.org/officeDocument/2006/relationships/hyperlink" Target="https://mkrada.gov.ua/content/proekti-rishen-miskradi.html" TargetMode="External"/><Relationship Id="rId280" Type="http://schemas.openxmlformats.org/officeDocument/2006/relationships/hyperlink" Target="http://kam.gov.ua/gromadi/zapobigannya_proyavam_koruptsii_2" TargetMode="External"/><Relationship Id="rId501" Type="http://schemas.openxmlformats.org/officeDocument/2006/relationships/hyperlink" Target="https://city-adm.lviv.ua/services/results" TargetMode="External"/><Relationship Id="rId946" Type="http://schemas.openxmlformats.org/officeDocument/2006/relationships/hyperlink" Target="https://rada-uzhgorod.gov.ua/miska_rada" TargetMode="External"/><Relationship Id="rId75" Type="http://schemas.openxmlformats.org/officeDocument/2006/relationships/hyperlink" Target="https://bmr.gov.ua/index.php?%20id=800000872&amp;L=198" TargetMode="External"/><Relationship Id="rId140" Type="http://schemas.openxmlformats.org/officeDocument/2006/relationships/hyperlink" Target="https://www.vmr.gov.ua/Lists/TheExecutiveCommittee/ShowContent.aspx?ID=24" TargetMode="External"/><Relationship Id="rId378" Type="http://schemas.openxmlformats.org/officeDocument/2006/relationships/hyperlink" Target="http://www.kr-rada.gov.ua/pidprimnitstvo" TargetMode="External"/><Relationship Id="rId585" Type="http://schemas.openxmlformats.org/officeDocument/2006/relationships/hyperlink" Target="http://www.mvk.if.ua/sclad" TargetMode="External"/><Relationship Id="rId792" Type="http://schemas.openxmlformats.org/officeDocument/2006/relationships/hyperlink" Target="http://slavrada.gov.ua/?view=sostav_ispolkom" TargetMode="External"/><Relationship Id="rId806" Type="http://schemas.openxmlformats.org/officeDocument/2006/relationships/hyperlink" Target="http://shostka-rada.gov.ua/government/departaments/viddil_komunalnoi_vlasnosti/dostup_do_publ_chno_nformac/poryadok-privatizac-derzhavnogo-komunalnogo-majna/" TargetMode="External"/><Relationship Id="rId6" Type="http://schemas.openxmlformats.org/officeDocument/2006/relationships/hyperlink" Target="https://kyivcity.gov.ua/budynok_ta_komunalni_posluhy/" TargetMode="External"/><Relationship Id="rId238" Type="http://schemas.openxmlformats.org/officeDocument/2006/relationships/hyperlink" Target="http://invest.zp.gov.ua/uk/pages/successful_projects" TargetMode="External"/><Relationship Id="rId445" Type="http://schemas.openxmlformats.org/officeDocument/2006/relationships/hyperlink" Target="http://chmr.gov.ua/ua/text.php?s=2&amp;s1=27" TargetMode="External"/><Relationship Id="rId652" Type="http://schemas.openxmlformats.org/officeDocument/2006/relationships/hyperlink" Target="https://konotop-rada.gov.ua/viddil-komunalnoho-majna-konotopskoi-miskoi-rady-informuie/" TargetMode="External"/><Relationship Id="rId291" Type="http://schemas.openxmlformats.org/officeDocument/2006/relationships/hyperlink" Target="https://kyivcity.gov.ua/kyiv_ta_miska_vlada/richni_zviti_kmda/" TargetMode="External"/><Relationship Id="rId305" Type="http://schemas.openxmlformats.org/officeDocument/2006/relationships/hyperlink" Target="https://kmr.gov.ua/uk/skladan-prognoz" TargetMode="External"/><Relationship Id="rId512" Type="http://schemas.openxmlformats.org/officeDocument/2006/relationships/hyperlink" Target="https://lvivrada.gov.ua/informacia/mista-partnery" TargetMode="External"/><Relationship Id="rId957" Type="http://schemas.openxmlformats.org/officeDocument/2006/relationships/hyperlink" Target="https://rada-uzhgorod.gov.ua/the-organizational-structure-of--uzhgorod-city-council" TargetMode="External"/><Relationship Id="rId86" Type="http://schemas.openxmlformats.org/officeDocument/2006/relationships/hyperlink" Target="http://bc-rada.gov.ua/node/1901" TargetMode="External"/><Relationship Id="rId151" Type="http://schemas.openxmlformats.org/officeDocument/2006/relationships/hyperlink" Target="https://www.vmr.gov.ua/TransparentCity/Lists/TenderPlans/Default.aspx" TargetMode="External"/><Relationship Id="rId389" Type="http://schemas.openxmlformats.org/officeDocument/2006/relationships/hyperlink" Target="http://www.kr-rada.gov.ua/upravlinnya-sotsialnoyi-pidtrimki-naselennya/publichna-informatsiya-soc-pidtrimka/" TargetMode="External"/><Relationship Id="rId596" Type="http://schemas.openxmlformats.org/officeDocument/2006/relationships/hyperlink" Target="http://depkr.if.ua/index.php/2018-09-15-19-23-32/pryvatyzatsiia-komunalnoho-maina/normatyvno-pravovi-akty" TargetMode="External"/><Relationship Id="rId817" Type="http://schemas.openxmlformats.org/officeDocument/2006/relationships/hyperlink" Target="http://www.shostka-rada.gov.ua/government/departaments/viddil_komunalnoi_vlasnosti/" TargetMode="External"/><Relationship Id="rId1002" Type="http://schemas.openxmlformats.org/officeDocument/2006/relationships/hyperlink" Target="http://izmail-rada.gov.ua/component/content/article/164-2011-01-31-07-52-55/2448-2012-08-14-05-12-27" TargetMode="External"/><Relationship Id="rId249" Type="http://schemas.openxmlformats.org/officeDocument/2006/relationships/hyperlink" Target="https://zp.gov.ua/uk/sessions/106/resolutions" TargetMode="External"/><Relationship Id="rId456" Type="http://schemas.openxmlformats.org/officeDocument/2006/relationships/hyperlink" Target="https://mukachevo-rada.gov.ua/committees" TargetMode="External"/><Relationship Id="rId663" Type="http://schemas.openxmlformats.org/officeDocument/2006/relationships/hyperlink" Target="https://konotop-rada.gov.ua/1062-2011-08-11-05-25-19/" TargetMode="External"/><Relationship Id="rId870" Type="http://schemas.openxmlformats.org/officeDocument/2006/relationships/hyperlink" Target="https://petition.e-dem.ua/sumy" TargetMode="External"/><Relationship Id="rId13" Type="http://schemas.openxmlformats.org/officeDocument/2006/relationships/hyperlink" Target="http://artemrada.gov.ua/news/23462" TargetMode="External"/><Relationship Id="rId109" Type="http://schemas.openxmlformats.org/officeDocument/2006/relationships/hyperlink" Target="http://brovary-rada.gov.ua/news/15594.html" TargetMode="External"/><Relationship Id="rId316" Type="http://schemas.openxmlformats.org/officeDocument/2006/relationships/hyperlink" Target="https://kremen.gov.ua/?view=project-journals" TargetMode="External"/><Relationship Id="rId523" Type="http://schemas.openxmlformats.org/officeDocument/2006/relationships/hyperlink" Target="https://city-adm.lviv.ua/public-information?task=listcats&amp;cat_id=233" TargetMode="External"/><Relationship Id="rId968" Type="http://schemas.openxmlformats.org/officeDocument/2006/relationships/hyperlink" Target="https://rada-uzhgorod.gov.ua/category/bezpeka-zhyttya/" TargetMode="External"/><Relationship Id="rId97" Type="http://schemas.openxmlformats.org/officeDocument/2006/relationships/hyperlink" Target="http://bc-rada.gov.ua/node/1920" TargetMode="External"/><Relationship Id="rId730" Type="http://schemas.openxmlformats.org/officeDocument/2006/relationships/hyperlink" Target="https://mkrada.gov.ua/content/vakansii.html" TargetMode="External"/><Relationship Id="rId828" Type="http://schemas.openxmlformats.org/officeDocument/2006/relationships/hyperlink" Target="http://www.shostka-rada.gov.ua/services/" TargetMode="External"/><Relationship Id="rId162" Type="http://schemas.openxmlformats.org/officeDocument/2006/relationships/hyperlink" Target="https://www.vmr.gov.ua/TransparentCity/Lists/BudjMista/ShowContent.aspx?ID=142" TargetMode="External"/><Relationship Id="rId467" Type="http://schemas.openxmlformats.org/officeDocument/2006/relationships/hyperlink" Target="https://nizhynrada.gov.ua/nmr/novini-vikonavchih-organiv/upravlinnya-socialnogo-zahistu-naselennya-informuye/upravlinnya-socialnogo-zahistu-naselennya" TargetMode="External"/><Relationship Id="rId674" Type="http://schemas.openxmlformats.org/officeDocument/2006/relationships/hyperlink" Target="http://konstrada.gov.ua/tsnap" TargetMode="External"/><Relationship Id="rId881" Type="http://schemas.openxmlformats.org/officeDocument/2006/relationships/hyperlink" Target="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TargetMode="External"/><Relationship Id="rId979" Type="http://schemas.openxmlformats.org/officeDocument/2006/relationships/hyperlink" Target="https://kam-pod.pb.org.ua/" TargetMode="External"/><Relationship Id="rId24" Type="http://schemas.openxmlformats.org/officeDocument/2006/relationships/hyperlink" Target="http://artemrada.gov.ua/vacation" TargetMode="External"/><Relationship Id="rId327" Type="http://schemas.openxmlformats.org/officeDocument/2006/relationships/hyperlink" Target="https://kremen.gov.ua/index.php?view=single-news&amp;news-id=15538" TargetMode="External"/><Relationship Id="rId534" Type="http://schemas.openxmlformats.org/officeDocument/2006/relationships/hyperlink" Target="https://city-adm.lviv.ua/public-information/sektor-z-pytan-dobrochesnosti-ta-zapobihannia-koruptsii%20-%20%22&#1050;&#1091;&#1076;&#1080;%20&#1087;&#1086;&#1074;&#1110;&#1076;&#1086;&#1084;&#1080;&#1090;&#1080;%20&#1087;&#1088;&#1086;%20&#1082;&#1086;&#1088;&#1091;&#1087;&#1094;&#1110;&#1081;&#1085;&#1110;%20&#1087;&#1086;&#1088;&#1091;&#1096;&#1077;&#1085;&#1085;&#1103;%22%20-%20&#1087;&#1086;&#1089;&#1080;&#1083;&#1072;&#1085;&#1085;&#1103;%20&#1085;&#1072;%20&#1074;&#1110;&#1076;&#1087;&#1086;&#1074;&#1110;&#1076;&#1085;&#1110;%20&#1086;&#1088;&#1075;&#1072;&#1085;&#1080;" TargetMode="External"/><Relationship Id="rId741" Type="http://schemas.openxmlformats.org/officeDocument/2006/relationships/hyperlink" Target="http://sed-rada.gov.ua/miska-rada/postiyni-komisiyi-miskoyi-radi-vii-sklikannya" TargetMode="External"/><Relationship Id="rId839" Type="http://schemas.openxmlformats.org/officeDocument/2006/relationships/hyperlink" Target="https://khm.gov.ua/uk/content/informaciyne-povidomlennya-upravlinnya-komunalnogo-mayna-hmelnyckoyi-miskoyi-rady-pro-3" TargetMode="External"/><Relationship Id="rId173" Type="http://schemas.openxmlformats.org/officeDocument/2006/relationships/hyperlink" Target="https://www.vmr.gov.ua/Docs/ExecutiveCommitteeDecisions/Forms/Projects.aspx" TargetMode="External"/><Relationship Id="rId380" Type="http://schemas.openxmlformats.org/officeDocument/2006/relationships/hyperlink" Target="http://kr-rada.gov.ua/uploads/documents/21152-rish_1948_06-11-2018.pdf" TargetMode="External"/><Relationship Id="rId601" Type="http://schemas.openxmlformats.org/officeDocument/2006/relationships/hyperlink" Target="http://www.uzvif.gov.ua/index.php/perelik-nezadiianykh-zemelnykh-dilianok-iaki-mozhut-buty-peredani-v-korystuvannia" TargetMode="External"/><Relationship Id="rId240" Type="http://schemas.openxmlformats.org/officeDocument/2006/relationships/hyperlink" Target="https://zp.gov.ua/en" TargetMode="External"/><Relationship Id="rId478" Type="http://schemas.openxmlformats.org/officeDocument/2006/relationships/hyperlink" Target="https://www.lutskrada.gov.ua/pages/pobratymy-lutska" TargetMode="External"/><Relationship Id="rId685" Type="http://schemas.openxmlformats.org/officeDocument/2006/relationships/hyperlink" Target="http://www.krm.gov.ua/article/view/416" TargetMode="External"/><Relationship Id="rId892" Type="http://schemas.openxmlformats.org/officeDocument/2006/relationships/hyperlink" Target="http://rivnerada.gov.ua/portal/view-content/9368" TargetMode="External"/><Relationship Id="rId906" Type="http://schemas.openxmlformats.org/officeDocument/2006/relationships/hyperlink" Target="https://rivnesoc.gov.ua/care/" TargetMode="External"/><Relationship Id="rId35" Type="http://schemas.openxmlformats.org/officeDocument/2006/relationships/hyperlink" Target="https://berdychiv.com.ua/2021/01/%d0%b7%d0%b0%d1%81%d1%96%d0%b4%d0%b0%d0%bd%d0%bd%d1%8f-4-%d0%bf%d0%be%d0%b7%d0%b0%d1%87%d0%b5%d1%80%d0%b3%d0%be%d0%b2%d0%be%d1%97-%d1%81%d0%b5%d1%81%d1%96%d1%97-online/" TargetMode="External"/><Relationship Id="rId100" Type="http://schemas.openxmlformats.org/officeDocument/2006/relationships/hyperlink" Target="http://bc-rada.gov.ua/node/1907" TargetMode="External"/><Relationship Id="rId338" Type="http://schemas.openxmlformats.org/officeDocument/2006/relationships/hyperlink" Target="https://gb.kr.gov.ua/" TargetMode="External"/><Relationship Id="rId545" Type="http://schemas.openxmlformats.org/officeDocument/2006/relationships/hyperlink" Target="http://chernivtsy.eu/portal/postijni-deputatski-komisiyi-chernivetskoyi-miskoyi-rady" TargetMode="External"/><Relationship Id="rId752" Type="http://schemas.openxmlformats.org/officeDocument/2006/relationships/hyperlink" Target="http://sed-rada.gov.ua/prozorro" TargetMode="External"/><Relationship Id="rId184" Type="http://schemas.openxmlformats.org/officeDocument/2006/relationships/hyperlink" Target="https://dniprorada.gov.ua/uk/page/orenda-neruhomogo-majna-komunalnoi-vlasnosti" TargetMode="External"/><Relationship Id="rId391" Type="http://schemas.openxmlformats.org/officeDocument/2006/relationships/hyperlink" Target="http://kr-rada.gov.ua/komunalni-pidprimstva-mista-kropivnitskogo" TargetMode="External"/><Relationship Id="rId405" Type="http://schemas.openxmlformats.org/officeDocument/2006/relationships/hyperlink" Target="http://uman-rada.gov.ua/index.php/dokumenty/rishennia-vykonavchoho-komitetu" TargetMode="External"/><Relationship Id="rId612" Type="http://schemas.openxmlformats.org/officeDocument/2006/relationships/hyperlink" Target="http://www.kovelrada.gov.ua/decisioncommittee.html" TargetMode="External"/><Relationship Id="rId251" Type="http://schemas.openxmlformats.org/officeDocument/2006/relationships/hyperlink" Target="http://ez.kam.gov.ua/" TargetMode="External"/><Relationship Id="rId489" Type="http://schemas.openxmlformats.org/officeDocument/2006/relationships/hyperlink" Target="https://www.lutskrada.gov.ua/pages/sotsialni-posluhy" TargetMode="External"/><Relationship Id="rId696" Type="http://schemas.openxmlformats.org/officeDocument/2006/relationships/hyperlink" Target="https://mariupolrada.gov.ua/page/normativni-dokumenti" TargetMode="External"/><Relationship Id="rId917" Type="http://schemas.openxmlformats.org/officeDocument/2006/relationships/hyperlink" Target="http://www.rada-poltava.gov.ua/petition/" TargetMode="External"/><Relationship Id="rId46" Type="http://schemas.openxmlformats.org/officeDocument/2006/relationships/hyperlink" Target="https://bmr.gov.ua/index.php?%20id=225&amp;L=%25D%201%20%96%D0%25%20BD%D1%84%D0%BE" TargetMode="External"/><Relationship Id="rId349" Type="http://schemas.openxmlformats.org/officeDocument/2006/relationships/hyperlink" Target="http://kr.gov.ua/ua/osxfile/name/291111692030173_s_2o/%20&#1088;&#1110;&#1096;&#1077;&#1085;&#1085;&#1103;%20726" TargetMode="External"/><Relationship Id="rId556" Type="http://schemas.openxmlformats.org/officeDocument/2006/relationships/hyperlink" Target="http://chernivtsy.eu/portal/5/ogoloshennya-88-135050.html" TargetMode="External"/><Relationship Id="rId763" Type="http://schemas.openxmlformats.org/officeDocument/2006/relationships/hyperlink" Target="http://sed-rada.gov.ua/zapobigannya-korupciyi" TargetMode="External"/><Relationship Id="rId111" Type="http://schemas.openxmlformats.org/officeDocument/2006/relationships/hyperlink" Target="http://brovary-rada.gov.ua/documents/34420.html" TargetMode="External"/><Relationship Id="rId195" Type="http://schemas.openxmlformats.org/officeDocument/2006/relationships/hyperlink" Target="http://zt-rada.gov.ua/graficcomisiy" TargetMode="External"/><Relationship Id="rId209" Type="http://schemas.openxmlformats.org/officeDocument/2006/relationships/hyperlink" Target="http://zt-rada.gov.ua/?3398%5b0%5d=7912" TargetMode="External"/><Relationship Id="rId416" Type="http://schemas.openxmlformats.org/officeDocument/2006/relationships/hyperlink" Target="https://drive.google.com/drive/folders/1RUw__yo1n0xoon4Es3TXWAmDoj8ZM86S" TargetMode="External"/><Relationship Id="rId970" Type="http://schemas.openxmlformats.org/officeDocument/2006/relationships/hyperlink" Target="https://rada-uzhgorod.gov.ua/page/komunalni-pidpryyemstva-2/" TargetMode="External"/><Relationship Id="rId623" Type="http://schemas.openxmlformats.org/officeDocument/2006/relationships/hyperlink" Target="http://www.kovelrada.gov.ua/budget.html" TargetMode="External"/><Relationship Id="rId830" Type="http://schemas.openxmlformats.org/officeDocument/2006/relationships/hyperlink" Target="http://shostka-rada.gov.ua/government/job/" TargetMode="External"/><Relationship Id="rId928" Type="http://schemas.openxmlformats.org/officeDocument/2006/relationships/hyperlink" Target="https://petition.rada-poltava.gov.ua/" TargetMode="External"/><Relationship Id="rId57" Type="http://schemas.openxmlformats.org/officeDocument/2006/relationships/hyperlink" Target="https://bmr.gov.ua/index.php?&#1110;%20d&#8212;800000125&amp;tx_news_pi%201%20%5Bnews%5D=l%203873&amp;tx_ne%20ws_pi%201%20%5Bcontroller%5D=N%20ews&amp;tx_news_pi%20l%5Baction%20%5D=detail&amp;cHash=f9056fd%20Idb7bb09f939bo9579b5043a%206" TargetMode="External"/><Relationship Id="rId262" Type="http://schemas.openxmlformats.org/officeDocument/2006/relationships/hyperlink" Target="http://kam.gov.ua/ua/osxfile/pg/250116511410522_p1_1o/1746225768.doc" TargetMode="External"/><Relationship Id="rId567" Type="http://schemas.openxmlformats.org/officeDocument/2006/relationships/hyperlink" Target="http://chernivtsy.eu/portal/vidkryti-dani-publichna-informatsiya&#1056;&#1086;&#1079;&#1076;&#1110;&#1083;%20&#171;&#1044;&#1077;&#1087;&#1072;&#1088;&#1090;&#1072;&#1084;&#1077;&#1085;&#1090;%20&#1084;&#1110;&#1089;&#1090;&#1086;&#1073;&#1091;&#1076;&#1110;&#1074;&#1085;&#1086;&#1075;&#1086;%20&#1082;&#1086;&#1084;&#1087;&#1083;&#1077;&#1082;&#1089;&#1091;%20&#1090;&#1072;%20&#1079;&#1077;&#1084;&#1077;&#1083;&#1100;&#1085;&#1080;&#1093;%20&#1074;&#1110;&#1076;&#1085;&#1086;&#1089;&#1080;&#1085;&#187;" TargetMode="External"/><Relationship Id="rId122" Type="http://schemas.openxmlformats.org/officeDocument/2006/relationships/hyperlink" Target="http://brovary-rada.gov.ua/documents/?c=5" TargetMode="External"/><Relationship Id="rId774" Type="http://schemas.openxmlformats.org/officeDocument/2006/relationships/hyperlink" Target="http://sed-rada.gov.ua/gromadskiy-byudzhet" TargetMode="External"/><Relationship Id="rId981" Type="http://schemas.openxmlformats.org/officeDocument/2006/relationships/hyperlink" Target="http://kam-pod.gov.ua/gromadianam/konkurs-molodizhnykh-proektiv" TargetMode="External"/><Relationship Id="rId427" Type="http://schemas.openxmlformats.org/officeDocument/2006/relationships/hyperlink" Target="http://chmr.gov.ua/ua/text.php?s=2&amp;s1=27&amp;s2=22" TargetMode="External"/><Relationship Id="rId634" Type="http://schemas.openxmlformats.org/officeDocument/2006/relationships/hyperlink" Target="http://www.kovelrada.gov.ua/publichna_informaciya_cshodo_mistobudivnoi_diyalnosti.html" TargetMode="External"/><Relationship Id="rId841" Type="http://schemas.openxmlformats.org/officeDocument/2006/relationships/hyperlink" Target="https://khm.gov.ua/uk/content/pro-byudzhet-hmelnyckoyi-miskoyi-terytorialnoyi-gromady-na-2021-rik%20(&#1079;&#1072;%2010%20&#1076;&#1085;&#1110;&#1074;)" TargetMode="External"/><Relationship Id="rId273" Type="http://schemas.openxmlformats.org/officeDocument/2006/relationships/hyperlink" Target="http://kam.gov.ua/byudzhet/ivapriaporiapro(&#1055;&#1088;&#1086;&#1079;&#1086;&#1088;&#1077;%20&#1084;&#1110;&#1089;&#1090;&#1086;/&#1041;&#1102;&#1076;&#1078;&#1077;&#1090;/&#1059;&#1087;&#1088;&#1072;&#1074;&#1083;&#1110;&#1085;&#1085;&#1103;%20&#1084;&#1110;&#1089;&#1094;&#1077;&#1074;&#1080;&#1084;%20&#1073;&#1086;&#1088;&#1075;&#1086;&#1084;%20&#1084;&#1110;&#1089;&#1100;&#1082;&#1086;&#1075;&#1086;%20&#1073;&#1102;&#1076;&#1078;&#1077;&#1090;&#1091;)." TargetMode="External"/><Relationship Id="rId480" Type="http://schemas.openxmlformats.org/officeDocument/2006/relationships/hyperlink" Target="https://www.lutskrada.gov.ua/pages/richnyi-plan-zakupivel" TargetMode="External"/><Relationship Id="rId701" Type="http://schemas.openxmlformats.org/officeDocument/2006/relationships/hyperlink" Target="http://mlt.gov.ua/index.php?option=com_content&amp;task=blogcategory&amp;id=138&amp;Itemid=446" TargetMode="External"/><Relationship Id="rId939" Type="http://schemas.openxmlformats.org/officeDocument/2006/relationships/hyperlink" Target="https://novomoskovsk-rada.dp.gov.ua/ua/nashe-misto/zakupivli" TargetMode="External"/><Relationship Id="rId68" Type="http://schemas.openxmlformats.org/officeDocument/2006/relationships/hyperlink" Target="https://bmr.gov.ua/index.php?id=800001798&amp;L=88" TargetMode="External"/><Relationship Id="rId133" Type="http://schemas.openxmlformats.org/officeDocument/2006/relationships/hyperlink" Target="https://www.vmr.gov.ua/Lists/CitizenAddressResponses/Default.aspx" TargetMode="External"/><Relationship Id="rId340" Type="http://schemas.openxmlformats.org/officeDocument/2006/relationships/hyperlink" Target="http://kr.gov.ua/anonsi_podiy" TargetMode="External"/><Relationship Id="rId578" Type="http://schemas.openxmlformats.org/officeDocument/2006/relationships/hyperlink" Target="https://drohobych-rada.gov.ua/%d0%b5%d0%ba%d0%be%d0%bd%d0%be%d0%bc%d1%96%d0%ba%d0%b0/%d0%b1%d1%8e%d0%b4%d0%b6%d0%b5%d1%82-%d0%bc%d1%96%d1%81%d1%82%d0%b0/" TargetMode="External"/><Relationship Id="rId785" Type="http://schemas.openxmlformats.org/officeDocument/2006/relationships/hyperlink" Target="http://www.slavrada.gov.ua/?view=budget" TargetMode="External"/><Relationship Id="rId992" Type="http://schemas.openxmlformats.org/officeDocument/2006/relationships/hyperlink" Target="https://kam-pod.gov.ua/economika/miskiy-budjet/vikonannya-miskogo-byudzhetu" TargetMode="External"/><Relationship Id="rId200" Type="http://schemas.openxmlformats.org/officeDocument/2006/relationships/hyperlink" Target="http://zt-rada.gov.ua/statutZt" TargetMode="External"/><Relationship Id="rId438" Type="http://schemas.openxmlformats.org/officeDocument/2006/relationships/hyperlink" Target="http://chmr.gov.ua/ua/text.php?s=33&amp;s1=368&amp;s2=427" TargetMode="External"/><Relationship Id="rId645" Type="http://schemas.openxmlformats.org/officeDocument/2006/relationships/hyperlink" Target="https://konotop-rada.gov.ua/pro-oholoshennia-shchodo-sklykannia-sesii-konotopskoi-miskoi-rady-somoho-sklykannia/" TargetMode="External"/><Relationship Id="rId852" Type="http://schemas.openxmlformats.org/officeDocument/2006/relationships/hyperlink" Target="http://chernigiv-rada.gov.ua/comisii/%20(&#1085;&#1077;&#1084;&#1072;&#1108;%20&#1082;&#1086;&#1085;&#1090;&#1072;&#1082;&#1090;&#1110;&#1074;)" TargetMode="External"/><Relationship Id="rId284" Type="http://schemas.openxmlformats.org/officeDocument/2006/relationships/hyperlink" Target="http://kam.gov.ua/ua/news/pg/280417792262156_p23/" TargetMode="External"/><Relationship Id="rId491" Type="http://schemas.openxmlformats.org/officeDocument/2006/relationships/hyperlink" Target="https://www.lutskrada.gov.ua/pages/public-institutions%20&#1059;%20&#1088;&#1086;&#1079;&#1076;&#1110;&#1083;&#1110;%20&#171;&#1045;&#1083;&#1077;&#1082;&#1090;&#1086;&#1085;&#1085;&#1077;%20&#1084;&#1110;&#1089;&#1090;&#1086;&#187;%20&#1084;&#1110;&#1089;&#1090;&#1103;&#1090;&#1100;&#1089;&#1103;%20&#1087;&#1086;&#1089;&#1080;&#1083;&#1072;&#1085;&#1085;&#1103;%20&#1085;&#1072;%20&#1086;&#1089;&#1086;&#1073;&#1080;&#1089;&#1090;&#1110;%20&#1082;&#1072;&#1073;&#1110;&#1085;&#1077;&#1090;&#1080;" TargetMode="External"/><Relationship Id="rId505" Type="http://schemas.openxmlformats.org/officeDocument/2006/relationships/hyperlink" Target="https://www.lvivrada.gov.ua/miska-rada/vykonavchi-organy" TargetMode="External"/><Relationship Id="rId712" Type="http://schemas.openxmlformats.org/officeDocument/2006/relationships/hyperlink" Target="https://mkrada.gov.ua/content/feedback.html" TargetMode="External"/><Relationship Id="rId79" Type="http://schemas.openxmlformats.org/officeDocument/2006/relationships/hyperlink" Target="https://bmr.gov.ua/index.php?id=800000880&#1056;&#1110;&#1096;&#1077;&#1085;&#1085;&#1103;%20&#8470;17%20&#1089;&#1077;&#1089;&#1110;&#1111;%20&#8470;58%20%22&#1055;&#1088;&#1086;%20&#1074;&#1089;&#1090;&#1072;&#1085;&#1086;&#1074;&#1083;&#1077;&#1085;&#1085;&#1103;%20&#1089;&#1090;&#1072;&#1074;&#1086;&#1082;%20&#1087;&#1086;%20&#1087;&#1083;&#1072;&#1090;&#1110;%20&#1079;&#1072;%20&#1086;&#1088;&#1077;&#1085;&#1076;&#1091;%20&#1079;&#1077;&#1084;&#1083;&#1110;%20&#1085;&#1072;%202019%20&#1088;&#1110;&#1082;%22%20&#1074;&#1110;&#1076;%2029.01.2019" TargetMode="External"/><Relationship Id="rId144" Type="http://schemas.openxmlformats.org/officeDocument/2006/relationships/hyperlink" Target="https://www.vmr.gov.ua/TransparentCity/Lists/CitInitiative/News.aspx" TargetMode="External"/><Relationship Id="rId589" Type="http://schemas.openxmlformats.org/officeDocument/2006/relationships/hyperlink" Target="http://petition.mvk.if.ua/" TargetMode="External"/><Relationship Id="rId796" Type="http://schemas.openxmlformats.org/officeDocument/2006/relationships/hyperlink" Target="http://shostka-smartcity.com/" TargetMode="External"/><Relationship Id="rId351" Type="http://schemas.openxmlformats.org/officeDocument/2006/relationships/hyperlink" Target="https://kr.gov.ua/karta_saytu_pidrozdili_vikonkomu/upravlinnya_komunalnoi_vlasnosti_mista/ofitsiyni_povidomlennyahttps:/kr.gov.ua/ua/news/pg/260719105639507_s/" TargetMode="External"/><Relationship Id="rId449" Type="http://schemas.openxmlformats.org/officeDocument/2006/relationships/hyperlink" Target="http://artemrada.gov.ua/inventions&#1043;&#1086;&#1083;&#1086;&#1074;&#1085;&#1077;%20&#1084;&#1077;&#1085;&#1102;%20&#8211;%20&#1056;&#1086;&#1079;&#1076;&#1110;&#1083;%20&#171;&#1057;&#1091;&#1089;&#1087;&#1110;&#1083;&#1100;&#1089;&#1090;&#1074;&#1086;&#187;,%20&#1074;&#1082;&#1083;&#1072;&#1076;&#1082;&#1072;%20&#171;&#1050;&#1085;&#1080;&#1075;&#1072;%20&#1088;&#1077;&#1108;&#1089;&#1090;&#1088;&#1072;&#1094;&#1110;&#1111;%20&#1084;&#1110;&#1089;&#1094;&#1077;&#1074;&#1080;&#1093;%20&#1110;&#1085;&#1110;&#1094;&#1110;&#1072;&#1090;&#1080;&#1074;%20&#1091;%20&#1084;.%20&#1041;&#1072;&#1093;&#1084;&#1091;&#1090;&#1110;&#187;" TargetMode="External"/><Relationship Id="rId656" Type="http://schemas.openxmlformats.org/officeDocument/2006/relationships/hyperlink" Target="https://konotop-rada.gov.ua/2601-cnapkonotop/" TargetMode="External"/><Relationship Id="rId863" Type="http://schemas.openxmlformats.org/officeDocument/2006/relationships/hyperlink" Target="http://chernigiv-rada.gov.ua/komvl-objekty/%20(&#1079;&#1072;%202020%20&#1088;&#1110;&#1082;%20&#1085;&#1077;&#1084;&#1072;&#1108;%20&#1110;&#1085;&#1092;&#1086;&#1088;&#1084;&#1072;&#1094;&#1110;&#1111;)" TargetMode="External"/><Relationship Id="rId211" Type="http://schemas.openxmlformats.org/officeDocument/2006/relationships/hyperlink" Target="http://zt-rada.gov.ua/?3398%5b0%5d=10165" TargetMode="External"/><Relationship Id="rId295" Type="http://schemas.openxmlformats.org/officeDocument/2006/relationships/hyperlink" Target="https://kmr.gov.ua/uk/comisii/26/local-initiatives" TargetMode="External"/><Relationship Id="rId309" Type="http://schemas.openxmlformats.org/officeDocument/2006/relationships/hyperlink" Target="https://kmr.gov.ua/uk/normative-documents" TargetMode="External"/><Relationship Id="rId516" Type="http://schemas.openxmlformats.org/officeDocument/2006/relationships/hyperlink" Target="http://mayno.lviv.ua/normatyvno-pravova-baza/pryvatyzaciya" TargetMode="External"/><Relationship Id="rId723" Type="http://schemas.openxmlformats.org/officeDocument/2006/relationships/hyperlink" Target="http://mkrada.gov.ua/content/zviti.html" TargetMode="External"/><Relationship Id="rId930" Type="http://schemas.openxmlformats.org/officeDocument/2006/relationships/hyperlink" Target="https://rada-poltava.gov.ua/documents/" TargetMode="External"/><Relationship Id="rId1006" Type="http://schemas.openxmlformats.org/officeDocument/2006/relationships/hyperlink" Target="http://olexrada.gov.ua/zapmg" TargetMode="External"/><Relationship Id="rId155" Type="http://schemas.openxmlformats.org/officeDocument/2006/relationships/hyperlink" Target="https://www.vmr.gov.ua/Branches/Lists/GMDepkomunresursiv/ShowContent.aspx?ID=15" TargetMode="External"/><Relationship Id="rId362" Type="http://schemas.openxmlformats.org/officeDocument/2006/relationships/hyperlink" Target="http://kr.gov.ua/sklad_vikonavchogo_komitetu/vakansii" TargetMode="External"/><Relationship Id="rId222" Type="http://schemas.openxmlformats.org/officeDocument/2006/relationships/hyperlink" Target="http://zt-rada.gov.ua/?3398%5b0%5d=198" TargetMode="External"/><Relationship Id="rId667" Type="http://schemas.openxmlformats.org/officeDocument/2006/relationships/hyperlink" Target="http://konstrada.gov.ua/power/30-reglament-roboti" TargetMode="External"/><Relationship Id="rId874" Type="http://schemas.openxmlformats.org/officeDocument/2006/relationships/hyperlink" Target="https://smr.gov.ua/uk/miska-vlada/miskij-golova/zviti.html%20%20(&#1073;&#1072;&#1079;&#1072;%20&#1079;%202006%20&#1088;&#1086;&#1082;&#1091;)" TargetMode="External"/><Relationship Id="rId17" Type="http://schemas.openxmlformats.org/officeDocument/2006/relationships/hyperlink" Target="http://artemrada.gov.ua/documents/economics/budget" TargetMode="External"/><Relationship Id="rId527" Type="http://schemas.openxmlformats.org/officeDocument/2006/relationships/hyperlink" Target="https://city-adm.lviv.ua/services/contacts" TargetMode="External"/><Relationship Id="rId734" Type="http://schemas.openxmlformats.org/officeDocument/2006/relationships/hyperlink" Target="http://petition.mkrada.gov.ua/" TargetMode="External"/><Relationship Id="rId941" Type="http://schemas.openxmlformats.org/officeDocument/2006/relationships/hyperlink" Target="https://novomoskovsk-rada.dp.gov.ua/ua/nashe-misto/byudzhet&#1087;&#1086;&#1089;&#1080;&#1083;&#1072;&#1085;&#1085;&#1103;%20&#1085;&#1072;%20&#1076;&#1086;&#1082;&#1091;&#1084;&#1077;&#1085;&#1090;&#1080;%20&#1085;&#1077;&#1072;&#1082;&#1090;&#1080;&#1074;&#1085;&#1110;" TargetMode="External"/><Relationship Id="rId70" Type="http://schemas.openxmlformats.org/officeDocument/2006/relationships/hyperlink" Target="https://bmr.gov.ua/index.php?id=330" TargetMode="External"/><Relationship Id="rId166" Type="http://schemas.openxmlformats.org/officeDocument/2006/relationships/hyperlink" Target="https://www.vmr.gov.ua/TransparentCity/Lists/CompetitionForPositionsInTheEBCC/News.aspx" TargetMode="External"/><Relationship Id="rId373" Type="http://schemas.openxmlformats.org/officeDocument/2006/relationships/hyperlink" Target="http://kr-rada.gov.ua/mistsevi-initsiativi" TargetMode="External"/><Relationship Id="rId580" Type="http://schemas.openxmlformats.org/officeDocument/2006/relationships/hyperlink" Target="https://drohobych-rada.gov.ua/%d0%bc%d1%96%d1%81%d1%8c%d0%ba%d0%b0-%d1%80%d0%b0%d0%b4%d0%b0/taras-kuchma/" TargetMode="External"/><Relationship Id="rId801" Type="http://schemas.openxmlformats.org/officeDocument/2006/relationships/hyperlink" Target="http://shostka-rada.gov.ua/purchasing/" TargetMode="External"/><Relationship Id="rId1" Type="http://schemas.openxmlformats.org/officeDocument/2006/relationships/hyperlink" Target="http://artemrada.gov.ua/uk/documents/%D0%B0%D1%80%D1%82%D0%B5%D0%BC%D0%BE%D0%B2%D1%81%D0%BA/6-%D1%81%D0%BE%D0%B7%D1%8B%D0%B2/20151223-%E2%84%96676-1357" TargetMode="External"/><Relationship Id="rId233" Type="http://schemas.openxmlformats.org/officeDocument/2006/relationships/hyperlink" Target="https://zp.gov.ua/uk/page/statut" TargetMode="External"/><Relationship Id="rId440" Type="http://schemas.openxmlformats.org/officeDocument/2006/relationships/hyperlink" Target="http://chmr.gov.ua/ua/text.php?s=33&amp;s1=368&amp;s2=516" TargetMode="External"/><Relationship Id="rId678" Type="http://schemas.openxmlformats.org/officeDocument/2006/relationships/hyperlink" Target="http://krm.gov.ua/article/view/498" TargetMode="External"/><Relationship Id="rId885" Type="http://schemas.openxmlformats.org/officeDocument/2006/relationships/hyperlink" Target="https://smr.gov.ua/uk/dokumenti/mistobudivna-dokumentatsiya.html" TargetMode="External"/><Relationship Id="rId28" Type="http://schemas.openxmlformats.org/officeDocument/2006/relationships/hyperlink" Target="https://bmr.gov.ua/index.php?%20id=800000689&amp;L=%25D%201%20%96%20%D0%BD%25D%201%20%84%D0%25B%20&#1045;" TargetMode="External"/><Relationship Id="rId300" Type="http://schemas.openxmlformats.org/officeDocument/2006/relationships/hyperlink" Target="https://kmr.gov.ua/uk/plan-zakupivel" TargetMode="External"/><Relationship Id="rId538" Type="http://schemas.openxmlformats.org/officeDocument/2006/relationships/hyperlink" Target="http://mayno.lviv.ua/konkursy-ta-aukciony" TargetMode="External"/><Relationship Id="rId745" Type="http://schemas.openxmlformats.org/officeDocument/2006/relationships/hyperlink" Target="http://sed-rada.gov.ua/ogoloshennya" TargetMode="External"/><Relationship Id="rId952" Type="http://schemas.openxmlformats.org/officeDocument/2006/relationships/hyperlink" Target="https://rada-uzhgorod.gov.ua/search?utf8=%E2%9C%93&amp;q=%D0%BF%D1%80%D0%BE+%D1%81%D0%BA%D0%BB%D0%B8%D0%BA%D0%B0%D0%BD%D0%BD%D1%8F" TargetMode="External"/><Relationship Id="rId81" Type="http://schemas.openxmlformats.org/officeDocument/2006/relationships/hyperlink" Target="http://bc-rada.gov.ua/node/1838" TargetMode="External"/><Relationship Id="rId177" Type="http://schemas.openxmlformats.org/officeDocument/2006/relationships/hyperlink" Target="https://dniprorada.gov.ua/uk/page/vikonkom-miskoi-radi" TargetMode="External"/><Relationship Id="rId384" Type="http://schemas.openxmlformats.org/officeDocument/2006/relationships/hyperlink" Target="https://data.gov.ua/dataset/a94794c6-9ee7-433e-b74f-79d277adb5e7" TargetMode="External"/><Relationship Id="rId591" Type="http://schemas.openxmlformats.org/officeDocument/2006/relationships/hyperlink" Target="http://mvk.if.ua/program" TargetMode="External"/><Relationship Id="rId605" Type="http://schemas.openxmlformats.org/officeDocument/2006/relationships/hyperlink" Target="http://www.kovelrada.gov.ua/councildecision.html" TargetMode="External"/><Relationship Id="rId812" Type="http://schemas.openxmlformats.org/officeDocument/2006/relationships/hyperlink" Target="http://shostka-rada.gov.ua/finance/" TargetMode="External"/><Relationship Id="rId244" Type="http://schemas.openxmlformats.org/officeDocument/2006/relationships/hyperlink" Target="https://zp.gov.ua/uk/page/centri-nadannya-administrativnih-poslug" TargetMode="External"/><Relationship Id="rId689" Type="http://schemas.openxmlformats.org/officeDocument/2006/relationships/hyperlink" Target="https://mariupolrada.gov.ua/page/orenda-majna-miskoi-komunalnoi-vlasnosti" TargetMode="External"/><Relationship Id="rId896" Type="http://schemas.openxmlformats.org/officeDocument/2006/relationships/hyperlink" Target="http://rivnerada.gov.ua/portal/city" TargetMode="External"/><Relationship Id="rId39" Type="http://schemas.openxmlformats.org/officeDocument/2006/relationships/hyperlink" Target="https://berdychiv.com.ua/2020/05/%d0%bf%d1%80%d0%be-%d1%82%d0%b5-%d1%8f%d0%ba%d0%b8%d1%85-%d0%b7%d0%bc%d1%96%d0%bd-%d0%b7%d0%b0%d0%b7%d0%bd%d0%b0%d1%8e%d1%82%d1%8c-%d0%bf%d1%80%d0%be%d1%82%d0%b8%d0%b5%d0%bf%d1%96%d0%b4%d0%b5%d0%bc/" TargetMode="External"/><Relationship Id="rId451" Type="http://schemas.openxmlformats.org/officeDocument/2006/relationships/hyperlink" Target="http://brovary-rada.gov.ua/content/dostup-do-publichnoi-informacii1.html" TargetMode="External"/><Relationship Id="rId549" Type="http://schemas.openxmlformats.org/officeDocument/2006/relationships/hyperlink" Target="http://chernivtsy.eu/portal/12832-2" TargetMode="External"/><Relationship Id="rId756" Type="http://schemas.openxmlformats.org/officeDocument/2006/relationships/hyperlink" Target="http://sed-rada.gov.ua/vikonavchiy-komitet/sklad-vikonavchogo-komitetu" TargetMode="External"/><Relationship Id="rId104" Type="http://schemas.openxmlformats.org/officeDocument/2006/relationships/hyperlink" Target="http://brovary-rada.gov.ua/content/protokoli-postiynih-deputatskih-komisiy-vii-sklikannya.html" TargetMode="External"/><Relationship Id="rId188" Type="http://schemas.openxmlformats.org/officeDocument/2006/relationships/hyperlink" Target="https://cnap.dniprorada.gov.ua/" TargetMode="External"/><Relationship Id="rId311" Type="http://schemas.openxmlformats.org/officeDocument/2006/relationships/hyperlink" Target="https://kmr.gov.ua/uk/content/pravyla-etychnoyi-povedinky" TargetMode="External"/><Relationship Id="rId395" Type="http://schemas.openxmlformats.org/officeDocument/2006/relationships/hyperlink" Target="http://kr-rada.gov.ua/vakansiyi-viddil-kadriv/rezultati-konkursu/" TargetMode="External"/><Relationship Id="rId409" Type="http://schemas.openxmlformats.org/officeDocument/2006/relationships/hyperlink" Target="https://uman-rada.gov.ua/index.php/hromadskosti/publichni-zakupivli" TargetMode="External"/><Relationship Id="rId963" Type="http://schemas.openxmlformats.org/officeDocument/2006/relationships/hyperlink" Target="https://rada-uzhgorod.gov.ua/page/komunalna-vlasnist-2/" TargetMode="External"/><Relationship Id="rId92" Type="http://schemas.openxmlformats.org/officeDocument/2006/relationships/hyperlink" Target="http://www.bc-ukv.org.ua/" TargetMode="External"/><Relationship Id="rId616" Type="http://schemas.openxmlformats.org/officeDocument/2006/relationships/hyperlink" Target="http://www.kovelrada.gov.ua/entrepreneurshipdevelopment.html" TargetMode="External"/><Relationship Id="rId823" Type="http://schemas.openxmlformats.org/officeDocument/2006/relationships/hyperlink" Target="http://www.shostka-rada.gov.ua/government/konflkt-nteresv/" TargetMode="External"/><Relationship Id="rId255" Type="http://schemas.openxmlformats.org/officeDocument/2006/relationships/hyperlink" Target="http://kam.gov.ua/miska_vlada/miska_rada/postiyni_komisii_miskoi_radi_viii_sklikannya" TargetMode="External"/><Relationship Id="rId462" Type="http://schemas.openxmlformats.org/officeDocument/2006/relationships/hyperlink" Target="https://nizhynrada.gov.ua/nmr/vikonkom/rishennya-vikonavchogo-komitetu" TargetMode="External"/><Relationship Id="rId115" Type="http://schemas.openxmlformats.org/officeDocument/2006/relationships/hyperlink" Target="http://brovary-rada.gov.ua/content/mista-pobratimi.html" TargetMode="External"/><Relationship Id="rId322" Type="http://schemas.openxmlformats.org/officeDocument/2006/relationships/hyperlink" Target="https://kremen.gov.ua/index.php?view=single-str&amp;dep-id=14&amp;page_id=760" TargetMode="External"/><Relationship Id="rId767" Type="http://schemas.openxmlformats.org/officeDocument/2006/relationships/hyperlink" Target="http://sed-rada.gov.ua/normativna-baza/arhiv-proektiv-rishen-sesiy-miskoyi-radi" TargetMode="External"/><Relationship Id="rId974" Type="http://schemas.openxmlformats.org/officeDocument/2006/relationships/hyperlink" Target="http://kam-pod.gov.ua/documents/dostup-do-publ-informatsii/zviti-ta-poshireni-vidpovidi" TargetMode="External"/><Relationship Id="rId199" Type="http://schemas.openxmlformats.org/officeDocument/2006/relationships/hyperlink" Target="http://zt-rada.gov.ua/?3445%5b0%5d=42" TargetMode="External"/><Relationship Id="rId627" Type="http://schemas.openxmlformats.org/officeDocument/2006/relationships/hyperlink" Target="http://www.kovelrada.gov.ua/publichna_informaciya_cshodo_sluzhbi_v_organah_miscevogo_samovryaduvannya.html" TargetMode="External"/><Relationship Id="rId834" Type="http://schemas.openxmlformats.org/officeDocument/2006/relationships/hyperlink" Target="https://khm.gov.ua/uk/content/miscevi-iniciatyvy%20(&#1085;&#1077;%20&#1086;&#1085;&#1086;&#1074;&#1083;&#1102;&#1074;&#1072;&#1074;&#1089;&#1103;%20&#1091;%202020%20&#1088;&#1086;&#1094;&#1110;)" TargetMode="External"/><Relationship Id="rId266" Type="http://schemas.openxmlformats.org/officeDocument/2006/relationships/hyperlink" Target="http://kam.gov.ua/ua/news/pg/260121694915242_p13/" TargetMode="External"/><Relationship Id="rId473" Type="http://schemas.openxmlformats.org/officeDocument/2006/relationships/hyperlink" Target="http://www.novomoskovsk-rada.gov.ua/sites/default/files/protokoly_zasidan_vykonkomu_2020.rar&#1055;&#1086;&#1089;&#1080;&#1083;&#1072;&#1085;&#1085;&#1103;%20&#1085;&#1077;&#1072;&#1082;&#1090;&#1080;&#1074;&#1085;&#1077;" TargetMode="External"/><Relationship Id="rId680" Type="http://schemas.openxmlformats.org/officeDocument/2006/relationships/hyperlink" Target="http://www.krm.gov.ua/news/section/19" TargetMode="External"/><Relationship Id="rId901"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30" Type="http://schemas.openxmlformats.org/officeDocument/2006/relationships/hyperlink" Target="http://artemrada.gov.ua/economics/investment" TargetMode="External"/><Relationship Id="rId126" Type="http://schemas.openxmlformats.org/officeDocument/2006/relationships/hyperlink" Target="https://drive.google.com/file/d/1Qwl-StZEWeuOCjWWHv7hselpY8LwaWtD/view" TargetMode="External"/><Relationship Id="rId333" Type="http://schemas.openxmlformats.org/officeDocument/2006/relationships/hyperlink" Target="http://kr.gov.ua/ua/consultationform/" TargetMode="External"/><Relationship Id="rId540" Type="http://schemas.openxmlformats.org/officeDocument/2006/relationships/hyperlink" Target="https://ternopilcity.gov.ua/sesiya/poryadki-dennih-zasidan-sesii/4716.html" TargetMode="External"/><Relationship Id="rId778" Type="http://schemas.openxmlformats.org/officeDocument/2006/relationships/hyperlink" Target="http://www.slavrada.gov.ua/?view=doc&amp;docID=3210" TargetMode="External"/><Relationship Id="rId985" Type="http://schemas.openxmlformats.org/officeDocument/2006/relationships/hyperlink" Target="https://kam-pod.gov.ua/economika/komunalne-maino/ogoloshennya-pro-komunalne-majno" TargetMode="External"/><Relationship Id="rId638" Type="http://schemas.openxmlformats.org/officeDocument/2006/relationships/hyperlink" Target="https://www.youtube.com/channel/UCE6WG2rNq13noTl0TeBrWnA/videos" TargetMode="External"/><Relationship Id="rId845" Type="http://schemas.openxmlformats.org/officeDocument/2006/relationships/hyperlink" Target="http://cnap.khm.gov.ua/" TargetMode="External"/><Relationship Id="rId277" Type="http://schemas.openxmlformats.org/officeDocument/2006/relationships/hyperlink" Target="http://kam.gov.ua/ua/news/pg/130218208633199_p26/" TargetMode="External"/><Relationship Id="rId400" Type="http://schemas.openxmlformats.org/officeDocument/2006/relationships/hyperlink" Target="http://lis.gov.ua/2011-03-25-08-36-56/2011-06-10-10-24-37.html" TargetMode="External"/><Relationship Id="rId484" Type="http://schemas.openxmlformats.org/officeDocument/2006/relationships/hyperlink" Target="https://www.lutskrada.gov.ua/pages/elektronni-zakupivli-lutskoi-miskoi-rady" TargetMode="External"/><Relationship Id="rId705" Type="http://schemas.openxmlformats.org/officeDocument/2006/relationships/hyperlink" Target="http://mlt.gov.ua/index.php?option=com_content&amp;task=blogcategory&amp;id=146&amp;Itemid=439" TargetMode="External"/><Relationship Id="rId137" Type="http://schemas.openxmlformats.org/officeDocument/2006/relationships/hyperlink" Target="https://www.vmr.gov.ua/Lists/CityCouncil/ShowContent.aspx?ID=97" TargetMode="External"/><Relationship Id="rId344" Type="http://schemas.openxmlformats.org/officeDocument/2006/relationships/hyperlink" Target="https://kr.gov.ua/investitsiyne_seredovishche/propozitsii_inozemnikh_partneriv" TargetMode="External"/><Relationship Id="rId691" Type="http://schemas.openxmlformats.org/officeDocument/2006/relationships/hyperlink" Target="http://marsovet.org.ua/articles/show/menu/74" TargetMode="External"/><Relationship Id="rId789" Type="http://schemas.openxmlformats.org/officeDocument/2006/relationships/hyperlink" Target="http://slavrada.gov.ua/uploads/File/invest/2019/invest_dogovir.pdf" TargetMode="External"/><Relationship Id="rId912" Type="http://schemas.openxmlformats.org/officeDocument/2006/relationships/hyperlink" Target="http://rivnerada.gov.ua/portal/view-content/2434" TargetMode="External"/><Relationship Id="rId996" Type="http://schemas.openxmlformats.org/officeDocument/2006/relationships/hyperlink" Target="http://onedrive.live.com/" TargetMode="External"/><Relationship Id="rId41" Type="http://schemas.openxmlformats.org/officeDocument/2006/relationships/hyperlink" Target="http://petition.berdychiv.com.ua/uk" TargetMode="External"/><Relationship Id="rId551" Type="http://schemas.openxmlformats.org/officeDocument/2006/relationships/hyperlink" Target="http://chernivtsy.eu/portal/6032-2" TargetMode="External"/><Relationship Id="rId649" Type="http://schemas.openxmlformats.org/officeDocument/2006/relationships/hyperlink" Target="https://konotop-rada.gov.ua/7512-2019-07-08-13-50-51/" TargetMode="External"/><Relationship Id="rId856" Type="http://schemas.openxmlformats.org/officeDocument/2006/relationships/hyperlink" Target="https://chernigiv-rada.gov.ua/investuite-u-chernihiv/" TargetMode="External"/><Relationship Id="rId190" Type="http://schemas.openxmlformats.org/officeDocument/2006/relationships/hyperlink" Target="https://dniprorada.gov.ua/uk/articles/category/vakansii/" TargetMode="External"/><Relationship Id="rId204" Type="http://schemas.openxmlformats.org/officeDocument/2006/relationships/hyperlink" Target="http://petitions.zt-rada.gov.ua/" TargetMode="External"/><Relationship Id="rId246" Type="http://schemas.openxmlformats.org/officeDocument/2006/relationships/hyperlink" Target="https://zp.gov.ua/uk/page/vakansii" TargetMode="External"/><Relationship Id="rId288" Type="http://schemas.openxmlformats.org/officeDocument/2006/relationships/hyperlink" Target="http://so.kam.gov.ua/ua/treezas_so/pg/425672742_d1/tpviewr/3/" TargetMode="External"/><Relationship Id="rId411" Type="http://schemas.openxmlformats.org/officeDocument/2006/relationships/hyperlink" Target="https://uman-rada.gov.ua/index.php/ekonomika/komunalne-maino/orenda" TargetMode="External"/><Relationship Id="rId453" Type="http://schemas.openxmlformats.org/officeDocument/2006/relationships/hyperlink" Target="https://city-adm.lviv.ua/services/application" TargetMode="External"/><Relationship Id="rId509" Type="http://schemas.openxmlformats.org/officeDocument/2006/relationships/hyperlink" Target="https://lvivrada.gov.ua/gromadska-uchast/miscevi-iniciatyvy" TargetMode="External"/><Relationship Id="rId660" Type="http://schemas.openxmlformats.org/officeDocument/2006/relationships/hyperlink" Target="https://konotop-rada.gov.ua/45-2009-04-11-07-16-19/" TargetMode="External"/><Relationship Id="rId898"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06" Type="http://schemas.openxmlformats.org/officeDocument/2006/relationships/hyperlink" Target="http://brovary-rada.gov.ua/content/postiyni-komisii.html" TargetMode="External"/><Relationship Id="rId313" Type="http://schemas.openxmlformats.org/officeDocument/2006/relationships/hyperlink" Target="http://kga.gov.ua/gromadski-slukhannya" TargetMode="External"/><Relationship Id="rId495" Type="http://schemas.openxmlformats.org/officeDocument/2006/relationships/hyperlink" Target="https://www.lutskrada.gov.ua/pages/konkurs-na-zamishchennia-vakantnykh-posad-u-vykonavchi-orhany" TargetMode="External"/><Relationship Id="rId716" Type="http://schemas.openxmlformats.org/officeDocument/2006/relationships/hyperlink" Target="http://mlt.gov.ua/index.php?option=com_content&amp;task=view&amp;id=4267&amp;Itemid=279" TargetMode="External"/><Relationship Id="rId758" Type="http://schemas.openxmlformats.org/officeDocument/2006/relationships/hyperlink" Target="http://sed-rada.gov.ua/miska-rada/reglament-sievierodoneckoyi-miskoyi-radi-vii-sklikannya" TargetMode="External"/><Relationship Id="rId923" Type="http://schemas.openxmlformats.org/officeDocument/2006/relationships/hyperlink" Target="https://rada-poltava.gov.ua/rule/vykonkom/membership/" TargetMode="External"/><Relationship Id="rId965" Type="http://schemas.openxmlformats.org/officeDocument/2006/relationships/hyperlink" Target="https://rada-uzhgorod.gov.ua/rada_docs/zvit-pro-vykonannya-byudzhetu-mista/" TargetMode="External"/><Relationship Id="rId10" Type="http://schemas.openxmlformats.org/officeDocument/2006/relationships/hyperlink" Target="http://artemrada.gov.ua/20114" TargetMode="External"/><Relationship Id="rId52" Type="http://schemas.openxmlformats.org/officeDocument/2006/relationships/hyperlink" Target="https://bmr.gov.ua/flleadmin/Miska_rada/Normativno-pravova_baza_Berdjanskoji_%20miskoji_radi/Reglament_BM%20R%20VII%20sklikannja.pdf" TargetMode="External"/><Relationship Id="rId94" Type="http://schemas.openxmlformats.org/officeDocument/2006/relationships/hyperlink" Target="http://www.bc-ukv.org.ua/&#1072;&#1091;&#1082;&#1094;&#1110;&#1086;&#1085;&#1080;/" TargetMode="External"/><Relationship Id="rId148" Type="http://schemas.openxmlformats.org/officeDocument/2006/relationships/hyperlink" Target="https://www.vmr.gov.ua/en/Lists/CooperationNews/News.aspx" TargetMode="External"/><Relationship Id="rId355" Type="http://schemas.openxmlformats.org/officeDocument/2006/relationships/hyperlink" Target="https://openbudget.krmisto.gov.ua/doc/decisions-index?year=2020&amp;reg=1" TargetMode="External"/><Relationship Id="rId397" Type="http://schemas.openxmlformats.org/officeDocument/2006/relationships/hyperlink" Target="http://www.kr-rada.gov.ua/investitsiyna-diyalnist" TargetMode="External"/><Relationship Id="rId520" Type="http://schemas.openxmlformats.org/officeDocument/2006/relationships/hyperlink" Target="https://city-adm.lviv.ua/news/city/land-policy" TargetMode="External"/><Relationship Id="rId562" Type="http://schemas.openxmlformats.org/officeDocument/2006/relationships/hyperlink" Target="http://chernivtsy.eu/portal/komunalni-pidpryyemstva-2018" TargetMode="External"/><Relationship Id="rId618" Type="http://schemas.openxmlformats.org/officeDocument/2006/relationships/hyperlink" Target="http://koryukivka-rada.gov.ua/korysna-informatsiya/proektnyj-menedzhment/aktualni-konkursy-ta-granty/" TargetMode="External"/><Relationship Id="rId825" Type="http://schemas.openxmlformats.org/officeDocument/2006/relationships/hyperlink" Target="http://www.shostka-rada.gov.ua/documents/" TargetMode="External"/><Relationship Id="rId215" Type="http://schemas.openxmlformats.org/officeDocument/2006/relationships/hyperlink" Target="http://zt-rada.gov.ua/?3398%5b0%5d=8729" TargetMode="External"/><Relationship Id="rId257" Type="http://schemas.openxmlformats.org/officeDocument/2006/relationships/hyperlink" Target="http://kam.gov.ua/ekonomichniy_rozvitok" TargetMode="External"/><Relationship Id="rId422" Type="http://schemas.openxmlformats.org/officeDocument/2006/relationships/hyperlink" Target="https://uman-rada.gov.ua/index.php/ekonomika/komunalne-maino/orenda" TargetMode="External"/><Relationship Id="rId464" Type="http://schemas.openxmlformats.org/officeDocument/2006/relationships/hyperlink" Target="https://nizhynrada.gov.ua/nmr/miska-gromada/instrumenti-miscevoji-demokratiji/gromadski-sluhannya" TargetMode="External"/><Relationship Id="rId867" Type="http://schemas.openxmlformats.org/officeDocument/2006/relationships/hyperlink" Target="http://chernigiv-rada.gov.ua/protokoly-zasidan-komisiy/id-35759/" TargetMode="External"/><Relationship Id="rId299" Type="http://schemas.openxmlformats.org/officeDocument/2006/relationships/hyperlink" Target="https://kmr.gov.ua/uk/content/cooperation" TargetMode="External"/><Relationship Id="rId727" Type="http://schemas.openxmlformats.org/officeDocument/2006/relationships/hyperlink" Target="https://mkrada.gov.ua/content/feedback.html" TargetMode="External"/><Relationship Id="rId934" Type="http://schemas.openxmlformats.org/officeDocument/2006/relationships/hyperlink" Target="https://rada-poltava.gov.ua/rule/vykonkom/corupt/%20&#1087;&#1091;&#1089;&#1090;&#1080;&#1081;%20&#1088;&#1086;&#1079;&#1076;&#1110;&#1083;" TargetMode="External"/><Relationship Id="rId63" Type="http://schemas.openxmlformats.org/officeDocument/2006/relationships/hyperlink" Target="https://bmr.gov.ua/index.php?id=800000936" TargetMode="External"/><Relationship Id="rId159" Type="http://schemas.openxmlformats.org/officeDocument/2006/relationships/hyperlink" Target="https://www.vmr.gov.ua/Branches/Lists/GMDepkomunresursiv/ShowContent.aspx?ID=15%20(&#1055;&#1077;&#1088;&#1077;&#1083;&#1110;&#1082;%20&#1076;&#1110;&#1102;&#1095;&#1080;&#1093;%20&#1076;&#1086;&#1075;&#1086;&#1074;&#1086;&#1088;&#1110;&#1074;%20&#1086;&#1088;&#1077;&#1085;&#1076;&#1080;%20&#1086;&#1073;'&#1108;&#1082;&#1090;&#1110;&#1074;%20&#1085;&#1077;&#1088;&#1091;&#1093;&#1086;&#1084;&#1086;&#1075;&#1086;%20&#1084;&#1072;&#1081;&#1085;&#1072;%20&#1082;&#1086;&#1084;&#1091;&#1085;&#1072;&#1083;&#1100;&#1085;&#1086;&#1111;%20&#1074;&#1083;&#1072;&#1089;&#1085;&#1086;&#1089;&#1090;&#1110;)" TargetMode="External"/><Relationship Id="rId366" Type="http://schemas.openxmlformats.org/officeDocument/2006/relationships/hyperlink" Target="https://so.kr.gov.ua/ua/treezas_so/pg/1_d1/" TargetMode="External"/><Relationship Id="rId573" Type="http://schemas.openxmlformats.org/officeDocument/2006/relationships/hyperlink" Target="http://drohobych-rada.gov.ua/gromada/elektronni-petytsiyi-gromadyan/" TargetMode="External"/><Relationship Id="rId780" Type="http://schemas.openxmlformats.org/officeDocument/2006/relationships/hyperlink" Target="http://e-deputat.slavrada.gov.ua/uk/deputies" TargetMode="External"/><Relationship Id="rId226" Type="http://schemas.openxmlformats.org/officeDocument/2006/relationships/hyperlink" Target="http://zt-rada.gov.ua/?3398%5b0%5d=3814" TargetMode="External"/><Relationship Id="rId433" Type="http://schemas.openxmlformats.org/officeDocument/2006/relationships/hyperlink" Target="http://chmr.gov.ua/ua/files.php?s=8&amp;s1=46&amp;s2=175" TargetMode="External"/><Relationship Id="rId878" Type="http://schemas.openxmlformats.org/officeDocument/2006/relationships/hyperlink" Target="https://smr.gov.ua/uk/2016-03-14-08-10-17/komunalne-majno-mista/orenda-nerukhomogo-majna/1876-dokumenti-shcho-podayutsya-uchasnikom-konkursu-na-pravo-orendi-komunalnogo-majna.html%20(&#1076;&#1072;&#1074;&#1085;&#1086;%20&#1085;&#1077;%20&#1086;&#1085;&#1086;&#1074;&#1083;&#1102;&#1074;&#1072;&#1083;&#1072;&#1089;&#1100;%20&#1110;&#1085;&#1092;&#1086;&#1088;&#1084;&#1072;&#1094;&#1110;&#1103;)" TargetMode="External"/><Relationship Id="rId640" Type="http://schemas.openxmlformats.org/officeDocument/2006/relationships/hyperlink" Target="https://konotop-rada.gov.ua/7530-2019-08-20-14-00-50/" TargetMode="External"/><Relationship Id="rId738" Type="http://schemas.openxmlformats.org/officeDocument/2006/relationships/hyperlink" Target="https://mkrada.gov.ua/content/zviti1.html" TargetMode="External"/><Relationship Id="rId945" Type="http://schemas.openxmlformats.org/officeDocument/2006/relationships/hyperlink" Target="https://rada-uzhgorod.gov.ua/search?utf8=%E2%9C%93&amp;q=%D0%B0%D1%83%D0%B4%D1%96%D0%BE%D0%B7%D0%B0%D0%BF%D0%B8%D1%81%D0%B8" TargetMode="External"/><Relationship Id="rId74" Type="http://schemas.openxmlformats.org/officeDocument/2006/relationships/hyperlink" Target="https://bmr.gov.ua/index.php?id-800001130&amp;L=%20198" TargetMode="External"/><Relationship Id="rId377" Type="http://schemas.openxmlformats.org/officeDocument/2006/relationships/hyperlink" Target="http://www.kr-rada.gov.ua/pidprimnitstvo" TargetMode="External"/><Relationship Id="rId500" Type="http://schemas.openxmlformats.org/officeDocument/2006/relationships/hyperlink" Target="https://www.lutskrada.gov.ua/departments/upravlinnia-zemelnykh-resursiv" TargetMode="External"/><Relationship Id="rId584" Type="http://schemas.openxmlformats.org/officeDocument/2006/relationships/hyperlink" Target="http://www.mvk.if.ua/livevideo" TargetMode="External"/><Relationship Id="rId805" Type="http://schemas.openxmlformats.org/officeDocument/2006/relationships/hyperlink" Target="http://shostka-rada.gov.ua/purchasing/" TargetMode="External"/><Relationship Id="rId5" Type="http://schemas.openxmlformats.org/officeDocument/2006/relationships/hyperlink" Target="http://kyivcnap.gov.ua/OneStopShops" TargetMode="External"/><Relationship Id="rId237" Type="http://schemas.openxmlformats.org/officeDocument/2006/relationships/hyperlink" Target="https://zp.gov.ua/uk/page/pobratymy" TargetMode="External"/><Relationship Id="rId791" Type="http://schemas.openxmlformats.org/officeDocument/2006/relationships/hyperlink" Target="http://slavrada.gov.ua/?view=vacance" TargetMode="External"/><Relationship Id="rId889" Type="http://schemas.openxmlformats.org/officeDocument/2006/relationships/hyperlink" Target="http://rivnerada.gov.ua/portal/commissions" TargetMode="External"/><Relationship Id="rId444" Type="http://schemas.openxmlformats.org/officeDocument/2006/relationships/hyperlink" Target="http://chmr.gov.ua/ua/text.php?s=4&amp;s1=34" TargetMode="External"/><Relationship Id="rId651" Type="http://schemas.openxmlformats.org/officeDocument/2006/relationships/hyperlink" Target="https://konotop-rada.gov.ua/wp-content/uploads/2009/05/P20148a.pdf" TargetMode="External"/><Relationship Id="rId749" Type="http://schemas.openxmlformats.org/officeDocument/2006/relationships/hyperlink" Target="http://sed-rada.gov.ua/diyuchi-programi-sievierodoneckoyi-miskoyi-radi/programa-vidchuzhennya-obiektiv-komunalnoyi-vlasnosti-teritorialnoyi-gromadi-m-sievierodoneck-na-2019-rik" TargetMode="External"/><Relationship Id="rId290" Type="http://schemas.openxmlformats.org/officeDocument/2006/relationships/hyperlink" Target="http://kmr.gov.ua/uk/content/zvity" TargetMode="External"/><Relationship Id="rId304" Type="http://schemas.openxmlformats.org/officeDocument/2006/relationships/hyperlink" Target="https://kmr.gov.ua/uk/proektu-rishenya" TargetMode="External"/><Relationship Id="rId388" Type="http://schemas.openxmlformats.org/officeDocument/2006/relationships/hyperlink" Target="http://www.kr-rada.gov.ua/upravlinnya-sotsialnoyi-pidtrimki-naselennya/polozhennya-upravlinnya-sotsialnoyi-pidtrimki-naselennya/" TargetMode="External"/><Relationship Id="rId511" Type="http://schemas.openxmlformats.org/officeDocument/2006/relationships/hyperlink" Target="https://www.lvivrada.gov.ua/zasidannia/poryadok-dennyy" TargetMode="External"/><Relationship Id="rId609" Type="http://schemas.openxmlformats.org/officeDocument/2006/relationships/hyperlink" Target="http://kovelrada.gov.ua/commission.html" TargetMode="External"/><Relationship Id="rId956" Type="http://schemas.openxmlformats.org/officeDocument/2006/relationships/hyperlink" Target="https://rada-uzhgorod.gov.ua/transkordonna-spivpratsya" TargetMode="External"/><Relationship Id="rId85" Type="http://schemas.openxmlformats.org/officeDocument/2006/relationships/hyperlink" Target="http://bc-rada.gov.ua/node/4924" TargetMode="External"/><Relationship Id="rId150" Type="http://schemas.openxmlformats.org/officeDocument/2006/relationships/hyperlink" Target="https://www.vmr.gov.ua/Branches/Lists/EconomicsBusinessAndInvestmens/ShowContent.aspx?ID=309" TargetMode="External"/><Relationship Id="rId595" Type="http://schemas.openxmlformats.org/officeDocument/2006/relationships/hyperlink" Target="http://www.mvk.if.ua/tender" TargetMode="External"/><Relationship Id="rId816" Type="http://schemas.openxmlformats.org/officeDocument/2006/relationships/hyperlink" Target="http://www.old.shostka-rada.gov.ua/komunalna_vlasnst/" TargetMode="External"/><Relationship Id="rId1001" Type="http://schemas.openxmlformats.org/officeDocument/2006/relationships/hyperlink" Target="https://onedrive.live.com/view.aspx?cid=ece43d51f9a9d478&amp;page=view&amp;resid=ECE43D51F9A9D478!41030&amp;parId=ECE43D51F9A9D478!40964&amp;authkey=!AJQSznE-0r8tY5A&amp;app=Word" TargetMode="External"/><Relationship Id="rId248" Type="http://schemas.openxmlformats.org/officeDocument/2006/relationships/hyperlink" Target="https://zp.gov.ua/uk/sessions/current/projects/" TargetMode="External"/><Relationship Id="rId455" Type="http://schemas.openxmlformats.org/officeDocument/2006/relationships/hyperlink" Target="https://mukachevo-rada.gov.ua/profiles/baloga-andriy-viktorovich&#1079;&#1074;&#1110;&#1090;%20&#1079;&#1072;%202018%20&#1088;&#1110;&#1082;" TargetMode="External"/><Relationship Id="rId662" Type="http://schemas.openxmlformats.org/officeDocument/2006/relationships/hyperlink" Target="https://konotop-rada.gov.ua/wp-content/uploads/2020/11/polozhennia-pro-postijni-komisii-miskoi-rady.pdf" TargetMode="External"/><Relationship Id="rId12" Type="http://schemas.openxmlformats.org/officeDocument/2006/relationships/hyperlink" Target="http://artemrada.gov.ua/18101&#1042;&#1077;&#1088;&#1093;&#1085;&#1108;%20&#1084;&#1077;&#1085;&#1102;%20&#1055;&#1088;&#1086;&#1079;&#1086;&#1088;&#1077;%20&#1084;&#1110;&#1089;&#1090;&#1086;" TargetMode="External"/><Relationship Id="rId108" Type="http://schemas.openxmlformats.org/officeDocument/2006/relationships/hyperlink" Target="http://brovary-rada.gov.ua/documents/?c=l" TargetMode="External"/><Relationship Id="rId315" Type="http://schemas.openxmlformats.org/officeDocument/2006/relationships/hyperlink" Target="https://petition.kremen.gov.ua/" TargetMode="External"/><Relationship Id="rId522" Type="http://schemas.openxmlformats.org/officeDocument/2006/relationships/hyperlink" Target="https://city-adm.lviv.ua/news/city/land-policy" TargetMode="External"/><Relationship Id="rId967" Type="http://schemas.openxmlformats.org/officeDocument/2006/relationships/hyperlink" Target="https://rada-uzhgorod.gov.ua/spec-poslugi-subsidii" TargetMode="External"/><Relationship Id="rId96" Type="http://schemas.openxmlformats.org/officeDocument/2006/relationships/hyperlink" Target="http://tc.bc-rada.gov.ua/pdf/polozhennya.pdf" TargetMode="External"/><Relationship Id="rId161" Type="http://schemas.openxmlformats.org/officeDocument/2006/relationships/hyperlink" Target="https://www.vmr.gov.ua/TransparentCity/Lists/BudjMista/ShowContent.aspx?ID=17" TargetMode="External"/><Relationship Id="rId399" Type="http://schemas.openxmlformats.org/officeDocument/2006/relationships/hyperlink" Target="http://kr-rada.gov.ua/rishennya/miskoyi-radi/" TargetMode="External"/><Relationship Id="rId827" Type="http://schemas.openxmlformats.org/officeDocument/2006/relationships/hyperlink" Target="http://shostka-rada.gov.ua/documents/proekti_rshen_dlya_obgovorennya/" TargetMode="External"/><Relationship Id="rId259" Type="http://schemas.openxmlformats.org/officeDocument/2006/relationships/hyperlink" Target="http://sok.kam.gov.ua/ua/treezas_so/pg/190619438897157_d5/" TargetMode="External"/><Relationship Id="rId466" Type="http://schemas.openxmlformats.org/officeDocument/2006/relationships/hyperlink" Target="https://nizhynrada.gov.ua/nmr/miskiy-byudzhet/miski-cilovi-programi/proekti-miskih-cilovih-program/proekti-miskih-cilovih-program-na-2021-rik" TargetMode="External"/><Relationship Id="rId673" Type="http://schemas.openxmlformats.org/officeDocument/2006/relationships/hyperlink" Target="http://konstrada.gov.ua/sotsialno-ekonomichnij-rozvitok/zhitlovo-gospodarske-gospodarstvo/orenda" TargetMode="External"/><Relationship Id="rId880" Type="http://schemas.openxmlformats.org/officeDocument/2006/relationships/hyperlink" Target="https://smr.gov.ua/uk/dokumenti/miskij-byudzhet/18069-informatsiya-pro-khid-vikonannya-miskogo-byudzhetu-za-i-kvartal-2020-roku.html" TargetMode="External"/><Relationship Id="rId23" Type="http://schemas.openxmlformats.org/officeDocument/2006/relationships/hyperlink" Target="http://artemrada.gov.ua/vacation" TargetMode="External"/><Relationship Id="rId119" Type="http://schemas.openxmlformats.org/officeDocument/2006/relationships/hyperlink" Target="http://brovary-rada.gov.ua/documents/30702.html%20%20&#1091;%20&#1076;&#1086;&#1076;&#1072;&#1090;&#1082;&#1072;&#1093;%20&#1088;&#1110;&#1096;&#1077;&#1085;&#1085;&#1103;" TargetMode="External"/><Relationship Id="rId326" Type="http://schemas.openxmlformats.org/officeDocument/2006/relationships/hyperlink" Target="https://www.msp.gov.ua/timeline/subsidii.html" TargetMode="External"/><Relationship Id="rId533" Type="http://schemas.openxmlformats.org/officeDocument/2006/relationships/hyperlink" Target="https://city-adm.lviv.ua/lmr/office/upravlinnia-bezpeky-mista" TargetMode="External"/><Relationship Id="rId978" Type="http://schemas.openxmlformats.org/officeDocument/2006/relationships/hyperlink" Target="https://onedrive.live.com/?authkey=%21AJkowX0xBaYgE80&amp;cid=ECE43D51F9A9D478&amp;id=ECE43D51F9A9D478%216625&amp;parId=ECE43D51F9A9D478%212523&amp;o=OneUp" TargetMode="External"/><Relationship Id="rId740" Type="http://schemas.openxmlformats.org/officeDocument/2006/relationships/hyperlink" Target="https://sed-rada.gov.ua/" TargetMode="External"/><Relationship Id="rId838" Type="http://schemas.openxmlformats.org/officeDocument/2006/relationships/hyperlink" Target="https://mycity.khm.gov.ua/OpenData/GetAllDocByEdu?eduCode=04060772" TargetMode="External"/><Relationship Id="rId172" Type="http://schemas.openxmlformats.org/officeDocument/2006/relationships/hyperlink" Target="https://www.vmr.gov.ua/TransparentCity/Lists/PublicDiscussion/ShowContent.aspx?ID=1" TargetMode="External"/><Relationship Id="rId477" Type="http://schemas.openxmlformats.org/officeDocument/2006/relationships/hyperlink" Target="https://petition.e-dem.ua/lutsk" TargetMode="External"/><Relationship Id="rId600" Type="http://schemas.openxmlformats.org/officeDocument/2006/relationships/hyperlink" Target="http://www.komynalka.com.ua/%20(&#1088;&#1086;&#1079;&#1076;&#1110;&#1083;%20&#1055;&#1110;&#1076;&#1087;&#1088;&#1080;&#1108;&#1084;&#1089;&#1090;&#1074;&#1072;)" TargetMode="External"/><Relationship Id="rId684" Type="http://schemas.openxmlformats.org/officeDocument/2006/relationships/hyperlink" Target="http://www.krm.gov.ua/docs/proekti/page/2" TargetMode="External"/><Relationship Id="rId337" Type="http://schemas.openxmlformats.org/officeDocument/2006/relationships/hyperlink" Target="https://gb.kr.gov.ua/" TargetMode="External"/><Relationship Id="rId891" Type="http://schemas.openxmlformats.org/officeDocument/2006/relationships/hyperlink" Target="http://rivnerada.gov.ua/portal/view-content/2432%20&#1079;&#1072;&#1089;&#1090;&#1072;&#1088;&#1110;&#1083;&#1072;%20&#1110;&#1085;&#1092;&#1086;&#1088;&#1084;&#1072;&#1094;&#1110;&#1103;%20&#1074;%20&#1088;&#1086;&#1079;&#1076;&#1110;&#1083;&#1110;%20%22&#1056;&#1077;&#1075;&#1083;&#1072;&#1084;&#1077;&#1085;&#1090;%22" TargetMode="External"/><Relationship Id="rId905" Type="http://schemas.openxmlformats.org/officeDocument/2006/relationships/hyperlink" Target="https://rivnesoc.gov.ua/" TargetMode="External"/><Relationship Id="rId989" Type="http://schemas.openxmlformats.org/officeDocument/2006/relationships/hyperlink" Target="https://kam-pod.gov.ua/economika/komunalne-maino/auktsioni-z-prodazhu-majna-komunalnoji-vlasnosti" TargetMode="External"/><Relationship Id="rId34" Type="http://schemas.openxmlformats.org/officeDocument/2006/relationships/hyperlink" Target="http://artemrada.gov.ua/documents/regulations/session+D72D2:D78+D73:D78" TargetMode="External"/><Relationship Id="rId544" Type="http://schemas.openxmlformats.org/officeDocument/2006/relationships/hyperlink" Target="http://chernivtsy.eu/portal/zvity-chernivetskogo-miskogo-golovy&#1074;&#1110;&#1076;&#1089;&#1091;&#1090;&#1085;&#1110;%20&#1079;&#1074;&#1110;&#1090;&#1080;%20&#1079;&#1072;%202018-2020%20&#1088;&#1088;." TargetMode="External"/><Relationship Id="rId751" Type="http://schemas.openxmlformats.org/officeDocument/2006/relationships/hyperlink" Target="http://sed-rada.gov.ua/prozorro" TargetMode="External"/><Relationship Id="rId849" Type="http://schemas.openxmlformats.org/officeDocument/2006/relationships/hyperlink" Target="https://khm.gov.ua/uk/reports_of_competitive_commissions%20(&#1088;&#1086;&#1079;&#1076;&#1110;&#1083;%20&#1085;&#1077;%20&#1086;&#1085;&#1086;&#1074;&#1083;&#1102;&#1108;&#1090;&#1100;&#1089;&#1103;!)" TargetMode="External"/><Relationship Id="rId183" Type="http://schemas.openxmlformats.org/officeDocument/2006/relationships/hyperlink" Target="https://dniprorada.gov.ua/uk/articles/category/ogoloshennya/" TargetMode="External"/><Relationship Id="rId390" Type="http://schemas.openxmlformats.org/officeDocument/2006/relationships/hyperlink" Target="http://dozvil.kr-rada.gov.ua/" TargetMode="External"/><Relationship Id="rId404" Type="http://schemas.openxmlformats.org/officeDocument/2006/relationships/hyperlink" Target="http://uman-rada.gov.ua/index.php/sotsialno-ekonomichnyi-rozvytok-mista" TargetMode="External"/><Relationship Id="rId611" Type="http://schemas.openxmlformats.org/officeDocument/2006/relationships/hyperlink" Target="http://www.kovelrada.gov.ua/programeconomic.html" TargetMode="External"/><Relationship Id="rId250" Type="http://schemas.openxmlformats.org/officeDocument/2006/relationships/hyperlink" Target="https://zp.gov.ua/uk/page/yak-rozrahovuetsya-orendna-plata-za-zemlyu" TargetMode="External"/><Relationship Id="rId488" Type="http://schemas.openxmlformats.org/officeDocument/2006/relationships/hyperlink" Target="https://www.lutskrada.gov.ua/documents/pro-byudzhetnyy-reglament-luckoyi-miskoyi-rady" TargetMode="External"/><Relationship Id="rId695" Type="http://schemas.openxmlformats.org/officeDocument/2006/relationships/hyperlink" Target="https://mariupolrada.gov.ua/page/zvitnist" TargetMode="External"/><Relationship Id="rId709" Type="http://schemas.openxmlformats.org/officeDocument/2006/relationships/hyperlink" Target="http://mlt.gov.ua/index.php?option=com_content&amp;task=blogcategory&amp;id=79&amp;Itemid=308" TargetMode="External"/><Relationship Id="rId916" Type="http://schemas.openxmlformats.org/officeDocument/2006/relationships/hyperlink" Target="http://www.city-adm.rv.ua/PublicServices/draft-decisions/senate;%20&#1085;&#1086;&#1074;&#1080;&#1081;%20&#1089;&#1072;&#1081;&#1090;" TargetMode="External"/><Relationship Id="rId45" Type="http://schemas.openxmlformats.org/officeDocument/2006/relationships/hyperlink" Target="http://bmr.gov.ua/index.php?id=800000514" TargetMode="External"/><Relationship Id="rId110" Type="http://schemas.openxmlformats.org/officeDocument/2006/relationships/hyperlink" Target="http://brovary-rada.gov.ua/content/gromadske-obgovorennya.html" TargetMode="External"/><Relationship Id="rId348" Type="http://schemas.openxmlformats.org/officeDocument/2006/relationships/hyperlink" Target="https://so.kr.gov.ua/ua/treezas_so/pg/3033377777_d1/" TargetMode="External"/><Relationship Id="rId555" Type="http://schemas.openxmlformats.org/officeDocument/2006/relationships/hyperlink" Target="https://drive.google.com/drive/folders/1334MR9gsjgWgYKX_MvDY1EJJ4DNsbe4n" TargetMode="External"/><Relationship Id="rId762" Type="http://schemas.openxmlformats.org/officeDocument/2006/relationships/hyperlink" Target="http://sed-rada.gov.ua/zapobigannya-korupciyi/zakonodavcha-baza" TargetMode="External"/><Relationship Id="rId194" Type="http://schemas.openxmlformats.org/officeDocument/2006/relationships/hyperlink" Target="http://zt-rada.gov.ua/?3398%5b0%5d=54" TargetMode="External"/><Relationship Id="rId208" Type="http://schemas.openxmlformats.org/officeDocument/2006/relationships/hyperlink" Target="http://zt-rada.gov.ua/onlineport" TargetMode="External"/><Relationship Id="rId415" Type="http://schemas.openxmlformats.org/officeDocument/2006/relationships/hyperlink" Target="http://uman-rada.gov.ua/index.php/dokumenty/rishennia-miskoi-rady/item/11749-rishennia-51-pozacherhovoi-sesii-umanskoi-miskoi-rady-vii-sklykannia-vid-10082018-roku" TargetMode="External"/><Relationship Id="rId622" Type="http://schemas.openxmlformats.org/officeDocument/2006/relationships/hyperlink" Target="http://www.kovelrada.gov.ua/news-9644.html" TargetMode="External"/><Relationship Id="rId261" Type="http://schemas.openxmlformats.org/officeDocument/2006/relationships/hyperlink" Target="http://kam.gov.ua/byudzhet_uchasti" TargetMode="External"/><Relationship Id="rId499" Type="http://schemas.openxmlformats.org/officeDocument/2006/relationships/hyperlink" Target="https://www.lutskrada.gov.ua/pages/vilni-zemelni-dilianky" TargetMode="External"/><Relationship Id="rId927" Type="http://schemas.openxmlformats.org/officeDocument/2006/relationships/hyperlink" Target="http://www.rada-poltava.gov.ua/people/parcutupator/" TargetMode="External"/><Relationship Id="rId56" Type="http://schemas.openxmlformats.org/officeDocument/2006/relationships/hyperlink" Target="https://berdiansk.pb.org.ua/" TargetMode="External"/><Relationship Id="rId359" Type="http://schemas.openxmlformats.org/officeDocument/2006/relationships/hyperlink" Target="http://krmisto.gov.ua/ua/index%20&#1079;&#1072;%20&#1085;&#1072;&#1087;&#1088;&#1103;&#1084;&#1082;&#1072;&#1084;&#1080;" TargetMode="External"/><Relationship Id="rId566" Type="http://schemas.openxmlformats.org/officeDocument/2006/relationships/hyperlink" Target="http://chernivtsy.eu/portal/f/files/kadr_povedinka.docx" TargetMode="External"/><Relationship Id="rId773" Type="http://schemas.openxmlformats.org/officeDocument/2006/relationships/hyperlink" Target="http://sed-rada.gov.ua/konkursi-na-zamishchennya-vakantnih-posad/ogoloshennya-shchodo-konkursiv-na-zamishchennya-vakantnih-posad-u-vikonavchih-organah-sievierodoneckoyi-miskoyi-radi" TargetMode="External"/><Relationship Id="rId121" Type="http://schemas.openxmlformats.org/officeDocument/2006/relationships/hyperlink" Target="http://brovary-rada.gov.ua/documents/28454.html" TargetMode="External"/><Relationship Id="rId219" Type="http://schemas.openxmlformats.org/officeDocument/2006/relationships/hyperlink" Target="http://zt-rada.gov.ua/?3398%5b0%5d=379" TargetMode="External"/><Relationship Id="rId426" Type="http://schemas.openxmlformats.org/officeDocument/2006/relationships/hyperlink" Target="http://chmr.gov.ua/ua/text.php?s=2&amp;s1=457" TargetMode="External"/><Relationship Id="rId633" Type="http://schemas.openxmlformats.org/officeDocument/2006/relationships/hyperlink" Target="http://kovelrada.gov.ua/appeals_citizens.html" TargetMode="External"/><Relationship Id="rId980" Type="http://schemas.openxmlformats.org/officeDocument/2006/relationships/hyperlink" Target="http://kam-pod.gov.ua/economika/invest-politika/investitsijni-proekti" TargetMode="External"/><Relationship Id="rId840" Type="http://schemas.openxmlformats.org/officeDocument/2006/relationships/hyperlink" Target="https://khm.gov.ua/uk/budget?field_section_tid=316&amp;field_budget_year_value%5Bvalue%5D%5Byear%5D=2020" TargetMode="External"/><Relationship Id="rId938" Type="http://schemas.openxmlformats.org/officeDocument/2006/relationships/hyperlink" Target="https://novomoskovsk-rada.dp.gov.ua/ua/normativni-akti/vsi-normativni-akti?&amp;category=814" TargetMode="External"/><Relationship Id="rId67" Type="http://schemas.openxmlformats.org/officeDocument/2006/relationships/hyperlink" Target="https://bmr.gov.ua/index.php?id=800000880&amp;L=9202015%20&#1088;&#1110;&#1082;%20&#1074;&#1110;&#1076;%2011.02.2015%20&#8470;%201" TargetMode="External"/><Relationship Id="rId272" Type="http://schemas.openxmlformats.org/officeDocument/2006/relationships/hyperlink" Target="http://so.kam.gov.ua/ua/treezas_so/pg/270120774515656_d5/" TargetMode="External"/><Relationship Id="rId577" Type="http://schemas.openxmlformats.org/officeDocument/2006/relationships/hyperlink" Target="https://drohobych-rada.gov.ua/%d0%b5%d0%ba%d0%be%d0%bd%d0%be%d0%bc%d1%96%d0%ba%d0%b0/%d0%b1%d1%8e%d0%b4%d0%b6%d0%b5%d1%82-%d0%bc%d1%96%d1%81%d1%82%d0%b0/" TargetMode="External"/><Relationship Id="rId700" Type="http://schemas.openxmlformats.org/officeDocument/2006/relationships/hyperlink" Target="http://mlt.gov.ua/index.php?option=com_content&amp;task=view&amp;id=4370&amp;Itemid=296" TargetMode="External"/><Relationship Id="rId132" Type="http://schemas.openxmlformats.org/officeDocument/2006/relationships/hyperlink" Target="http://brovary-rada.gov.ua/documents/32109.html%20&#1090;&#1072;%20&#1110;&#1085;&#1096;&#1110;%20&#1091;%20&#1088;&#1086;&#1079;&#1076;&#1110;&#1083;&#1110;%20&#171;&#1055;&#1088;&#1086;&#1077;&#1082;&#1090;&#1080;%20&#1084;&#1110;&#1089;&#1100;&#1082;&#1086;&#1111;%20&#1088;&#1072;&#1076;&#1080;&#187;" TargetMode="External"/><Relationship Id="rId784" Type="http://schemas.openxmlformats.org/officeDocument/2006/relationships/hyperlink" Target="http://slavrada.gov.ua/?view=prozorro" TargetMode="External"/><Relationship Id="rId991" Type="http://schemas.openxmlformats.org/officeDocument/2006/relationships/hyperlink" Target="https://kam-pod.gov.ua/economika/miskiy-budjet/rishennya-sesiji-miskoji-radi-pro-byudzhet" TargetMode="External"/><Relationship Id="rId437" Type="http://schemas.openxmlformats.org/officeDocument/2006/relationships/hyperlink" Target="http://chmr.gov.ua/ua/text.php?s=33&amp;s1=368" TargetMode="External"/><Relationship Id="rId644" Type="http://schemas.openxmlformats.org/officeDocument/2006/relationships/hyperlink" Target="https://konotop-rada.gov.ua/category/dokumenty/rishennia-vykonkom/" TargetMode="External"/><Relationship Id="rId851" Type="http://schemas.openxmlformats.org/officeDocument/2006/relationships/hyperlink" Target="http://chernigiv-rada.gov.ua/project/info-access" TargetMode="External"/><Relationship Id="rId283" Type="http://schemas.openxmlformats.org/officeDocument/2006/relationships/hyperlink" Target="http://kam.gov.ua/ua/news/pg/141118368682683_p9/" TargetMode="External"/><Relationship Id="rId490" Type="http://schemas.openxmlformats.org/officeDocument/2006/relationships/hyperlink" Target="https://www.lutskrada.gov.ua/departments/departament-cnap-lutsk" TargetMode="External"/><Relationship Id="rId504" Type="http://schemas.openxmlformats.org/officeDocument/2006/relationships/hyperlink" Target="https://www.lvivrada.gov.ua/miska-rada/postiyni-komisii" TargetMode="External"/><Relationship Id="rId711" Type="http://schemas.openxmlformats.org/officeDocument/2006/relationships/hyperlink" Target="http://cnap.mlt.gov.ua/" TargetMode="External"/><Relationship Id="rId949" Type="http://schemas.openxmlformats.org/officeDocument/2006/relationships/hyperlink" Target="https://rada-uzhgorod.gov.ua/chleni-vukonkomu" TargetMode="External"/><Relationship Id="rId78" Type="http://schemas.openxmlformats.org/officeDocument/2006/relationships/hyperlink" Target="https://bmr.gov.ua/index.php?id=259" TargetMode="External"/><Relationship Id="rId143" Type="http://schemas.openxmlformats.org/officeDocument/2006/relationships/hyperlink" Target="https://www.vmr.gov.ua/TransparentCity/Lists/PublicDiscussion/ShowContent.aspx?ID=1" TargetMode="External"/><Relationship Id="rId350" Type="http://schemas.openxmlformats.org/officeDocument/2006/relationships/hyperlink" Target="http://kr.gov.ua/karta_saytu_pidrozdili_vikonkomu/upravlinnya_komunalnoi_vlasnosti_mista/ofitsiyni_povidomlennya" TargetMode="External"/><Relationship Id="rId588" Type="http://schemas.openxmlformats.org/officeDocument/2006/relationships/hyperlink" Target="http://www.mrada.if.ua/images/info/Reglament.pdf%20&#1057;&#1090;&#1072;&#1090;&#1090;&#1103;%204,%20&#1087;.5" TargetMode="External"/><Relationship Id="rId795" Type="http://schemas.openxmlformats.org/officeDocument/2006/relationships/hyperlink" Target="http://slavrada.gov.ua/?view=archi" TargetMode="External"/><Relationship Id="rId809" Type="http://schemas.openxmlformats.org/officeDocument/2006/relationships/hyperlink" Target="http://shostka-rada.gov.ua/vddl-komunalno-vlasnost-nformu/" TargetMode="External"/><Relationship Id="rId9" Type="http://schemas.openxmlformats.org/officeDocument/2006/relationships/hyperlink" Target="http://artemrada.gov.ua/news/26650&#1110;&#1085;&#1092;&#1086;&#1088;&#1084;&#1072;&#1094;&#1110;&#1103;%20&#1087;&#1088;&#1086;%20&#1089;&#1082;&#1083;&#1080;&#1082;&#1072;&#1085;&#1085;&#1103;%20&#1089;&#1077;&#1089;&#1110;&#1111;%20&#1085;&#1072;&#1076;&#1072;&#1108;&#1090;&#1100;&#1089;&#1103;%20&#1103;&#1082;%20&#1085;&#1086;&#1074;&#1080;&#1085;&#1080;" TargetMode="External"/><Relationship Id="rId210" Type="http://schemas.openxmlformats.org/officeDocument/2006/relationships/hyperlink" Target="http://zt-rada.gov.ua/?3445%5b0%5d=19" TargetMode="External"/><Relationship Id="rId448" Type="http://schemas.openxmlformats.org/officeDocument/2006/relationships/hyperlink" Target="http://artemrada.gov.ua/inventions&#1043;&#1086;&#1083;&#1086;&#1074;&#1085;&#1077;%20&#1084;&#1077;&#1085;&#1102;%20&#8211;%20&#1056;&#1086;&#1079;&#1076;&#1110;&#1083;%20&#171;&#1057;&#1091;&#1089;&#1087;&#1110;&#1083;&#1100;&#1089;&#1090;&#1074;&#1086;&#187;,%20&#1074;&#1082;&#1083;&#1072;&#1076;&#1082;&#1072;%20&#171;&#1050;&#1085;&#1080;&#1075;&#1072;%20&#1088;&#1077;&#1108;&#1089;&#1090;&#1088;&#1072;&#1094;&#1110;&#1111;%20&#1084;&#1110;&#1089;&#1094;&#1077;&#1074;&#1080;&#1093;%20&#1110;&#1085;&#1110;&#1094;&#1110;&#1072;&#1090;&#1080;&#1074;%20&#1091;%20&#1084;.%20&#1041;&#1072;&#1093;&#1084;&#1091;&#1090;&#1110;&#187;%20%20-%20&#1079;&#1072;&#1088;&#1077;&#1108;&#1089;&#1090;&#1088;&#1086;&#1074;&#1072;&#1085;&#1072;%20&#1110;&#1085;&#1110;&#1094;&#1110;&#1072;&#1090;&#1080;&#1074;&#1072;%20&#1083;&#1080;&#1096;&#1077;%20&#1079;&#1072;%202018%20&#1088;&#1110;&#1082;" TargetMode="External"/><Relationship Id="rId655" Type="http://schemas.openxmlformats.org/officeDocument/2006/relationships/hyperlink" Target="https://konotop-rada.gov.ua/6964-m/" TargetMode="External"/><Relationship Id="rId862" Type="http://schemas.openxmlformats.org/officeDocument/2006/relationships/hyperlink" Target="http://chernigiv-rada.gov.ua/komvl-objekty/%20(&#1079;&#1072;%202020%20&#1088;&#1110;&#1082;%20&#1085;&#1077;&#1084;&#1072;&#1108;%20&#1110;&#1085;&#1092;&#1086;&#1088;&#1084;&#1072;&#1094;&#1110;&#1111;)" TargetMode="External"/><Relationship Id="rId294" Type="http://schemas.openxmlformats.org/officeDocument/2006/relationships/hyperlink" Target="https://kmr.gov.ua/uk/content/poryadok-vnesennya-ta-rozglyadu-miscevyh-iniciatyv" TargetMode="External"/><Relationship Id="rId308" Type="http://schemas.openxmlformats.org/officeDocument/2006/relationships/hyperlink" Target="https://kyivcity.gov.ua/budynok_ta_komunalni_posluhy/enerhoefektyvnist/" TargetMode="External"/><Relationship Id="rId515" Type="http://schemas.openxmlformats.org/officeDocument/2006/relationships/hyperlink" Target="https://city-adm.lviv.ua/lmr/economy/analiz-zakupivel" TargetMode="External"/><Relationship Id="rId722" Type="http://schemas.openxmlformats.org/officeDocument/2006/relationships/hyperlink" Target="https://mkrada.gov.ua/" TargetMode="External"/><Relationship Id="rId89" Type="http://schemas.openxmlformats.org/officeDocument/2006/relationships/hyperlink" Target="http://bc-rada.gov.ua/node/5905" TargetMode="External"/><Relationship Id="rId154" Type="http://schemas.openxmlformats.org/officeDocument/2006/relationships/hyperlink" Target="https://www.vmr.gov.ua/Branches/Lists/GMDepkomunresursiv/ShowContent.aspx?ID=16" TargetMode="External"/><Relationship Id="rId361" Type="http://schemas.openxmlformats.org/officeDocument/2006/relationships/hyperlink" Target="http://krmisto.gov.ua/ua/maintenanceventures" TargetMode="External"/><Relationship Id="rId599" Type="http://schemas.openxmlformats.org/officeDocument/2006/relationships/hyperlink" Target="http://www.mvk.if.ua/socprog" TargetMode="External"/><Relationship Id="rId1005" Type="http://schemas.openxmlformats.org/officeDocument/2006/relationships/hyperlink" Target="http://nikopol-mrada.dp.gov.ua/vlada/zvity-miskoho-holovy" TargetMode="External"/><Relationship Id="rId459" Type="http://schemas.openxmlformats.org/officeDocument/2006/relationships/hyperlink" Target="https://mukachevo-rada.gov.ua/golovna/instrumenti-meshkancya/gromadska-uchast/zapobigannya-korupciyi/zvernennya-vikrivachiv" TargetMode="External"/><Relationship Id="rId666" Type="http://schemas.openxmlformats.org/officeDocument/2006/relationships/hyperlink" Target="https://konotop-rada.gov.ua/wp-content/uploads/2009/05/P20148a.pdf" TargetMode="External"/><Relationship Id="rId873" Type="http://schemas.openxmlformats.org/officeDocument/2006/relationships/hyperlink" Target="https://smr.gov.ua/uk/miska-vlada/miska-rada/protokoli-sesij.html(&#1087;&#1088;&#1086;&#1090;&#1086;&#1082;&#1086;&#1083;&#1080;%20&#1089;&#1077;&#1089;&#1110;&#1081;,%20&#1091;%20&#1090;&#1086;&#1084;&#1091;%20&#1095;&#1080;&#1089;&#1083;&#1110;%20&#1079;%20&#1087;&#1077;&#1088;&#1089;&#1086;&#1085;&#1072;&#1083;&#1100;&#1085;&#1080;&#1084;%20&#1075;&#1086;&#1083;&#1086;&#1089;&#1091;&#1074;&#1072;&#1085;&#1085;&#1103;&#1084;,%20&#1074;&#1110;&#1076;&#1077;&#1086;&#1079;&#1072;&#1087;&#1080;&#1089;,%20&#1076;&#1077;&#1087;&#1091;&#1090;&#1072;&#1090;&#1089;&#1100;&#1082;&#1110;%20&#1079;&#1072;&#1087;&#1080;&#1090;&#1080;,%20&#1087;&#1088;&#1086;&#1077;&#1082;&#1090;&#1080;%20&#1088;&#1110;&#1096;&#1077;&#1085;&#1100;,%20&#1087;&#1086;&#1088;&#1103;&#1076;&#1082;&#1080;%20&#1076;&#1077;&#1085;&#1085;&#1110;%20&#1079;%20&#1087;&#1077;&#1088;&#1077;&#1083;&#1110;&#1082;&#1086;&#1084;%20&#1084;&#1072;&#1090;&#1077;&#1088;&#1110;&#1072;&#1083;&#1110;&#1074;)" TargetMode="External"/><Relationship Id="rId16" Type="http://schemas.openxmlformats.org/officeDocument/2006/relationships/hyperlink" Target="http://artemrada.gov.ua/16616" TargetMode="External"/><Relationship Id="rId221" Type="http://schemas.openxmlformats.org/officeDocument/2006/relationships/hyperlink" Target="http://zt-rada.gov.ua/?3398%5b0%5d=198" TargetMode="External"/><Relationship Id="rId319" Type="http://schemas.openxmlformats.org/officeDocument/2006/relationships/hyperlink" Target="https://kremen.gov.ua/?view=kremen-page&amp;page-id=101" TargetMode="External"/><Relationship Id="rId526" Type="http://schemas.openxmlformats.org/officeDocument/2006/relationships/hyperlink" Target="https://city-adm.lviv.ua/services/hot-line" TargetMode="External"/><Relationship Id="rId733" Type="http://schemas.openxmlformats.org/officeDocument/2006/relationships/hyperlink" Target="https://mkrada.gov.ua/content/mikolaiv-v-mizhnarodnih-organizaciyah.html" TargetMode="External"/><Relationship Id="rId940" Type="http://schemas.openxmlformats.org/officeDocument/2006/relationships/hyperlink" Target="https://novomoskovsk-rada.dp.gov.ua/ua/nashe-misto/byudzhet&#1087;&#1086;&#1089;&#1080;&#1083;&#1072;&#1085;&#1085;&#1103;%20&#1085;&#1072;%20&#1076;&#1086;&#1082;&#1091;&#1084;&#1077;&#1085;&#1090;&#1080;%20&#1085;&#1077;&#1072;&#1082;&#1090;&#1080;&#1074;&#1085;&#1110;" TargetMode="External"/><Relationship Id="rId165" Type="http://schemas.openxmlformats.org/officeDocument/2006/relationships/hyperlink" Target="https://www.vmr.gov.ua/TransparentCity/Lists/vacancies/ShowContent.aspx?ID=1" TargetMode="External"/><Relationship Id="rId372" Type="http://schemas.openxmlformats.org/officeDocument/2006/relationships/hyperlink" Target="http://www.kr-rada.gov.ua/site/uploads/files/Vyconavchi%20organy/Viddil-z-pitan-vnutrishnoi-polotiki/%D0%A1%D1%82%D0%B0%D1%82%D1%83%D1%82%202019%20%D1%81%D0%B0%D0%B9%D1%82.pdf" TargetMode="External"/><Relationship Id="rId677" Type="http://schemas.openxmlformats.org/officeDocument/2006/relationships/hyperlink" Target="http://konstrada.gov.ua/component/documents/?start=0" TargetMode="External"/><Relationship Id="rId800" Type="http://schemas.openxmlformats.org/officeDocument/2006/relationships/hyperlink" Target="http://shostka-rada.gov.ua/investments/fnansov-nstrumenti/" TargetMode="External"/><Relationship Id="rId232" Type="http://schemas.openxmlformats.org/officeDocument/2006/relationships/hyperlink" Target="https://zp.gov.ua/uk/persons/category/vykonkom/" TargetMode="External"/><Relationship Id="rId884" Type="http://schemas.openxmlformats.org/officeDocument/2006/relationships/hyperlink" Target="https://smr.gov.ua/uk/zvorotnij-zv-yazok/8512-yak-povidomiti-pro-porushennya-posadovimi-osobami.html" TargetMode="External"/><Relationship Id="rId27" Type="http://schemas.openxmlformats.org/officeDocument/2006/relationships/hyperlink" Target="http://artemrada.gov.ua/13058" TargetMode="External"/><Relationship Id="rId537" Type="http://schemas.openxmlformats.org/officeDocument/2006/relationships/hyperlink" Target="https://city-adm.lviv.ua/lmr/docs/rulings&#1087;&#1091;&#1073;&#1083;&#1110;&#1082;&#1091;&#1102;&#1090;&#1100;&#1089;&#1103;%20&#1074;&#1089;&#1110;%20&#1088;&#1110;&#1096;&#1077;&#1085;&#1085;&#1103;,%20&#1103;&#1082;&#1110;%20&#1073;&#1091;&#1083;&#1080;%20&#1087;&#1088;&#1080;&#1081;&#1085;&#1103;&#1090;&#1110;%20&#1088;&#1072;&#1076;&#1086;&#1102;%20&#1090;&#1072;%20&#1087;&#1110;&#1076;&#1087;&#1080;&#1089;&#1072;&#1085;&#1110;%20&#1084;&#1110;&#1089;&#1100;&#1082;&#1080;&#1084;%20&#1075;&#1086;&#1083;&#1086;&#1074;&#1086;&#1102;" TargetMode="External"/><Relationship Id="rId744" Type="http://schemas.openxmlformats.org/officeDocument/2006/relationships/hyperlink" Target="http://sed-rada.gov.ua/ekonomika/investiciyniy-portal-mista" TargetMode="External"/><Relationship Id="rId951" Type="http://schemas.openxmlformats.org/officeDocument/2006/relationships/hyperlink" Target="https://rada-uzhgorod.gov.ua/protokoli-vikonkomu" TargetMode="External"/><Relationship Id="rId80" Type="http://schemas.openxmlformats.org/officeDocument/2006/relationships/hyperlink" Target="https://new.bc-rada.gov.ua/zhyteliam/publichna_informatsiia_new.html" TargetMode="External"/><Relationship Id="rId176" Type="http://schemas.openxmlformats.org/officeDocument/2006/relationships/hyperlink" Target="https://dniprorada.gov.ua/uk/page/zviti-pro-zapiti-na-publichnu-informaciyu" TargetMode="External"/><Relationship Id="rId383" Type="http://schemas.openxmlformats.org/officeDocument/2006/relationships/hyperlink" Target="https://data.gov.ua/dataset/a94794c6-9ee7-433e-b74f-79d277adb5e7" TargetMode="External"/><Relationship Id="rId590" Type="http://schemas.openxmlformats.org/officeDocument/2006/relationships/hyperlink" Target="http://www.mvk.if.ua/energmod" TargetMode="External"/><Relationship Id="rId604" Type="http://schemas.openxmlformats.org/officeDocument/2006/relationships/hyperlink" Target="http://www.uzvif.gov.ua/index.php/prodazh-zemelnykh-dilianok-na-iakykh-roztashovani-ob-iekty-nerukhomoho-maina/poriadok-prodazhu-zemelnykh-dilianok-komunalnoi-vlasnosti" TargetMode="External"/><Relationship Id="rId811" Type="http://schemas.openxmlformats.org/officeDocument/2006/relationships/hyperlink" Target="http://shostka-rada.gov.ua/finance/byudzhet_2021/" TargetMode="External"/><Relationship Id="rId243" Type="http://schemas.openxmlformats.org/officeDocument/2006/relationships/hyperlink" Target="https://zp.gov.ua/uk/page/bugjet" TargetMode="External"/><Relationship Id="rId450" Type="http://schemas.openxmlformats.org/officeDocument/2006/relationships/hyperlink" Target="http://artemrada.gov.ua/deputy/6_convocation/reglament&#1043;&#1086;&#1083;&#1086;&#1074;&#1085;&#1077;%20&#1084;&#1077;&#1085;&#1102;%20&#8211;%20&#1056;&#1086;&#1079;&#1076;&#1110;&#1083;%20&#171;&#1052;&#1110;&#1089;&#1100;&#1082;&#1072;%20&#1088;&#1072;&#1076;&#1072;&#187;,%20&#1074;&#1082;&#1083;&#1072;&#1076;&#1082;&#1072;%20&#171;&#1056;&#1077;&#1075;&#1083;&#1072;&#1084;&#1077;&#1085;&#1090;%20&#1041;&#1072;&#1093;&#1084;&#1091;&#1090;&#1089;&#1082;&#1086;&#1075;&#1086;%20&#1075;&#1086;&#1088;&#1086;&#1076;&#1089;&#1082;&#1086;&#1075;&#1086;%20&#1089;&#1086;&#1074;&#1077;&#1090;&#1072;%206%20&#1089;&#1086;&#1079;&#1099;&#1074;&#1072;&#187;(&#1089;&#1090;.4)" TargetMode="External"/><Relationship Id="rId688" Type="http://schemas.openxmlformats.org/officeDocument/2006/relationships/hyperlink" Target="https://mariupolrada.gov.ua/page/orenda-zemli" TargetMode="External"/><Relationship Id="rId895" Type="http://schemas.openxmlformats.org/officeDocument/2006/relationships/hyperlink" Target="http://www.city-adm.rv.ua/RivnePortal/ukr/city_partners.aspx%20(&#1089;&#1090;&#1072;&#1088;&#1080;&#1081;%20&#1089;&#1072;&#1081;&#1090;),%20&#1085;&#1072;%20&#1085;&#1086;&#1074;&#1086;&#1084;&#1091;%20&#1089;&#1072;&#1081;&#1090;&#1110;%20&#1088;&#1086;&#1079;&#1076;&#1110;&#1083;&#1091;%20&#1085;&#1077;&#1084;&#1072;&#1108;%20&#1110;%20&#1087;&#1086;&#1096;&#1091;&#1082;%20&#1085;&#1077;%20&#1074;&#1080;&#1076;&#1072;&#1108;" TargetMode="External"/><Relationship Id="rId909" Type="http://schemas.openxmlformats.org/officeDocument/2006/relationships/hyperlink" Target="http://rivnerada.gov.ua/portal/content-list/1/40" TargetMode="External"/><Relationship Id="rId38" Type="http://schemas.openxmlformats.org/officeDocument/2006/relationships/hyperlink" Target="https://berdychiv.com.ua/%d1%81%d0%b0%d0%bc%d0%be%d0%b2%d1%80%d1%8f%d0%b4%d1%83%d0%b2%d0%b0%d0%bd%d0%bd%d1%8f/%d1%81%d0%ba%d0%bb%d0%b0%d0%b4-%d0%b2%d0%b8%d0%ba%d0%be%d0%bd%d0%ba%d0%be%d0%bc%d1%83/%20&#1042;&#1110;&#1076;&#1089;&#1091;&#1090;&#1085;&#1110;%20&#1082;&#1086;&#1085;&#1090;&#1072;&#1082;&#1090;&#1085;&#1110;%20&#1076;&#1072;&#1085;&#1110;%20&#1095;&#1083;&#1077;&#1085;&#1110;&#1074;%20&#1082;&#1086;&#1084;&#1110;&#1090;&#1077;&#1090;&#1091;" TargetMode="External"/><Relationship Id="rId103" Type="http://schemas.openxmlformats.org/officeDocument/2006/relationships/hyperlink" Target="http://brovary-rada.gov.ua/content/arhiv-sesiy-miskoi-radi.html" TargetMode="External"/><Relationship Id="rId310" Type="http://schemas.openxmlformats.org/officeDocument/2006/relationships/hyperlink" Target="https://kmr.gov.ua/uk/vakancii" TargetMode="External"/><Relationship Id="rId548" Type="http://schemas.openxmlformats.org/officeDocument/2006/relationships/hyperlink" Target="http://chernivtsy.eu/portal/11491-2" TargetMode="External"/><Relationship Id="rId755" Type="http://schemas.openxmlformats.org/officeDocument/2006/relationships/hyperlink" Target="http://sed-rada.gov.ua/ekonomika/investiciyniy-portal-mista" TargetMode="External"/><Relationship Id="rId962" Type="http://schemas.openxmlformats.org/officeDocument/2006/relationships/hyperlink" Target="https://rada-uzhgorod.gov.ua/page/komunalna-vlasnist-2/" TargetMode="External"/><Relationship Id="rId91" Type="http://schemas.openxmlformats.org/officeDocument/2006/relationships/hyperlink" Target="https://www.bc-ukv.org.ua/%d0%b7%d0%b0%d0%ba%d0%be%d0%bd%d0%be%d0%b4%d0%b0%d0%b2%d1%87%d1%96-%d0%b0%d0%ba%d1%82%d0%b8/" TargetMode="External"/><Relationship Id="rId187" Type="http://schemas.openxmlformats.org/officeDocument/2006/relationships/hyperlink" Target="https://dniprorada.gov.ua/uk/articles/category/rishennya-pro-miskij-byudzhet/" TargetMode="External"/><Relationship Id="rId394" Type="http://schemas.openxmlformats.org/officeDocument/2006/relationships/hyperlink" Target="http://kr-rada.gov.ua/vakansiyi-viddil-kadriv/na-konkursniy-osnovi/" TargetMode="External"/><Relationship Id="rId408" Type="http://schemas.openxmlformats.org/officeDocument/2006/relationships/hyperlink" Target="https://uman-rada.gov.ua/index.php/hromadskosti/publichni-zakupivli" TargetMode="External"/><Relationship Id="rId615" Type="http://schemas.openxmlformats.org/officeDocument/2006/relationships/hyperlink" Target="http://www.kovelrada.gov.ua/petition.html" TargetMode="External"/><Relationship Id="rId822" Type="http://schemas.openxmlformats.org/officeDocument/2006/relationships/hyperlink" Target="http://www.shostka-rada.gov.ua/government/konflkt-nteresv/" TargetMode="External"/><Relationship Id="rId254" Type="http://schemas.openxmlformats.org/officeDocument/2006/relationships/hyperlink" Target="http://kam.gov.ua/ua/person/pg/250116793923950_p8/" TargetMode="External"/><Relationship Id="rId699" Type="http://schemas.openxmlformats.org/officeDocument/2006/relationships/hyperlink" Target="http://mariupolrada.gov.ua/page/socialna-dopomoga-derzhavna-dopomoga-dlia-riznih-verstv-naselennia" TargetMode="External"/><Relationship Id="rId49" Type="http://schemas.openxmlformats.org/officeDocument/2006/relationships/hyperlink" Target="https://bmr.gov.ua/fileadmin/documentation/inf-komunik.resursi/2017/Statut_teritor_gromadi_mista.pdf" TargetMode="External"/><Relationship Id="rId114" Type="http://schemas.openxmlformats.org/officeDocument/2006/relationships/hyperlink" Target="http://brovary-rada.gov.ua/content/2020-rik.html" TargetMode="External"/><Relationship Id="rId461" Type="http://schemas.openxmlformats.org/officeDocument/2006/relationships/hyperlink" Target="https://nizhynrada.gov.ua/nmr/departments/deputati-miskoji-radi" TargetMode="External"/><Relationship Id="rId559" Type="http://schemas.openxmlformats.org/officeDocument/2006/relationships/hyperlink" Target="http://chernivtsy.eu/portal/12832-2%20&#1056;&#1086;&#1079;&#1076;&#1110;&#1083;%20&#171;&#1044;&#1077;&#1087;&#1072;&#1088;&#1090;&#1072;&#1084;&#1077;&#1085;&#1090;%20&#1087;&#1088;&#1072;&#1094;&#1110;%20&#1090;&#1072;%20&#1089;&#1086;&#1094;&#1110;&#1072;&#1083;&#1100;&#1085;&#1086;&#1075;&#1086;%20&#1079;&#1072;&#1093;&#1080;&#1089;&#1090;&#1091;%20&#1085;&#1072;&#1089;&#1077;&#1083;&#1077;&#1085;&#1085;&#1103;%20&#1084;&#1110;&#1089;&#1100;&#1082;&#1086;&#1111;%20&#1088;&#1072;&#1076;&#1080;&#187;" TargetMode="External"/><Relationship Id="rId766" Type="http://schemas.openxmlformats.org/officeDocument/2006/relationships/hyperlink" Target="http://sed-rada.gov.ua/normativna-baza/arhiv-rishen-sesiy-miskoyi-radi" TargetMode="External"/><Relationship Id="rId198" Type="http://schemas.openxmlformats.org/officeDocument/2006/relationships/hyperlink" Target="http://zt-rada.gov.ua/?3506%5b0%5d=3" TargetMode="External"/><Relationship Id="rId321" Type="http://schemas.openxmlformats.org/officeDocument/2006/relationships/hyperlink" Target="https://petition.kremen.gov.ua/" TargetMode="External"/><Relationship Id="rId419" Type="http://schemas.openxmlformats.org/officeDocument/2006/relationships/hyperlink" Target="http://uman-rada.gov.ua/index.php/mistobuduvannia" TargetMode="External"/><Relationship Id="rId626" Type="http://schemas.openxmlformats.org/officeDocument/2006/relationships/hyperlink" Target="http://www.kovelrada.gov.ua/leisurecenter.html" TargetMode="External"/><Relationship Id="rId973" Type="http://schemas.openxmlformats.org/officeDocument/2006/relationships/hyperlink" Target="http://kam-pod.gov.ua/gromadianam/zapitannia-do-vladi" TargetMode="External"/><Relationship Id="rId833" Type="http://schemas.openxmlformats.org/officeDocument/2006/relationships/hyperlink" Target="http://khm.gov.ua/uk/composition_executive_committee" TargetMode="External"/><Relationship Id="rId265" Type="http://schemas.openxmlformats.org/officeDocument/2006/relationships/hyperlink" Target="http://kam.gov.ua/investitsiyna_diyalnist/proekti/realizatsiya_proektiv" TargetMode="External"/><Relationship Id="rId472" Type="http://schemas.openxmlformats.org/officeDocument/2006/relationships/hyperlink" Target="https://novomoskovsk-rada.dp.gov.ua/ua/normativni-akti/vsi-normativni-akti/pro-shvalennya-zvitu-pro-vikonannya-programi-socialnogo-zahistu-naselennya-mnovomoskovsku-na-2016-2020-rr-ta-znyattya-z-kontrolyu" TargetMode="External"/><Relationship Id="rId900"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25" Type="http://schemas.openxmlformats.org/officeDocument/2006/relationships/hyperlink" Target="http://brovary-rada.gov.ua/content/administrativni-poslugi.html" TargetMode="External"/><Relationship Id="rId332" Type="http://schemas.openxmlformats.org/officeDocument/2006/relationships/hyperlink" Target="https://kremen.gov.ua/?view=search&amp;search_type=all&amp;search_all=%D0%BA%D0%BE%D0%BD%D1%84%D0%BB%D1%96%D0%BA%D1%82+%D1%96%D0%BD%D1%82%D0%B5%D1%80%D0%B5%D1%81%D1%96%D0%B2" TargetMode="External"/><Relationship Id="rId777" Type="http://schemas.openxmlformats.org/officeDocument/2006/relationships/hyperlink" Target="http://www.slavrada.gov.ua/?view=public_info" TargetMode="External"/><Relationship Id="rId984" Type="http://schemas.openxmlformats.org/officeDocument/2006/relationships/hyperlink" Target="https://kam-pod.gov.ua/economika/komunalne-maino/ogoloshennya-pro-komunalne-majno" TargetMode="External"/><Relationship Id="rId637" Type="http://schemas.openxmlformats.org/officeDocument/2006/relationships/hyperlink" Target="https://konotop-rada.gov.ua/zvorotnij-zviazok/" TargetMode="External"/><Relationship Id="rId844" Type="http://schemas.openxmlformats.org/officeDocument/2006/relationships/hyperlink" Target="http://khm.gov.ua/uk/city_programms_ozsz" TargetMode="External"/><Relationship Id="rId276" Type="http://schemas.openxmlformats.org/officeDocument/2006/relationships/hyperlink" Target="http://kam.gov.ua/miska_vlada/vakansii_miskoi_radi/protokoli/2020_rik" TargetMode="External"/><Relationship Id="rId483" Type="http://schemas.openxmlformats.org/officeDocument/2006/relationships/hyperlink" Target="https://www.lutskrada.gov.ua/pages/elektronni-zakupivli-lutskoi-miskoi-rady" TargetMode="External"/><Relationship Id="rId690" Type="http://schemas.openxmlformats.org/officeDocument/2006/relationships/hyperlink" Target="http://mariupolrada.gov.ua/vacancies" TargetMode="External"/><Relationship Id="rId704" Type="http://schemas.openxmlformats.org/officeDocument/2006/relationships/hyperlink" Target="http://mlt.gov.ua/index.php?option=content&amp;task=blogsection&amp;id=68&amp;Itemid=442" TargetMode="External"/><Relationship Id="rId911" Type="http://schemas.openxmlformats.org/officeDocument/2006/relationships/hyperlink" Target="http://rivnerada.gov.ua/portal/view-content/8603%20(&#1086;&#1075;&#1086;&#1083;&#1086;&#1096;&#1077;&#1085;&#1085;&#1103;%206%20&#1083;&#1080;&#1089;&#1090;&#1086;&#1087;&#1072;&#1076;&#1072;%202020%20&#1088;&#1086;&#1082;&#1091;,%20&#1087;&#1088;&#1080;&#1081;&#1086;&#1084;%20&#1057;&#1090;&#1088;&#1086;&#1082;%20&#1087;&#1086;&#1076;&#1072;&#1085;&#1085;&#1103;%20&#1076;&#1086;&#1082;&#1091;&#1084;&#1077;&#1085;&#1090;&#1110;&#1074;%20&#1076;&#1083;&#1103;%20&#1091;&#1095;&#1072;&#1089;&#1090;&#1110;%20&#1074;%20&#1082;&#1086;&#1085;&#1082;&#1091;&#1088;&#1089;&#1085;&#1086;&#1084;&#1091;%20&#1074;&#1110;&#1076;&#1073;&#1086;&#1088;&#1110;:%20&#1079;%2009%20&#1083;&#1080;&#1089;&#1090;&#1086;&#1087;&#1072;&#1076;&#1072;%20&#1087;&#1086;%2018%20&#1083;&#1080;&#1089;&#1090;&#1086;&#1087;&#1072;&#1076;&#1072;%202020%20&#1088;&#1086;&#1082;&#1091;)" TargetMode="External"/><Relationship Id="rId40" Type="http://schemas.openxmlformats.org/officeDocument/2006/relationships/hyperlink" Target="https://berdychiv.com.ua/2020/04/%d0%b7%d0%b0%d1%81%d1%96%d0%b4%d0%b0%d0%bd%d0%bd%d1%8f-64-%d1%87%d0%b5%d1%80%d0%b3%d0%be%d0%b2%d0%be%d1%97-%d1%81%d0%b5%d1%81%d1%96%d1%97-%d0%b1%d0%b5/" TargetMode="External"/><Relationship Id="rId136" Type="http://schemas.openxmlformats.org/officeDocument/2006/relationships/hyperlink" Target="https://www.vmr.gov.ua/TransparentCity/SitePages/AppealsRequestsInfo.aspx" TargetMode="External"/><Relationship Id="rId343" Type="http://schemas.openxmlformats.org/officeDocument/2006/relationships/hyperlink" Target="http://pet.kr.gov.ua/%20&#1072;&#1088;&#1093;&#1110;&#1074;%20&#1087;&#1088;&#1086;&#1077;&#1082;&#1090;&#1110;&#1074;" TargetMode="External"/><Relationship Id="rId550" Type="http://schemas.openxmlformats.org/officeDocument/2006/relationships/hyperlink" Target="http://chernivtsy.eu/portal/mistsevi-initsiatyvy" TargetMode="External"/><Relationship Id="rId788" Type="http://schemas.openxmlformats.org/officeDocument/2006/relationships/hyperlink" Target="http://www.slavrada.gov.ua/?view=gorsovet.info" TargetMode="External"/><Relationship Id="rId995" Type="http://schemas.openxmlformats.org/officeDocument/2006/relationships/hyperlink" Target="https://kam-pod.gov.ua/vakansiji" TargetMode="External"/><Relationship Id="rId203" Type="http://schemas.openxmlformats.org/officeDocument/2006/relationships/hyperlink" Target="http://zt-rada.gov.ua/announce" TargetMode="External"/><Relationship Id="rId648" Type="http://schemas.openxmlformats.org/officeDocument/2006/relationships/hyperlink" Target="https://konotop-rada.gov.ua/7512-2019-07-08-13-50-51/" TargetMode="External"/><Relationship Id="rId855" Type="http://schemas.openxmlformats.org/officeDocument/2006/relationships/hyperlink" Target="https://chernigiv-rada.gov.ua/citypartners-list/" TargetMode="External"/><Relationship Id="rId287" Type="http://schemas.openxmlformats.org/officeDocument/2006/relationships/hyperlink" Target="http://kam.gov.ua/ua/news/pg/141118368682683_p9/" TargetMode="External"/><Relationship Id="rId410" Type="http://schemas.openxmlformats.org/officeDocument/2006/relationships/hyperlink" Target="http://uman-rada.gov.ua/index.php/komunalne-maino" TargetMode="External"/><Relationship Id="rId494" Type="http://schemas.openxmlformats.org/officeDocument/2006/relationships/hyperlink" Target="https://drive.google.com/file/d/10B-6GhEAd5vwYa94mb4aNd_eMkCsYIKJ/view" TargetMode="External"/><Relationship Id="rId508" Type="http://schemas.openxmlformats.org/officeDocument/2006/relationships/hyperlink" Target="https://lvivrada.gov.ua/gromadska-uchast/miscevi-iniciatyvy" TargetMode="External"/><Relationship Id="rId715" Type="http://schemas.openxmlformats.org/officeDocument/2006/relationships/hyperlink" Target="http://mlt.gov.ua/index.php?option=com_content&amp;task=view&amp;id=4267&amp;Itemid=279" TargetMode="External"/><Relationship Id="rId922" Type="http://schemas.openxmlformats.org/officeDocument/2006/relationships/hyperlink" Target="https://rada-poltava.gov.ua/rule/rada/comission/" TargetMode="External"/><Relationship Id="rId147" Type="http://schemas.openxmlformats.org/officeDocument/2006/relationships/hyperlink" Target="https://www.vmr.gov.ua/Lists/Officials/Default.aspx" TargetMode="External"/><Relationship Id="rId354" Type="http://schemas.openxmlformats.org/officeDocument/2006/relationships/hyperlink" Target="https://kr.gov.ua/karta_saytu_pidrozdili_vikonkomu/upravlinnya_komunalnoi_vlasnosti_mista/ofitsiyni_povidomlennya" TargetMode="External"/><Relationship Id="rId799" Type="http://schemas.openxmlformats.org/officeDocument/2006/relationships/hyperlink" Target="http://shostka-rada.gov.ua/government/miska_rada/deputatsk_koms_shostkinsko_msko_radi_v_sklikannya/" TargetMode="External"/><Relationship Id="rId51" Type="http://schemas.openxmlformats.org/officeDocument/2006/relationships/hyperlink" Target="https://bmr.gov.ua/index.php?%20id=800000125&amp;tx_news_pi1%5Bnews%5D=13873&amp;tx_ne%20ws_pi%201%20%255%20Bcontroller%5D=N%20ews&amp;tx_news_pi%201%20%5Baction%20%5D=detail&amp;cHash=f9056fd%201%20db7bb09f939bc9579b5043a%206" TargetMode="External"/><Relationship Id="rId561" Type="http://schemas.openxmlformats.org/officeDocument/2006/relationships/hyperlink" Target="http://dozvil.city.cv.ua/" TargetMode="External"/><Relationship Id="rId659" Type="http://schemas.openxmlformats.org/officeDocument/2006/relationships/hyperlink" Target="https://konotop-rada.gov.ua/45-2009-04-11-07-16-19/" TargetMode="External"/><Relationship Id="rId866" Type="http://schemas.openxmlformats.org/officeDocument/2006/relationships/hyperlink" Target="http://chernigiv-rada.gov.ua/vacancy/" TargetMode="External"/><Relationship Id="rId214" Type="http://schemas.openxmlformats.org/officeDocument/2006/relationships/hyperlink" Target="http://zt-rada.gov.ua/?3398%5b0%5d=12847" TargetMode="External"/><Relationship Id="rId298" Type="http://schemas.openxmlformats.org/officeDocument/2006/relationships/hyperlink" Target="https://don.kyivcity.gov.ua/content/granty.html" TargetMode="External"/><Relationship Id="rId421" Type="http://schemas.openxmlformats.org/officeDocument/2006/relationships/hyperlink" Target="http://uman-rada.gov.ua/index.php/dokumenty/rishennia-miskoi-rady" TargetMode="External"/><Relationship Id="rId519" Type="http://schemas.openxmlformats.org/officeDocument/2006/relationships/hyperlink" Target="https://city-adm.lviv.ua/competitions" TargetMode="External"/><Relationship Id="rId158" Type="http://schemas.openxmlformats.org/officeDocument/2006/relationships/hyperlink" Target="https://www.vmr.gov.ua/Lists/Actual/ShowNews.aspx?ID=1067" TargetMode="External"/><Relationship Id="rId726" Type="http://schemas.openxmlformats.org/officeDocument/2006/relationships/hyperlink" Target="https://mkrada.gov.ua/content/budivnictvo.html" TargetMode="External"/><Relationship Id="rId933" Type="http://schemas.openxmlformats.org/officeDocument/2006/relationships/hyperlink" Target="https://rada-poltava.gov.ua/city/municipaleconomy/" TargetMode="External"/><Relationship Id="rId62" Type="http://schemas.openxmlformats.org/officeDocument/2006/relationships/hyperlink" Target="https://bmr.gov.ua/index.php?id-800000176" TargetMode="External"/><Relationship Id="rId365" Type="http://schemas.openxmlformats.org/officeDocument/2006/relationships/hyperlink" Target="http://kr.gov.ua/sesii_miskradi/proekti/proekti_rishen_krivorizkoi_miskoi_radi" TargetMode="External"/><Relationship Id="rId572" Type="http://schemas.openxmlformats.org/officeDocument/2006/relationships/hyperlink" Target="https://drohobych-rada.gov.ua/%d0%b3%d1%80%d0%be%d0%bc%d0%b0%d0%b4%d1%81%d1%8c%d0%ba%d0%be%d1%81%d1%82%d1%96/%d1%81%d1%82%d0%b0%d1%82%d1%83%d1%82-%d0%b3%d1%80%d0%be%d0%bc%d0%b0%d0%b4%d0%b8-%d0%bc%d1%96%d1%81%d1%82%d0%b0/" TargetMode="External"/><Relationship Id="rId225" Type="http://schemas.openxmlformats.org/officeDocument/2006/relationships/hyperlink" Target="http://zt-rada.gov.ua/?3398%5b0%5d=198" TargetMode="External"/><Relationship Id="rId432" Type="http://schemas.openxmlformats.org/officeDocument/2006/relationships/hyperlink" Target="http://chmr.gov.ua/ua/text.php?s=8&amp;s1=46&amp;s2=637" TargetMode="External"/><Relationship Id="rId877" Type="http://schemas.openxmlformats.org/officeDocument/2006/relationships/hyperlink" Target="https://smr.gov.ua/uk/miska-vlada/tsentr-koordinatsiji-derzhavnikh-zakupivel.html" TargetMode="External"/><Relationship Id="rId737" Type="http://schemas.openxmlformats.org/officeDocument/2006/relationships/hyperlink" Target="https://mkrada.gov.ua/content/miskiy-golova.html" TargetMode="External"/><Relationship Id="rId944" Type="http://schemas.openxmlformats.org/officeDocument/2006/relationships/hyperlink" Target="http://rada-uzhgorod.gov.ua/rada_docs_taxonomy/zvity-pro-zapyty-na-informatsiyu/" TargetMode="External"/><Relationship Id="rId73" Type="http://schemas.openxmlformats.org/officeDocument/2006/relationships/hyperlink" Target="https://bmr.gov.ua/index.php?id=800000872" TargetMode="External"/><Relationship Id="rId169" Type="http://schemas.openxmlformats.org/officeDocument/2006/relationships/hyperlink" Target="https://www.vmr.gov.ua/TransparentCity/Lists/AntiCorruptionPolitics/ShowContent.aspx?ID=1" TargetMode="External"/><Relationship Id="rId376" Type="http://schemas.openxmlformats.org/officeDocument/2006/relationships/hyperlink" Target="http://kr-rada.gov.ua/mistsevi-petitsiyi/" TargetMode="External"/><Relationship Id="rId583" Type="http://schemas.openxmlformats.org/officeDocument/2006/relationships/hyperlink" Target="http://www.mvk.if.ua/pinfzv" TargetMode="External"/><Relationship Id="rId790" Type="http://schemas.openxmlformats.org/officeDocument/2006/relationships/hyperlink" Target="http://slavrada.gov.ua/?view=vacance" TargetMode="External"/><Relationship Id="rId804" Type="http://schemas.openxmlformats.org/officeDocument/2006/relationships/hyperlink" Target="http://shostka-rada.gov.ua/purchasing/komitet1/" TargetMode="External"/><Relationship Id="rId4" Type="http://schemas.openxmlformats.org/officeDocument/2006/relationships/hyperlink" Target="http://brovary-rada.gov.ua/documents/?start=20&amp;c=5&amp;d=0&amp;fd=29&amp;fm=12&amp;fy=2011&amp;td=27&amp;tm=1&amp;ty=2021&amp;dn=&amp;s=&amp;w=&amp;o=DESC" TargetMode="External"/><Relationship Id="rId236" Type="http://schemas.openxmlformats.org/officeDocument/2006/relationships/hyperlink" Target="http://ep.zp.gov.ua/uk" TargetMode="External"/><Relationship Id="rId443" Type="http://schemas.openxmlformats.org/officeDocument/2006/relationships/hyperlink" Target="http://chmr.gov.ua/ua/textex.php?s=2&amp;s1=214" TargetMode="External"/><Relationship Id="rId650" Type="http://schemas.openxmlformats.org/officeDocument/2006/relationships/hyperlink" Target="https://konotop-rada.gov.ua/wp-content/uploads/2009/05/P20144.pdfhttps:/konotop-rada.gov.ua/wp-content/uploads/2009/05/P20148a.pdf" TargetMode="External"/><Relationship Id="rId888" Type="http://schemas.openxmlformats.org/officeDocument/2006/relationships/hyperlink" Target="http://rivnerada.gov.ua/portal/commissions" TargetMode="External"/><Relationship Id="rId303" Type="http://schemas.openxmlformats.org/officeDocument/2006/relationships/hyperlink" Target="https://kmr.ligazakon.net/document/mr191187$2020_12_22" TargetMode="External"/><Relationship Id="rId748" Type="http://schemas.openxmlformats.org/officeDocument/2006/relationships/hyperlink" Target="http://sed-rada.gov.ua/prozorro" TargetMode="External"/><Relationship Id="rId955" Type="http://schemas.openxmlformats.org/officeDocument/2006/relationships/hyperlink" Target="https://rada-uzhgorod.gov.ua/viddil-mizhnarodnyh-grantovyh-program-ta-innovatsij/" TargetMode="External"/><Relationship Id="rId84" Type="http://schemas.openxmlformats.org/officeDocument/2006/relationships/hyperlink" Target="http://bc-rada.gov.ua/node/1841" TargetMode="External"/><Relationship Id="rId387" Type="http://schemas.openxmlformats.org/officeDocument/2006/relationships/hyperlink" Target="http://kr-rada.gov.ua/byudzhet-mista/" TargetMode="External"/><Relationship Id="rId510" Type="http://schemas.openxmlformats.org/officeDocument/2006/relationships/hyperlink" Target="https://www.lvivrada.gov.ua/gromadska-uchast/vystupy-na-sesii" TargetMode="External"/><Relationship Id="rId594" Type="http://schemas.openxmlformats.org/officeDocument/2006/relationships/hyperlink" Target="https://spending.gov.ua/new/disposers/04054346/agreements" TargetMode="External"/><Relationship Id="rId608" Type="http://schemas.openxmlformats.org/officeDocument/2006/relationships/hyperlink" Target="http://www.kovelrada.gov.ua/council.html" TargetMode="External"/><Relationship Id="rId815" Type="http://schemas.openxmlformats.org/officeDocument/2006/relationships/hyperlink" Target="http://shostka-rada.gov.ua/government/job/" TargetMode="External"/><Relationship Id="rId247" Type="http://schemas.openxmlformats.org/officeDocument/2006/relationships/hyperlink" Target="https://zp.gov.ua/uk/page/vakansii" TargetMode="External"/><Relationship Id="rId899" Type="http://schemas.openxmlformats.org/officeDocument/2006/relationships/hyperlink" Target="https://prozorro.gov.ua/tender/search?query=04057758%20(&#1087;&#1077;&#1088;&#1077;&#1082;&#1080;&#1076;&#1072;&#1108;%20&#1086;&#1076;&#1088;&#1072;&#1079;&#1091;%20&#1085;&#1072;%20&#1089;&#1072;&#1081;&#1090;%20Prozorro%20&#1085;&#1072;%20&#1079;&#1072;&#1082;&#1091;&#1087;&#1110;&#1074;&#1083;&#1110;%20&#1074;&#1080;&#1082;&#1086;&#1085;&#1072;&#1074;&#1095;&#1086;&#1075;&#1086;%20&#1082;&#1086;&#1084;&#1110;&#1090;&#1077;&#1090;&#1091;)" TargetMode="External"/><Relationship Id="rId1000" Type="http://schemas.openxmlformats.org/officeDocument/2006/relationships/hyperlink" Target="http://kam-pod.gov.ua/documents/proekti-normativno-pravovikh-aktiv-miskoji-radi" TargetMode="External"/><Relationship Id="rId107" Type="http://schemas.openxmlformats.org/officeDocument/2006/relationships/hyperlink" Target="http://brovary-rada.gov.ua/content/chleni-vikonavchogo-komitetu.html" TargetMode="External"/><Relationship Id="rId454" Type="http://schemas.openxmlformats.org/officeDocument/2006/relationships/hyperlink" Target="https://uman-rada.gov.ua/index.php/hromadskosti" TargetMode="External"/><Relationship Id="rId661" Type="http://schemas.openxmlformats.org/officeDocument/2006/relationships/hyperlink" Target="https://konotop-rada.gov.ua/wp-content/uploads/2009/04/konkurs-z-06.05.2020.pdf" TargetMode="External"/><Relationship Id="rId759" Type="http://schemas.openxmlformats.org/officeDocument/2006/relationships/hyperlink" Target="http://sed-rada.gov.ua/plenarni-zasidannya/ogoloshennya-pro-sklikannya" TargetMode="External"/><Relationship Id="rId966" Type="http://schemas.openxmlformats.org/officeDocument/2006/relationships/hyperlink" Target="https://rada-uzhgorod.gov.ua/budzhet-mista-1" TargetMode="External"/><Relationship Id="rId11" Type="http://schemas.openxmlformats.org/officeDocument/2006/relationships/hyperlink" Target="http://artemrada.gov.ua/economics/investment" TargetMode="External"/><Relationship Id="rId314" Type="http://schemas.openxmlformats.org/officeDocument/2006/relationships/hyperlink" Target="https://kmr.gov.ua/uk/proektu-rishenya" TargetMode="External"/><Relationship Id="rId398" Type="http://schemas.openxmlformats.org/officeDocument/2006/relationships/hyperlink" Target="http://kr-rada.gov.ua/proekti-rishen/proekti-miskoyi-radi/" TargetMode="External"/><Relationship Id="rId521" Type="http://schemas.openxmlformats.org/officeDocument/2006/relationships/hyperlink" Target="https://city-adm.lviv.ua/news/city/land-policy" TargetMode="External"/><Relationship Id="rId619" Type="http://schemas.openxmlformats.org/officeDocument/2006/relationships/hyperlink" Target="http://www.kovelrada.gov.ua/tenderni_zakupivli.html" TargetMode="External"/><Relationship Id="rId95" Type="http://schemas.openxmlformats.org/officeDocument/2006/relationships/hyperlink" Target="http://www.zvit.pro/" TargetMode="External"/><Relationship Id="rId160" Type="http://schemas.openxmlformats.org/officeDocument/2006/relationships/hyperlink" Target="https://www.vmr.gov.ua/TransparentCity/Lists/BudjMista/ShowContent.aspx?ID=167" TargetMode="External"/><Relationship Id="rId826" Type="http://schemas.openxmlformats.org/officeDocument/2006/relationships/hyperlink" Target="http://shostka-rada.gov.ua/ogoloshennya_pro_sklikannya_sesj/" TargetMode="External"/><Relationship Id="rId258" Type="http://schemas.openxmlformats.org/officeDocument/2006/relationships/hyperlink" Target="http://so.kam.gov.ua/ua/treezas_so/pg/1_d6/%d0%a0%d1%96%d1%88%d0%b5%d0%bd%d0%bd%d1%8fhttp:/so.dndz.gov.ua/ua/treezas_so/pg/1_d2/" TargetMode="External"/><Relationship Id="rId465" Type="http://schemas.openxmlformats.org/officeDocument/2006/relationships/hyperlink" Target="https://nizhynrada.gov.ua/nmr/miskiy-golova/elektronni-peticiji&#1087;&#1086;&#1089;&#1080;&#1083;&#1072;&#1085;&#1085;&#1103;%20&#1085;&#1077;&#1072;&#1082;&#1090;&#1080;&#1074;&#1085;&#1077;" TargetMode="External"/><Relationship Id="rId672" Type="http://schemas.openxmlformats.org/officeDocument/2006/relationships/hyperlink" Target="http://konstrada.gov.ua/sotsialno-ekonomichnij-rozvitok/zhitlovo-gospodarske-gospodarstvo/orenda" TargetMode="External"/><Relationship Id="rId22" Type="http://schemas.openxmlformats.org/officeDocument/2006/relationships/hyperlink" Target="http://artemrada.gov.ua/21417" TargetMode="External"/><Relationship Id="rId118" Type="http://schemas.openxmlformats.org/officeDocument/2006/relationships/hyperlink" Target="http://brovary-rada.gov.ua/documents/30702.html" TargetMode="External"/><Relationship Id="rId325" Type="http://schemas.openxmlformats.org/officeDocument/2006/relationships/hyperlink" Target="https://kremen.gov.ua/index.php?view=single-str&amp;dep-id=14&amp;page_id_two=805&#1042;&#1110;&#1076;&#1089;&#1091;&#1090;&#1085;&#1110;&#1081;%20&#1079;&#1074;&#1110;&#1090;%20&#1079;&#1072;%202020%20&#1088;&#1110;&#1082;" TargetMode="External"/><Relationship Id="rId532" Type="http://schemas.openxmlformats.org/officeDocument/2006/relationships/hyperlink" Target="https://city-adm.lviv.ua/public-information/gov-officials/sadovyi-andrii-ivanovych/deklar" TargetMode="External"/><Relationship Id="rId977" Type="http://schemas.openxmlformats.org/officeDocument/2006/relationships/hyperlink" Target="http://kam-pod.gov.ua/economika/economika-mista/programa-sotsialno-ekonomichnogo-rozvitku-mista" TargetMode="External"/><Relationship Id="rId171" Type="http://schemas.openxmlformats.org/officeDocument/2006/relationships/hyperlink" Target="https://www.vmr.gov.ua/TransparentCity/Lists/AntiCorruptionPolitics/Default.aspx" TargetMode="External"/><Relationship Id="rId837" Type="http://schemas.openxmlformats.org/officeDocument/2006/relationships/hyperlink" Target="http://khm.gov.ua/uk/content/monitoryng-miscevyh-zakupivel" TargetMode="External"/><Relationship Id="rId269" Type="http://schemas.openxmlformats.org/officeDocument/2006/relationships/hyperlink" Target="http://kam.gov.ua/prozori_zakupivli" TargetMode="External"/><Relationship Id="rId476" Type="http://schemas.openxmlformats.org/officeDocument/2006/relationships/hyperlink" Target="https://www.lutskrada.gov.ua/pages/zvity-pro-nadkhodzhennia-zapytiv" TargetMode="External"/><Relationship Id="rId683" Type="http://schemas.openxmlformats.org/officeDocument/2006/relationships/hyperlink" Target="http://www.krm.gov.ua/docs/sessija" TargetMode="External"/><Relationship Id="rId890" Type="http://schemas.openxmlformats.org/officeDocument/2006/relationships/hyperlink" Target="http://rivnerada.gov.ua/portal/execcommittee" TargetMode="External"/><Relationship Id="rId904" Type="http://schemas.openxmlformats.org/officeDocument/2006/relationships/hyperlink" Target="http://rivnerada.gov.ua/portal/content-list/5/226" TargetMode="External"/><Relationship Id="rId33" Type="http://schemas.openxmlformats.org/officeDocument/2006/relationships/hyperlink" Target="http://artemrada.gov.ua/documents/regulations/session" TargetMode="External"/><Relationship Id="rId129" Type="http://schemas.openxmlformats.org/officeDocument/2006/relationships/hyperlink" Target="http://brovary-rada.gov.ua/news/17110.html" TargetMode="External"/><Relationship Id="rId336" Type="http://schemas.openxmlformats.org/officeDocument/2006/relationships/hyperlink" Target="https://kr.gov.ua/ua/st/pg/181018802279585_s/" TargetMode="External"/><Relationship Id="rId543" Type="http://schemas.openxmlformats.org/officeDocument/2006/relationships/hyperlink" Target="https://ternopilcity.gov.ua/inshe/deklaratsiya/&#1074;&#1110;&#1076;&#1089;&#1091;&#1090;&#1085;&#1110;%20&#1076;&#1077;&#1082;&#1083;&#1072;&#1088;&#1072;&#1094;&#1110;&#1111;%20&#1079;&#1072;%202018-2020%20&#1088;&#1088;." TargetMode="External"/><Relationship Id="rId988" Type="http://schemas.openxmlformats.org/officeDocument/2006/relationships/hyperlink" Target="https://kam-pod.gov.ua/economika/komunalne-maino/ogoloshennya-pro-komunalne-majno" TargetMode="External"/><Relationship Id="rId182" Type="http://schemas.openxmlformats.org/officeDocument/2006/relationships/hyperlink" Target="https://dniprorada.gov.ua/uk/page/poshuk-prijnyatih-dokumentiv-dniprovskoi-miskoi-radi" TargetMode="External"/><Relationship Id="rId403" Type="http://schemas.openxmlformats.org/officeDocument/2006/relationships/hyperlink" Target="https://uman-rada.gov.ua/index.php/dokumenty/proiekty-rishen-miskoi-rady/item/16917-zvit-miskoho-holovy-pro-zdiisnennia-derzhavnoi-rehuliatornoi-polityky-umanskoiu-miskoiu-radoiu-ta-ii-vykonavchym-komitetom-u-2020-rotsi" TargetMode="External"/><Relationship Id="rId750" Type="http://schemas.openxmlformats.org/officeDocument/2006/relationships/hyperlink" Target="http://sed-rada.org.ua/prozorro" TargetMode="External"/><Relationship Id="rId848" Type="http://schemas.openxmlformats.org/officeDocument/2006/relationships/hyperlink" Target="https://khm.gov.ua/uk/reports_of_competitive_commissions%20(&#1088;&#1086;&#1079;&#1076;&#1110;&#1083;%20&#1085;&#1077;%20&#1086;&#1085;&#1086;&#1074;&#1083;&#1102;&#1108;&#1090;&#1100;&#1089;&#1103;!)" TargetMode="External"/><Relationship Id="rId487" Type="http://schemas.openxmlformats.org/officeDocument/2006/relationships/hyperlink" Target="https://www.lutskrada.gov.ua/departments/viddil-upravlinnia-mainom-miskoi-komunalnoi-vlasnosti/publications" TargetMode="External"/><Relationship Id="rId610" Type="http://schemas.openxmlformats.org/officeDocument/2006/relationships/hyperlink" Target="http://www.kovelrada.gov.ua/executive.html" TargetMode="External"/><Relationship Id="rId694" Type="http://schemas.openxmlformats.org/officeDocument/2006/relationships/hyperlink" Target="https://mariupolrada.gov.ua/page/zvitnist" TargetMode="External"/><Relationship Id="rId708" Type="http://schemas.openxmlformats.org/officeDocument/2006/relationships/hyperlink" Target="http://mlt.gov.ua/index.php?option=com_content&amp;task=blogcategory&amp;id=73&amp;Itemid=299" TargetMode="External"/><Relationship Id="rId915" Type="http://schemas.openxmlformats.org/officeDocument/2006/relationships/hyperlink" Target="http://rivnerada.gov.ua/portal/view-content/4468" TargetMode="External"/><Relationship Id="rId347" Type="http://schemas.openxmlformats.org/officeDocument/2006/relationships/hyperlink" Target="https://kr.gov.ua/ua/st/pg/300818848519573_s/&#1110;&#1085;&#1092;&#1086;&#1088;&#1084;&#1072;&#1094;&#1110;&#1103;%20&#1079;&#1072;%202019-2020%20&#1088;&#1088;.%20&#1074;&#1110;&#1076;&#1089;&#1091;&#1090;&#1085;&#1103;" TargetMode="External"/><Relationship Id="rId999" Type="http://schemas.openxmlformats.org/officeDocument/2006/relationships/hyperlink" Target="http://kam-pod.gov.ua/documents/dostup-do-publ-informatsii/item/26059-viddil-z-pytan-rehuliuvannia-zemelnykh-vidnosyn" TargetMode="External"/><Relationship Id="rId44" Type="http://schemas.openxmlformats.org/officeDocument/2006/relationships/hyperlink" Target="https://berdychiv.com.ua/2020/12/%d0%bf%d1%80%d0%be%d1%94%d0%ba%d1%82-%d0%b1%d1%8e%d0%b4%d0%b6%d0%b5%d1%82%d1%83-%d0%b1%d0%b5%d1%80%d0%b4%d0%b8%d1%87%d1%96%d0%b2%d1%81%d1%8c%d0%ba%d0%be%d1%97-%d0%bc%d1%96%d1%81%d1%8c%d0%ba%d0%be/" TargetMode="External"/><Relationship Id="rId554" Type="http://schemas.openxmlformats.org/officeDocument/2006/relationships/hyperlink" Target="http://chernivtsy.eu/portal/publichni-zakupivili-2021" TargetMode="External"/><Relationship Id="rId761" Type="http://schemas.openxmlformats.org/officeDocument/2006/relationships/hyperlink" Target="http://sed-rada.gov.ua/ogoloshennya/nadoeli-vzyatochniki-i-korrupcionery-0" TargetMode="External"/><Relationship Id="rId859" Type="http://schemas.openxmlformats.org/officeDocument/2006/relationships/hyperlink" Target="https://chernigiv-rada.gov.ua/rishennya-sesii/sid-59/scid-3/id-45988/" TargetMode="External"/><Relationship Id="rId193" Type="http://schemas.openxmlformats.org/officeDocument/2006/relationships/hyperlink" Target="http://zt-rada.gov.ua/?3506%5b0%5d=29" TargetMode="External"/><Relationship Id="rId207" Type="http://schemas.openxmlformats.org/officeDocument/2006/relationships/hyperlink" Target="http://zt-rada.gov.ua/files/upload/sitefiles/doc1587128395.pdf" TargetMode="External"/><Relationship Id="rId414" Type="http://schemas.openxmlformats.org/officeDocument/2006/relationships/hyperlink" Target="http://uman-rada.gov.ua/index.php/miskyi-biudzhet" TargetMode="External"/><Relationship Id="rId498" Type="http://schemas.openxmlformats.org/officeDocument/2006/relationships/hyperlink" Target="https://www.lutskrada.gov.ua/pages/povidomyty-pro-koruptsiiu" TargetMode="External"/><Relationship Id="rId621" Type="http://schemas.openxmlformats.org/officeDocument/2006/relationships/hyperlink" Target="http://www.kovelrada.gov.ua/regulatorypolicy.html" TargetMode="External"/><Relationship Id="rId260" Type="http://schemas.openxmlformats.org/officeDocument/2006/relationships/hyperlink" Target="http://so.kam.gov.ua/ua/treezas_so/pg/1557_d1/" TargetMode="External"/><Relationship Id="rId719" Type="http://schemas.openxmlformats.org/officeDocument/2006/relationships/hyperlink" Target="http://mlt.gov.ua/index.php?option=com_content&amp;task=blogcategory&amp;id=104&amp;Itemid=355%20&#1058;&#1072;&#1082;&#1086;&#1078;%20&#1092;&#1086;&#1088;&#1084;&#1091;&#1108;&#1090;&#1100;&#1089;&#1103;%20&#1110;&#1085;&#1092;&#1086;&#1088;&#1084;&#1072;&#1094;&#1110;&#1103;%20&#1097;&#1086;&#1076;&#1086;%20&#1090;&#1072;&#1082;&#1080;&#1093;%20&#1086;&#1073;'&#1108;&#1082;&#1090;&#1110;&#1074;%20&#1085;&#1072;%202018%20&#1088;&#1110;&#1082;." TargetMode="External"/><Relationship Id="rId926" Type="http://schemas.openxmlformats.org/officeDocument/2006/relationships/hyperlink" Target="https://www.google.com/url?q=http://www.rada-poltava.gov.ua/files/Statut%2520ter%2520gromadu.doc&amp;sa=U&amp;ved=0ahUKEwiMu5qTkcLQAhXDVywKHXojBaIQFggEMAA&amp;client=internal-uds-cse&amp;usg=AFQjCNFp-2zYIG8490WWUWDppooqeyaFdw" TargetMode="External"/><Relationship Id="rId55" Type="http://schemas.openxmlformats.org/officeDocument/2006/relationships/hyperlink" Target="https://petition.bmr.gov.ua/public/" TargetMode="External"/><Relationship Id="rId120" Type="http://schemas.openxmlformats.org/officeDocument/2006/relationships/hyperlink" Target="http://brovary-rada.gov.ua/news/18027.html" TargetMode="External"/><Relationship Id="rId358" Type="http://schemas.openxmlformats.org/officeDocument/2006/relationships/hyperlink" Target="https://kr.gov.ua/ua/st/pg/181109765137374_s/" TargetMode="External"/><Relationship Id="rId565" Type="http://schemas.openxmlformats.org/officeDocument/2006/relationships/hyperlink" Target="http://chernivtsy.eu/portal/?p=111992" TargetMode="External"/><Relationship Id="rId772" Type="http://schemas.openxmlformats.org/officeDocument/2006/relationships/hyperlink" Target="http://sed-rada.gov.ua/konkursi-na-zamishchennya-vakantnih-posad/rishennya-no77-pro-zatverdzhennya-poryadku-provedennya-konkursu-na-zamishchennya-vakantnih-posad-u-vikonavchih-organah-sievierodoneckoyi-miskoyi-radi-u-noviy-redakciyi" TargetMode="External"/><Relationship Id="rId218" Type="http://schemas.openxmlformats.org/officeDocument/2006/relationships/hyperlink" Target="http://zt-rada.gov.ua/?3506%5b0%5d=1" TargetMode="External"/><Relationship Id="rId425" Type="http://schemas.openxmlformats.org/officeDocument/2006/relationships/hyperlink" Target="http://chmr.gov.ua/ua/" TargetMode="External"/><Relationship Id="rId632" Type="http://schemas.openxmlformats.org/officeDocument/2006/relationships/hyperlink" Target="http://www.kovelrada.gov.ua/povidomiti_pro_korupcijne_pravoporushennya.html" TargetMode="External"/><Relationship Id="rId271" Type="http://schemas.openxmlformats.org/officeDocument/2006/relationships/hyperlink" Target="http://kam.gov.ua/byudzhet/rishennya_pro_miskiy_byudzhet(&#1055;&#1088;&#1086;&#1079;&#1086;&#1088;&#1077;%20&#1084;&#1110;&#1089;&#1090;&#1086;/%20&#1041;&#1102;&#1076;&#1078;&#1077;&#1090;/&#1056;&#1110;&#1096;&#1077;&#1085;&#1085;&#1103;%20&#1087;&#1088;&#1086;%20&#1084;&#1110;&#1089;&#1100;&#1082;&#1080;&#1081;%20&#1073;&#1102;&#1076;&#1078;&#1077;&#1090;)" TargetMode="External"/><Relationship Id="rId937" Type="http://schemas.openxmlformats.org/officeDocument/2006/relationships/hyperlink" Target="https://adm.dp.gov.ua/biznesu/investoram/inozemni-investiciyi-granti-ta-mtd&#1087;&#1086;&#1089;&#1080;&#1083;&#1072;&#1085;&#1085;&#1103;%20&#1085;&#1072;%20&#1087;&#1088;&#1086;&#1108;&#1082;&#1090;&#1080;%20&#1044;&#1085;&#1110;&#1087;&#1088;&#1086;&#1087;&#1077;&#1090;&#1088;&#1086;&#1074;&#1089;&#1100;&#1082;&#1086;&#1111;%20&#1086;&#1073;&#1083;&#1072;&#1089;&#1085;&#1086;&#1111;%20&#1088;&#1072;&#1076;&#1080;" TargetMode="External"/><Relationship Id="rId66" Type="http://schemas.openxmlformats.org/officeDocument/2006/relationships/hyperlink" Target="https://bmr.gov.ua/index.php?id=800000396&amp;nocache=l" TargetMode="External"/><Relationship Id="rId131" Type="http://schemas.openxmlformats.org/officeDocument/2006/relationships/hyperlink" Target="http://brovary-rada.gov.ua/content/pereglyanuti.html" TargetMode="External"/><Relationship Id="rId369" Type="http://schemas.openxmlformats.org/officeDocument/2006/relationships/hyperlink" Target="http://www.kr-rada.gov.ua/postiyni-deputatski-komisiyi/" TargetMode="External"/><Relationship Id="rId576" Type="http://schemas.openxmlformats.org/officeDocument/2006/relationships/hyperlink" Target="https://drohobych-rada.gov.ua/%d0%b5%d0%ba%d0%be%d0%bd%d0%be%d0%bc%d1%96%d0%ba%d0%b0/%d0%b7%d0%b0%d0%ba%d1%83%d0%bf%d1%96%d0%b2%d0%bb%d1%96-%d1%80%d0%be%d0%b7%d0%bf%d0%be%d1%80%d1%8f%d0%b4%d0%bd%d0%b8%d0%ba%d1%96%d0%b2/&#1045;&#1090;&#1072;&#1087;%20&#1079;&#1072;&#1082;&#1091;&#1087;&#1110;&#1074;&#1077;&#1083;&#1100;" TargetMode="External"/><Relationship Id="rId783" Type="http://schemas.openxmlformats.org/officeDocument/2006/relationships/hyperlink" Target="http://slavrada.gov.ua/?view=prozorro" TargetMode="External"/><Relationship Id="rId990" Type="http://schemas.openxmlformats.org/officeDocument/2006/relationships/hyperlink" Target="https://kam-pod.gov.ua/economika/miskiy-budjet" TargetMode="External"/><Relationship Id="rId229" Type="http://schemas.openxmlformats.org/officeDocument/2006/relationships/hyperlink" Target="http://zt-rada.gov.ua/?3506%5b0%5d=168&#1089;&#1082;&#1088;&#1080;&#1085;&#1100;&#1082;&#1072;%20&#1076;&#1086;&#1074;&#1110;&#1088;&#1080;" TargetMode="External"/><Relationship Id="rId436" Type="http://schemas.openxmlformats.org/officeDocument/2006/relationships/hyperlink" Target="http://chmr.gov.ua/ua/news.php?s=8&amp;s1=48&amp;s2=221" TargetMode="External"/><Relationship Id="rId643" Type="http://schemas.openxmlformats.org/officeDocument/2006/relationships/hyperlink" Target="https://konotop-rada.gov.ua/107-2009-05-05-06-08-53/" TargetMode="External"/><Relationship Id="rId850" Type="http://schemas.openxmlformats.org/officeDocument/2006/relationships/hyperlink" Target="https://khm.gov.ua/uk/content/pravyla-povedinky-posadovyh-osib-vykonavchyh-organiv-miskoyi-rady" TargetMode="External"/><Relationship Id="rId948" Type="http://schemas.openxmlformats.org/officeDocument/2006/relationships/hyperlink" Target="https://rada-uzhgorod.gov.ua/miska_rada" TargetMode="External"/><Relationship Id="rId77" Type="http://schemas.openxmlformats.org/officeDocument/2006/relationships/hyperlink" Target="https://bmr.gov.ua/index.php?%20id=800001759&amp;L=%25D%201%20%96%20%25DO%BD%25D%201%20%84%D0%25B" TargetMode="External"/><Relationship Id="rId282" Type="http://schemas.openxmlformats.org/officeDocument/2006/relationships/hyperlink" Target="http://kam.gov.ua/gromadi/budivnitstvo_ta_rozvitok_mista/mistobudivna_dokumentatsiya" TargetMode="External"/><Relationship Id="rId503" Type="http://schemas.openxmlformats.org/officeDocument/2006/relationships/hyperlink" Target="https://www.lvivrada.gov.ua/deputaty/deputaty-miskoi-rady" TargetMode="External"/><Relationship Id="rId587" Type="http://schemas.openxmlformats.org/officeDocument/2006/relationships/hyperlink" Target="http://www.namvk.if.ua/dt/20814/" TargetMode="External"/><Relationship Id="rId710" Type="http://schemas.openxmlformats.org/officeDocument/2006/relationships/hyperlink" Target="http://mlt.gov.ua/index.php?option=com_content&amp;task=blogcategory&amp;id=211&amp;Itemid=14789" TargetMode="External"/><Relationship Id="rId808" Type="http://schemas.openxmlformats.org/officeDocument/2006/relationships/hyperlink" Target="http://www.shostka-rada.gov.ua/documents/rishennya_rada/rshennya_shostkinsko_msko_radi_vigo_sklikannya/sessiya6/pro_udoskonalennya_orendnih_vdnosin_u_shostka/" TargetMode="External"/><Relationship Id="rId8" Type="http://schemas.openxmlformats.org/officeDocument/2006/relationships/hyperlink" Target="http://artemrada.gov.ua/8587&#1042;&#1077;&#1088;&#1093;&#1085;&#1108;%20&#1084;&#1077;&#1085;&#1102;%20-%20&#1056;&#1086;&#1079;&#1076;&#1110;&#1083;%20&#171;&#1047;&#1074;&#1077;&#1088;&#1085;&#1077;&#1085;&#1085;&#1103;%20&#1075;&#1088;&#1086;&#1084;&#1072;&#1076;&#1103;&#1085;&#187;" TargetMode="External"/><Relationship Id="rId142" Type="http://schemas.openxmlformats.org/officeDocument/2006/relationships/hyperlink" Target="https://www.vmr.gov.ua/Lists/VinnytsyaCity/ShowContent.aspx?ID=3%20(&#1057;&#1090;&#1072;&#1090;&#1090;&#1103;%204.4.%20&#1047;&#1072;&#1075;&#1072;&#1083;&#1100;&#1085;&#1110;%20&#1079;&#1073;&#1086;&#1088;&#1080;%20(&#1082;&#1086;&#1085;&#1092;&#1077;&#1088;&#1077;&#1085;&#1094;&#1110;&#1111;)%20&#1095;&#1083;&#1077;&#1085;&#1110;&#1074;%20&#1084;&#1110;&#1089;&#1100;&#1082;&#1086;&#1111;%20&#1075;&#1088;&#1086;&#1084;&#1072;&#1076;&#1080;%20&#1057;&#1090;&#1072;&#1090;&#1091;&#1090;&#1091;%20&#1090;&#1077;&#1088;&#1080;&#1090;&#1086;&#1088;&#1110;&#1072;&#1083;&#1100;&#1085;&#1086;&#1111;%20&#1075;&#1088;&#1086;&#1084;&#1072;&#1076;&#1080;%20&#1084;.&#1042;&#1110;&#1085;&#1085;&#1080;&#1094;&#1110;)" TargetMode="External"/><Relationship Id="rId447" Type="http://schemas.openxmlformats.org/officeDocument/2006/relationships/hyperlink" Target="http://chmr.gov.ua/ua/files.php?s=33&amp;s1=368&amp;s2=615" TargetMode="External"/><Relationship Id="rId794" Type="http://schemas.openxmlformats.org/officeDocument/2006/relationships/hyperlink" Target="http://www.slavrada.gov.ua/?view=Kor" TargetMode="External"/><Relationship Id="rId654" Type="http://schemas.openxmlformats.org/officeDocument/2006/relationships/hyperlink" Target="https://konotop-rada.gov.ua/category/dokumenty/zvity/" TargetMode="External"/><Relationship Id="rId861" Type="http://schemas.openxmlformats.org/officeDocument/2006/relationships/hyperlink" Target="https://chernigiv-rada.gov.ua/rishennya-sesii/sid-59/scid-3/id-45988/" TargetMode="External"/><Relationship Id="rId959" Type="http://schemas.openxmlformats.org/officeDocument/2006/relationships/hyperlink" Target="https://rada-uzhgorod.gov.ua/pub_zakupivli" TargetMode="External"/><Relationship Id="rId293" Type="http://schemas.openxmlformats.org/officeDocument/2006/relationships/hyperlink" Target="https://kmr.gov.ua/uk/content/zagalni-zbory" TargetMode="External"/><Relationship Id="rId307" Type="http://schemas.openxmlformats.org/officeDocument/2006/relationships/hyperlink" Target="https://kyivcity.gov.ua/ekonomichniy_ta_sotsialniy_rozvitok/miski_tsilovi_programi_279578/perelik_miskikh_tsilovikh_program_na_2020_ta_podalshi_roki_413728/" TargetMode="External"/><Relationship Id="rId514" Type="http://schemas.openxmlformats.org/officeDocument/2006/relationships/hyperlink" Target="https://city-adm.lviv.ua/lmr/economy/analiz-zakupivel" TargetMode="External"/><Relationship Id="rId721" Type="http://schemas.openxmlformats.org/officeDocument/2006/relationships/hyperlink" Target="http://mlt.gov.ua/index.php?option=com_content&amp;task=blogcategory&amp;id=98&amp;Itemid=340" TargetMode="External"/><Relationship Id="rId88" Type="http://schemas.openxmlformats.org/officeDocument/2006/relationships/hyperlink" Target="http://bc-rada.gov.ua/node/2096" TargetMode="External"/><Relationship Id="rId153" Type="http://schemas.openxmlformats.org/officeDocument/2006/relationships/hyperlink" Target="https://www.vmr.gov.ua/Executives/Lists/DepartmentOfWorkAndSocialProtection/ShowContent.aspx?ID=41" TargetMode="External"/><Relationship Id="rId360" Type="http://schemas.openxmlformats.org/officeDocument/2006/relationships/hyperlink" Target="http://viza.kr.gov.ua/" TargetMode="External"/><Relationship Id="rId598" Type="http://schemas.openxmlformats.org/officeDocument/2006/relationships/hyperlink" Target="http://depkr.if.ua/index.php/2018-09-15-19-23-32/orenda-komunalnoho-maina/normatyvno-pravovi-akty" TargetMode="External"/><Relationship Id="rId819" Type="http://schemas.openxmlformats.org/officeDocument/2006/relationships/hyperlink" Target="http://shostka-rada.gov.ua/documents/proekti_rshen_dlya_obgovorennya/proekti_rshen_sesj_msko_radi/" TargetMode="External"/><Relationship Id="rId1004" Type="http://schemas.openxmlformats.org/officeDocument/2006/relationships/hyperlink" Target="http://nikopol-mrada.dp.gov.ua/servisi/pytannia-meru" TargetMode="External"/><Relationship Id="rId220" Type="http://schemas.openxmlformats.org/officeDocument/2006/relationships/hyperlink" Target="http://zt-rada.gov.ua/?3506%5b0%5d=1" TargetMode="External"/><Relationship Id="rId458" Type="http://schemas.openxmlformats.org/officeDocument/2006/relationships/hyperlink" Target="https://mukachevo-rada.gov.ua/tag/mizhnarodne-spivrobitnictvo?&amp;type=all&amp;tag=%D0%9C%D1%96%D0%B6%D0%BD%D0%B0%D1%80%D0%BE%D0%B4%D0%BD%D0%B5%20%D1%81%D0%BF%D1%96%D0%B2%D1%80%D0%BE%D0%B1%D1%96%D1%82%D0%BD%D0%B8%D1%86%D1%82%D0%B2%D0%BE" TargetMode="External"/><Relationship Id="rId665" Type="http://schemas.openxmlformats.org/officeDocument/2006/relationships/hyperlink" Target="https://konotop-rada.gov.ua/wp-content/uploads/2015/11/31-43-sesiia.html" TargetMode="External"/><Relationship Id="rId872" Type="http://schemas.openxmlformats.org/officeDocument/2006/relationships/hyperlink" Target="https://petition.e-dem.ua/sumy/Petition/View/2519" TargetMode="External"/><Relationship Id="rId15" Type="http://schemas.openxmlformats.org/officeDocument/2006/relationships/hyperlink" Target="http://artemrada.gov.ua/21844" TargetMode="External"/><Relationship Id="rId318" Type="http://schemas.openxmlformats.org/officeDocument/2006/relationships/hyperlink" Target="https://www.kremen.gov.ua/?view=kremen-page&amp;page-id=10" TargetMode="External"/><Relationship Id="rId525" Type="http://schemas.openxmlformats.org/officeDocument/2006/relationships/hyperlink" Target="https://city-adm.lviv.ua/portal/catalog/urad-i-suspilstvo/socialnij-zahist" TargetMode="External"/><Relationship Id="rId732" Type="http://schemas.openxmlformats.org/officeDocument/2006/relationships/hyperlink" Target="https://mkrada.gov.ua/content/galuzevi-programi-es.html" TargetMode="External"/><Relationship Id="rId99" Type="http://schemas.openxmlformats.org/officeDocument/2006/relationships/hyperlink" Target="https://new.bc-rada.gov.ua/zhyteliam/pratsevlashtuvannia/rezultaty_provedennia_konkursu_na_zainiattia_vakantnykh_posad.html" TargetMode="External"/><Relationship Id="rId164" Type="http://schemas.openxmlformats.org/officeDocument/2006/relationships/hyperlink" Target="https://www.vmr.gov.ua/TransparentCity/SitePages/Job.aspx" TargetMode="External"/><Relationship Id="rId371" Type="http://schemas.openxmlformats.org/officeDocument/2006/relationships/hyperlink" Target="http://www.kr-rada.gov.ua/site/uploads/files/Vyconavchi%20organy/Viddil-z-pitan-vnutrishnoi-polotiki/%D0%A1%D1%82%D0%B0%D1%82%D1%83%D1%82%202019%20%D1%81%D0%B0%D0%B9%D1%82.pdf" TargetMode="External"/><Relationship Id="rId469" Type="http://schemas.openxmlformats.org/officeDocument/2006/relationships/hyperlink" Target="https://nizhynrada.gov.ua/nmr/publichna-informaciya/zapobigannya-korupciji/iv-zapobigannya-korupciji-sered-posadovih-osib-yuridichnih-osib-publichnogo-prava-shcho-zasnovani-miskoyu-radoyu&#1042;&#1110;&#1076;&#1089;&#1091;&#1090;&#1085;&#1110;%20&#1079;&#1074;&#1110;&#1090;&#1080;%20&#1079;&#1072;%202020%20&#1088;&#1110;&#1082;" TargetMode="External"/><Relationship Id="rId676" Type="http://schemas.openxmlformats.org/officeDocument/2006/relationships/hyperlink" Target="http://konstrada.gov.ua/zvernennya-gromadyan" TargetMode="External"/><Relationship Id="rId883" Type="http://schemas.openxmlformats.org/officeDocument/2006/relationships/hyperlink" Target="https://smr.gov.ua/uk/2016-03-14-08-10-17/zapobigannya-proyavam-koruptsiji/1843-telefoni-dlya-zvernennya-shchodo-faktiv-proyaviv-koruptsiji-v-organakh-vladi.html" TargetMode="External"/><Relationship Id="rId26" Type="http://schemas.openxmlformats.org/officeDocument/2006/relationships/hyperlink" Target="http://artemrada.gov.ua/documents/%D0%B1%D0%B0%D1%85%D0%BC%D1%83%D1%82/6-%D1%81%D0%BE%D0%B7%D1%8B%D0%B2/20160831-%E2%84%96690-1635" TargetMode="External"/><Relationship Id="rId231" Type="http://schemas.openxmlformats.org/officeDocument/2006/relationships/hyperlink" Target="https://zp.gov.ua/uk/sessions/107/votes" TargetMode="External"/><Relationship Id="rId329" Type="http://schemas.openxmlformats.org/officeDocument/2006/relationships/hyperlink" Target="http://cnap-kremen.gov.ua/" TargetMode="External"/><Relationship Id="rId536" Type="http://schemas.openxmlformats.org/officeDocument/2006/relationships/hyperlink" Target="https://www.lvivrada.gov.ua/informacia/proekty-uhval&#1087;&#1091;&#1073;&#1083;&#1110;&#1082;&#1091;&#1102;&#1090;&#1100;&#1089;&#1103;%20&#1074;&#1089;&#1110;%20&#1087;&#1080;&#1090;&#1072;&#1085;&#1085;&#1103;%20&#1085;&#1077;&#1079;&#1072;&#1083;&#1077;&#1078;&#1085;&#1086;%20&#1074;&#1110;&#1076;%20&#1111;&#1093;%20&#1089;&#1092;&#1077;&#1088;&#1080;%20&#1088;&#1077;&#1075;&#1091;&#1083;&#1102;&#1074;&#1072;&#1085;&#1085;&#1103;" TargetMode="External"/><Relationship Id="rId175" Type="http://schemas.openxmlformats.org/officeDocument/2006/relationships/hyperlink" Target="https://www.vmr.gov.ua/Executives/Lists/DepartmentOfLandResources/ShowContent.aspx?ID=5" TargetMode="External"/><Relationship Id="rId743" Type="http://schemas.openxmlformats.org/officeDocument/2006/relationships/hyperlink" Target="http://sed-rada.gov.ua/postiyni-komisiyi-miskoyi-radi-vii-sklikannya/personalniy-sklad-postiynih-komisiy-miskoyi-radi-vii-sklikannya" TargetMode="External"/><Relationship Id="rId950" Type="http://schemas.openxmlformats.org/officeDocument/2006/relationships/hyperlink" Target="https://rada-uzhgorod.gov.ua/sotsialno-ekonomichniy-rozvitok-mista" TargetMode="External"/><Relationship Id="rId382" Type="http://schemas.openxmlformats.org/officeDocument/2006/relationships/hyperlink" Target="http://kr-rada.gov.ua/files/content/files/vlas-21-01-13.rar" TargetMode="External"/><Relationship Id="rId603" Type="http://schemas.openxmlformats.org/officeDocument/2006/relationships/hyperlink" Target="http://www.namvk.if.ua/rishses/" TargetMode="External"/><Relationship Id="rId687" Type="http://schemas.openxmlformats.org/officeDocument/2006/relationships/hyperlink" Target="https://mariupolrada.gov.ua/page/zviti-z-nadhodzhennja-zapitiv-na-informaciju" TargetMode="External"/><Relationship Id="rId810" Type="http://schemas.openxmlformats.org/officeDocument/2006/relationships/hyperlink" Target="http://shostka-rada.gov.ua/vddl-komunalno-vlasnost-nformu/" TargetMode="External"/><Relationship Id="rId908" Type="http://schemas.openxmlformats.org/officeDocument/2006/relationships/hyperlink" Target="https://www.cnaprv.gov.ua/" TargetMode="External"/><Relationship Id="rId242" Type="http://schemas.openxmlformats.org/officeDocument/2006/relationships/hyperlink" Target="https://zp.gov.ua/uk/page/rishennya-pro-byudzhet" TargetMode="External"/><Relationship Id="rId894" Type="http://schemas.openxmlformats.org/officeDocument/2006/relationships/hyperlink" Target="https://rivne.pb.org.ua/" TargetMode="External"/><Relationship Id="rId37" Type="http://schemas.openxmlformats.org/officeDocument/2006/relationships/hyperlink" Target="https://berdychiv.com.ua/%d1%81%d0%b0%d0%bc%d0%be%d0%b2%d1%80%d1%8f%d0%b4%d1%83%d0%b2%d0%b0%d0%bd%d0%bd%d1%8f/%d0%ba%d0%be%d0%bc%d1%96%d1%81%d1%96%d1%97/" TargetMode="External"/><Relationship Id="rId102" Type="http://schemas.openxmlformats.org/officeDocument/2006/relationships/hyperlink" Target="http://www.bc-rada.gov.ua/sites/default/files/rada/1175-57-vi.zip" TargetMode="External"/><Relationship Id="rId547" Type="http://schemas.openxmlformats.org/officeDocument/2006/relationships/hyperlink" Target="http://chernivtsy.eu/portal/9/872-872.html" TargetMode="External"/><Relationship Id="rId754" Type="http://schemas.openxmlformats.org/officeDocument/2006/relationships/hyperlink" Target="http://sed-rada.gov.ua/informaciya-kontakti/kontakti" TargetMode="External"/><Relationship Id="rId961" Type="http://schemas.openxmlformats.org/officeDocument/2006/relationships/hyperlink" Target="https://rada-uzhgorod.gov.ua/page/komunalna-vlasnist-2/" TargetMode="External"/><Relationship Id="rId90" Type="http://schemas.openxmlformats.org/officeDocument/2006/relationships/hyperlink" Target="https://bc-rada.gov.ua/node/1918" TargetMode="External"/><Relationship Id="rId186" Type="http://schemas.openxmlformats.org/officeDocument/2006/relationships/hyperlink" Target="https://dniprorada.gov.ua/uk/articles/category/rishennya-pro-miskij-byudzhet/" TargetMode="External"/><Relationship Id="rId393" Type="http://schemas.openxmlformats.org/officeDocument/2006/relationships/hyperlink" Target="http://www.kr-rada.gov.ua/vakansiyi-viddil-kadriv/perelik-dokumentiv-ta-poryadok-provedennya-konkursnogo-vidboru/" TargetMode="External"/><Relationship Id="rId407" Type="http://schemas.openxmlformats.org/officeDocument/2006/relationships/hyperlink" Target="http://uman-rada.gov.ua/index.php/mizhnarodni-zviazky" TargetMode="External"/><Relationship Id="rId614" Type="http://schemas.openxmlformats.org/officeDocument/2006/relationships/hyperlink" Target="http://kovelrada.gov.ua/appeals_citizens.html" TargetMode="External"/><Relationship Id="rId821" Type="http://schemas.openxmlformats.org/officeDocument/2006/relationships/hyperlink" Target="http://shostka-rada.gov.ua/government/pro-zatverdzhennya-zagalnih-pravil-etichno-povednki-derzhavnih-sluzhbovcv-ta-posadovih-osb-mscevogo-samovryaduvannya/" TargetMode="External"/><Relationship Id="rId253" Type="http://schemas.openxmlformats.org/officeDocument/2006/relationships/hyperlink" Target="http://kam.gov.ua/miska_vlada/miska_rada/plenarni_zasidannya" TargetMode="External"/><Relationship Id="rId460" Type="http://schemas.openxmlformats.org/officeDocument/2006/relationships/hyperlink" Target="https://mukachevo-rada.gov.ua/upravlinnya-mistom/regulyatorna-diyalnist/vidkriti-obgovorennya-regulyatornih-aktiv/gromadske-obgovorennya-regulyatornogo-akta" TargetMode="External"/><Relationship Id="rId698" Type="http://schemas.openxmlformats.org/officeDocument/2006/relationships/hyperlink" Target="http://openbudget.in.ua/widgets/town_profile/budget_files/577518fb67cb7d204c000000?locale=uk" TargetMode="External"/><Relationship Id="rId919" Type="http://schemas.openxmlformats.org/officeDocument/2006/relationships/hyperlink" Target="https://petition.rada-poltava.gov.ua/petition/view?id=1" TargetMode="External"/><Relationship Id="rId48" Type="http://schemas.openxmlformats.org/officeDocument/2006/relationships/hyperlink" Target="http://bmr.gov.ua/index.php?id=800000883" TargetMode="External"/><Relationship Id="rId113" Type="http://schemas.openxmlformats.org/officeDocument/2006/relationships/hyperlink" Target="https://petition.brovary-rada.gov.ua/" TargetMode="External"/><Relationship Id="rId320" Type="http://schemas.openxmlformats.org/officeDocument/2006/relationships/hyperlink" Target="https://kremen.gov.ua/?view=kremen-page&amp;page-id=24" TargetMode="External"/><Relationship Id="rId558" Type="http://schemas.openxmlformats.org/officeDocument/2006/relationships/hyperlink" Target="http://chernivtsy.eu/portal/category/84" TargetMode="External"/><Relationship Id="rId765" Type="http://schemas.openxmlformats.org/officeDocument/2006/relationships/hyperlink" Target="http://sed-rada.gov.ua/diyuchi-programi-sievierodoneckoyi-miskoyi-radi/miska-cilova-programa-stvorennya-reiestru-vilnih-zemelnih-dilyanok-komunalnoyi-vlasnosti-yaki-abo-pravo-na-yaki-pidlyagayut-prodazhu-na-konkurentnih-zasadah-zemelnih-torgah-na-2019-rik" TargetMode="External"/><Relationship Id="rId972" Type="http://schemas.openxmlformats.org/officeDocument/2006/relationships/hyperlink" Target="https://rada-uzhgorod.gov.ua/sluzhba-personalu-ta-spetsroboty-1" TargetMode="External"/><Relationship Id="rId197" Type="http://schemas.openxmlformats.org/officeDocument/2006/relationships/hyperlink" Target="http://zt-rada.gov.ua/graficcomisiy" TargetMode="External"/><Relationship Id="rId418" Type="http://schemas.openxmlformats.org/officeDocument/2006/relationships/hyperlink" Target="https://uman-rada.gov.ua/index.php/diialnist/kadrova-polityka/pryznachennia" TargetMode="External"/><Relationship Id="rId625" Type="http://schemas.openxmlformats.org/officeDocument/2006/relationships/hyperlink" Target="http://www.kovelrada.gov.ua/departmentlabor.html" TargetMode="External"/><Relationship Id="rId832" Type="http://schemas.openxmlformats.org/officeDocument/2006/relationships/hyperlink" Target="https://khm.gov.ua/uk/content/zvity" TargetMode="External"/><Relationship Id="rId264" Type="http://schemas.openxmlformats.org/officeDocument/2006/relationships/hyperlink" Target="http://e-dem.in.ua/dniprodzerzhynsk%20&#1087;&#1086;&#1089;&#1080;&#1083;&#1072;&#1085;&#1085;&#1103;%20&#1085;&#1072;%20&#1087;&#1077;&#1090;&#1080;&#1094;&#1110;&#1111;%20&#1085;&#1077;&#1072;&#1082;&#1090;&#1080;&#1074;&#1085;&#1077;" TargetMode="External"/><Relationship Id="rId471" Type="http://schemas.openxmlformats.org/officeDocument/2006/relationships/hyperlink" Target="https://novomoskovsk-rada.dp.gov.ua/ua/vikonkom/team&#1073;&#1110;&#1086;&#1075;&#1088;&#1072;&#1092;&#1110;&#1111;%20&#1074;&#1110;&#1076;&#1089;&#1091;&#1090;&#1085;&#1110;,%20&#1087;&#1086;&#1089;&#1080;&#1083;&#1072;&#1085;&#1085;&#1103;%20&#1085;&#1072;%20&#1076;&#1077;&#1087;&#1091;&#1090;&#1072;&#1090;&#1089;&#1100;&#1082;&#1080;&#1081;%20&#1082;&#1086;&#1088;&#1087;&#1091;&#1089;%20&#1074;&#1110;&#1076;&#1089;&#1091;&#1090;&#1085;&#1108;" TargetMode="External"/><Relationship Id="rId59" Type="http://schemas.openxmlformats.org/officeDocument/2006/relationships/hyperlink" Target="https://bmr.gov.ua/index.php?id=800001796&amp;L=520" TargetMode="External"/><Relationship Id="rId124" Type="http://schemas.openxmlformats.org/officeDocument/2006/relationships/hyperlink" Target="http://brovary-rada.gov.ua/content/dodatkova-informaciya.html" TargetMode="External"/><Relationship Id="rId569" Type="http://schemas.openxmlformats.org/officeDocument/2006/relationships/hyperlink" Target="http://chernivtsy.eu/portal/14125-2" TargetMode="External"/><Relationship Id="rId776" Type="http://schemas.openxmlformats.org/officeDocument/2006/relationships/hyperlink" Target="http://ez.slavrada.gov.ua/" TargetMode="External"/><Relationship Id="rId983" Type="http://schemas.openxmlformats.org/officeDocument/2006/relationships/hyperlink" Target="https://kam-pod.gov.ua/economika/komunalne-maino/ogoloshennya-pro-komunalne-majno" TargetMode="External"/><Relationship Id="rId331" Type="http://schemas.openxmlformats.org/officeDocument/2006/relationships/hyperlink" Target="https://public.nazk.gov.ua/documents/9ef3eb7e-91a3-4431-a873-3076cd662d65" TargetMode="External"/><Relationship Id="rId429" Type="http://schemas.openxmlformats.org/officeDocument/2006/relationships/hyperlink" Target="http://rada.ck.ua/petitions/web/" TargetMode="External"/><Relationship Id="rId636" Type="http://schemas.openxmlformats.org/officeDocument/2006/relationships/hyperlink" Target="http://kovelrada.gov.ua/councildecision.html" TargetMode="External"/><Relationship Id="rId843" Type="http://schemas.openxmlformats.org/officeDocument/2006/relationships/hyperlink" Target="https://khm.gov.ua/uk/content/pro-byudzhet-mista-hmelnyckogo-na-2020-rik-0%20(&#1076;&#1086;&#1076;&#1072;&#1090;&#1086;&#1082;%202)" TargetMode="External"/><Relationship Id="rId275" Type="http://schemas.openxmlformats.org/officeDocument/2006/relationships/hyperlink" Target="http://kam.gov.ua/viddili/viddil_personalu/vakansii_miskoi_radi" TargetMode="External"/><Relationship Id="rId482" Type="http://schemas.openxmlformats.org/officeDocument/2006/relationships/hyperlink" Target="https://www.lutskrada.gov.ua/pages/elektronni-zakupivli-lutskoi-miskoi-rady" TargetMode="External"/><Relationship Id="rId703" Type="http://schemas.openxmlformats.org/officeDocument/2006/relationships/hyperlink" Target="http://mlt.gov.ua/index.php?option=com_content&amp;task=blogcategory&amp;id=144&amp;Itemid=437" TargetMode="External"/><Relationship Id="rId910" Type="http://schemas.openxmlformats.org/officeDocument/2006/relationships/hyperlink" Target="http://rivnerada.gov.ua/portal/view-content/8603%20(&#1083;&#1080;&#1096;&#1077;%20&#1074;&#1080;&#1084;&#1086;&#1075;&#1080;%20&#1076;&#1086;%20&#1082;&#1072;&#1085;&#1076;&#1080;&#1076;&#1072;&#1090;&#1110;&#1074;%20&#1110;%20&#1074;&#1110;&#1076;&#1087;&#1086;&#1074;&#1110;&#1076;&#1072;&#1083;&#1100;&#1085;&#1091;%20&#1086;&#1089;&#1086;&#1073;&#1091;%20&#1079;&#1072;%20&#1087;&#1088;&#1080;&#1081;&#1086;&#1084;%20&#1076;&#1086;&#1082;&#1091;&#1084;&#1077;&#1085;&#1090;&#1110;&#1074;)" TargetMode="External"/><Relationship Id="rId135" Type="http://schemas.openxmlformats.org/officeDocument/2006/relationships/hyperlink" Target="https://www.vmr.gov.ua/Lists/CitizenAddressResponses/Default.aspx" TargetMode="External"/><Relationship Id="rId342" Type="http://schemas.openxmlformats.org/officeDocument/2006/relationships/hyperlink" Target="http://pet.kr.gov.ua/" TargetMode="External"/><Relationship Id="rId787" Type="http://schemas.openxmlformats.org/officeDocument/2006/relationships/hyperlink" Target="http://slavrada.gov.ua/?view=vacance" TargetMode="External"/><Relationship Id="rId994" Type="http://schemas.openxmlformats.org/officeDocument/2006/relationships/hyperlink" Target="http://cnap.kam-pod.gov.ua/" TargetMode="External"/><Relationship Id="rId202" Type="http://schemas.openxmlformats.org/officeDocument/2006/relationships/hyperlink" Target="http://zt-rada.gov.ua/?3445%5b0%5d=82" TargetMode="External"/><Relationship Id="rId647" Type="http://schemas.openxmlformats.org/officeDocument/2006/relationships/hyperlink" Target="https://konotop-rada.gov.ua/7512-2019-07-08-13-50-51/" TargetMode="External"/><Relationship Id="rId854" Type="http://schemas.openxmlformats.org/officeDocument/2006/relationships/hyperlink" Target="http://chernigiv-rada.gov.ua/statut-gromady%20&#1042;&#1082;&#1072;&#1079;&#1072;&#1085;&#1086;%20&#1074;%20&#1057;&#1090;&#1072;&#1090;&#1091;&#1090;&#1110;%20&#1075;&#1088;&#1086;&#1084;&#1072;&#1076;&#1080;" TargetMode="External"/><Relationship Id="rId286" Type="http://schemas.openxmlformats.org/officeDocument/2006/relationships/hyperlink" Target="http://so.kam.gov.ua/treezas_so/pg/1_dl/" TargetMode="External"/><Relationship Id="rId493" Type="http://schemas.openxmlformats.org/officeDocument/2006/relationships/hyperlink" Target="https://www.lutskrada.gov.ua/pages/vakansii-0" TargetMode="External"/><Relationship Id="rId507" Type="http://schemas.openxmlformats.org/officeDocument/2006/relationships/hyperlink" Target="https://lvivrada.gov.ua/gromadska-uchast/zagalyni-zbory" TargetMode="External"/><Relationship Id="rId714" Type="http://schemas.openxmlformats.org/officeDocument/2006/relationships/hyperlink" Target="http://mlt.gov.ua/index.php?option=com_content&amp;task=blogsection&amp;id=59&amp;Itemid=396" TargetMode="External"/><Relationship Id="rId921" Type="http://schemas.openxmlformats.org/officeDocument/2006/relationships/hyperlink" Target="http://www.rada-poltava.gov.ua/documents/public_reports/%20(&#1085;&#1072;&#1088;&#1072;&#1079;&#1110;%20&#1074;&#1110;&#1076;&#1089;&#1091;&#1090;&#1085;&#1110;%20&#1079;&#1074;&#1110;&#1090;&#1080;)" TargetMode="External"/><Relationship Id="rId50" Type="http://schemas.openxmlformats.org/officeDocument/2006/relationships/hyperlink" Target="https://bmr.gov.ua/fileadmin/documentation/inf-komunik.resursi/2017/Statut_teritor_gromadi_mista.pdf" TargetMode="External"/><Relationship Id="rId146" Type="http://schemas.openxmlformats.org/officeDocument/2006/relationships/hyperlink" Target="https://www.vmr.gov.ua/Lists/CityCouncil/ShowContent.aspx?ID=55" TargetMode="External"/><Relationship Id="rId353" Type="http://schemas.openxmlformats.org/officeDocument/2006/relationships/hyperlink" Target="https://kremen.gov.ua/index.php?view=decision-city-rada&amp;start=&amp;end=&amp;number=&amp;title=%D0%B1%D1%8E%D0%B4%D0%B6" TargetMode="External"/><Relationship Id="rId560" Type="http://schemas.openxmlformats.org/officeDocument/2006/relationships/hyperlink" Target="http://chernivtsy.eu/portal/avarijni-telefony-operatyvnyh-sluzhb-m-chernivtsi" TargetMode="External"/><Relationship Id="rId798" Type="http://schemas.openxmlformats.org/officeDocument/2006/relationships/hyperlink" Target="http://shostka-rada.gov.ua/vddl-komunalno-vlasnost-nformu/" TargetMode="External"/><Relationship Id="rId213" Type="http://schemas.openxmlformats.org/officeDocument/2006/relationships/hyperlink" Target="http://zt-rada.gov.ua/?3398%5b0%5d=1852" TargetMode="External"/><Relationship Id="rId420" Type="http://schemas.openxmlformats.org/officeDocument/2006/relationships/hyperlink" Target="http://uman-rada.gov.ua/index.php/mistobudivna-dokumentatsiia" TargetMode="External"/><Relationship Id="rId658" Type="http://schemas.openxmlformats.org/officeDocument/2006/relationships/hyperlink" Target="https://konotop-rada.gov.ua/48-2009-04-27-08-44-51/" TargetMode="External"/><Relationship Id="rId865" Type="http://schemas.openxmlformats.org/officeDocument/2006/relationships/hyperlink" Target="http://chernigiv-rada.gov.ua/miskiy-byudzhet/%20&#1056;&#1110;&#1096;&#1077;&#1085;&#1085;&#1103;%20&#1097;&#1086;&#1076;&#1086;%20&#1091;&#1087;&#1088;&#1072;&#1074;&#1083;&#1110;&#1085;&#1085;&#1103;%20&#1073;&#1086;&#1088;&#1075;&#1086;&#1084;" TargetMode="External"/><Relationship Id="rId297" Type="http://schemas.openxmlformats.org/officeDocument/2006/relationships/hyperlink" Target="https://petition.kyivcity.gov.ua/" TargetMode="External"/><Relationship Id="rId518" Type="http://schemas.openxmlformats.org/officeDocument/2006/relationships/hyperlink" Target="http://mayno.lviv.ua/normatyvno-pravova-baza/orenda" TargetMode="External"/><Relationship Id="rId725" Type="http://schemas.openxmlformats.org/officeDocument/2006/relationships/hyperlink" Target="https://mkrada.gov.ua/content/budivnictvo.html" TargetMode="External"/><Relationship Id="rId932" Type="http://schemas.openxmlformats.org/officeDocument/2006/relationships/hyperlink" Target="http://cnap-pl.gov.ua/" TargetMode="External"/><Relationship Id="rId157" Type="http://schemas.openxmlformats.org/officeDocument/2006/relationships/hyperlink" Target="https://www.vmr.gov.ua/Branches/Lists/GMDepkomunresursiv/ShowContent.aspx?ID=4" TargetMode="External"/><Relationship Id="rId364" Type="http://schemas.openxmlformats.org/officeDocument/2006/relationships/hyperlink" Target="https://kr.gov.ua/ua/news/pg/3297_s/" TargetMode="External"/><Relationship Id="rId61" Type="http://schemas.openxmlformats.org/officeDocument/2006/relationships/hyperlink" Target="https://bmr.gov.ua/index.php?id=800000871&amp;L=920" TargetMode="External"/><Relationship Id="rId571" Type="http://schemas.openxmlformats.org/officeDocument/2006/relationships/hyperlink" Target="http://chernivtsy.eu/portal/8545-2" TargetMode="External"/><Relationship Id="rId669" Type="http://schemas.openxmlformats.org/officeDocument/2006/relationships/hyperlink" Target="http://konstrada.gov.ua/component/documents/?start=0" TargetMode="External"/><Relationship Id="rId876" Type="http://schemas.openxmlformats.org/officeDocument/2006/relationships/hyperlink" Target="https://smr.gov.ua/uk/misto/mista-partneri.html" TargetMode="External"/><Relationship Id="rId19" Type="http://schemas.openxmlformats.org/officeDocument/2006/relationships/hyperlink" Target="http://artemrada.gov.ua/department/admincenter" TargetMode="External"/><Relationship Id="rId224" Type="http://schemas.openxmlformats.org/officeDocument/2006/relationships/hyperlink" Target="http://zt-rada.gov.ua/?3398%5b0%5d=198" TargetMode="External"/><Relationship Id="rId431" Type="http://schemas.openxmlformats.org/officeDocument/2006/relationships/hyperlink" Target="http://chmr.gov.ua/ua/text.php?s=8&amp;s1=46&amp;s2=69" TargetMode="External"/><Relationship Id="rId529" Type="http://schemas.openxmlformats.org/officeDocument/2006/relationships/hyperlink" Target="https://city-adm.lviv.ua/lmr/job" TargetMode="External"/><Relationship Id="rId736" Type="http://schemas.openxmlformats.org/officeDocument/2006/relationships/hyperlink" Target="https://mkrada.gov.ua/content/sklad-vikonkomu.html" TargetMode="External"/><Relationship Id="rId168" Type="http://schemas.openxmlformats.org/officeDocument/2006/relationships/hyperlink" Target="https://www.vmr.gov.ua/TransparentCity/Lists/AntiCorruptionPolitics/ShowContent.aspx?ID=4" TargetMode="External"/><Relationship Id="rId943" Type="http://schemas.openxmlformats.org/officeDocument/2006/relationships/hyperlink" Target="https://rada-uzhgorod.gov.ua/zvernennya-gromadyan/" TargetMode="External"/><Relationship Id="rId72" Type="http://schemas.openxmlformats.org/officeDocument/2006/relationships/hyperlink" Target="https://bmr.gov.ua/index.php?id=800001132&amp;L=%25D%201%20%96%20%D0%BD%25D%201%84%25DO%25B%20%D0%95" TargetMode="External"/><Relationship Id="rId375" Type="http://schemas.openxmlformats.org/officeDocument/2006/relationships/hyperlink" Target="http://www.kr-rada.gov.ua/sesiyi/perelik-pitan-do-sessiyi/" TargetMode="External"/><Relationship Id="rId582" Type="http://schemas.openxmlformats.org/officeDocument/2006/relationships/hyperlink" Target="https://doc.drohobych-rada.gov.ua/category/miska-rada/%d1%80%d1%96%d1%88%d0%b5%d0%bd%d0%bd%d1%8f-%d1%81%d0%b5%d1%81%d1%96%d0%b9/" TargetMode="External"/><Relationship Id="rId803" Type="http://schemas.openxmlformats.org/officeDocument/2006/relationships/hyperlink" Target="http://shostka-rada.gov.ua/purchasing/" TargetMode="External"/><Relationship Id="rId3" Type="http://schemas.openxmlformats.org/officeDocument/2006/relationships/hyperlink" Target="https://berdychiv.com.ua/%d0%bf%d1%80%d0%be%d0%b7%d0%be%d1%80%d1%96%d1%81%d1%82%d1%8c/%d1%80%d1%96%d1%87%d0%bd%d1%96-%d0%bf%d0%bb%d0%b0%d0%bd%d0%b8-%d0%b7%d0%b0%d0%ba%d1%83%d0%bf%d1%96%d0%b2%d0%b5%d0%bb%d1%8c/&#1030;&#1085;&#1092;&#1086;&#1088;&#1084;&#1072;&#1094;&#1110;&#1103;%20&#1087;&#1091;&#1073;&#1083;&#1110;&#1082;&#1091;&#1108;&#1090;&#1100;&#1089;&#1103;%20&#1085;&#1072;%20Prozorro" TargetMode="External"/><Relationship Id="rId235" Type="http://schemas.openxmlformats.org/officeDocument/2006/relationships/hyperlink" Target="http://ep.zp.gov.ua/uk" TargetMode="External"/><Relationship Id="rId442" Type="http://schemas.openxmlformats.org/officeDocument/2006/relationships/hyperlink" Target="http://chmr.gov.ua/ua/text.php?s=4&amp;s1=297" TargetMode="External"/><Relationship Id="rId887" Type="http://schemas.openxmlformats.org/officeDocument/2006/relationships/hyperlink" Target="http://rivnerada.gov.ua/portal/view-content/9373" TargetMode="External"/><Relationship Id="rId302" Type="http://schemas.openxmlformats.org/officeDocument/2006/relationships/hyperlink" Target="https://kmr.gov.ua/uk/plan-zakupivel" TargetMode="External"/><Relationship Id="rId747" Type="http://schemas.openxmlformats.org/officeDocument/2006/relationships/hyperlink" Target="http://sed-rada.gov.ua/gromadskiy-byudzhet" TargetMode="External"/><Relationship Id="rId954" Type="http://schemas.openxmlformats.org/officeDocument/2006/relationships/hyperlink" Target="https://rada-uzhgorod.gov.ua/viddil-mizhnarodnyh-grantovyh-program-ta-innovatsij/" TargetMode="External"/><Relationship Id="rId83" Type="http://schemas.openxmlformats.org/officeDocument/2006/relationships/hyperlink" Target="http://bc-rada.gov.ua/node/1838" TargetMode="External"/><Relationship Id="rId179" Type="http://schemas.openxmlformats.org/officeDocument/2006/relationships/hyperlink" Target="https://dniprorada.gov.ua/uk/page/statut-teritorialnoi-gromadi-mista%20-%20&#1089;&#1090;.%2019%20&#1089;&#1090;&#1072;&#1090;&#1091;&#1090;&#1091;%20&#1090;&#1077;&#1088;&#1080;&#1090;&#1086;&#1088;&#1110;&#1072;&#1083;&#1100;&#1085;&#1086;&#1111;%20&#1075;&#1088;&#1086;&#1084;&#1072;&#1076;&#1080;" TargetMode="External"/><Relationship Id="rId386" Type="http://schemas.openxmlformats.org/officeDocument/2006/relationships/hyperlink" Target="https://data.gov.ua/dataset/a94794c6-9ee7-433e-b74f-79d277adb5e7" TargetMode="External"/><Relationship Id="rId593" Type="http://schemas.openxmlformats.org/officeDocument/2006/relationships/hyperlink" Target="http://www.mvk.if.ua/tender&#1074;&#1110;&#1076;&#1089;&#1091;&#1090;&#1085;&#1103;%20&#1110;&#1085;&#1092;&#1086;&#1088;&#1084;&#1072;&#1094;&#1110;&#1103;%20&#1087;&#1088;&#1086;%20&#1087;&#1083;&#1072;&#1085;&#1080;%20&#1079;&#1072;&#1082;&#1091;&#1087;&#1110;&#1074;&#1077;&#1083;&#1100;" TargetMode="External"/><Relationship Id="rId607" Type="http://schemas.openxmlformats.org/officeDocument/2006/relationships/hyperlink" Target="http://www.kovelrada.gov.ua/news-8635.html" TargetMode="External"/><Relationship Id="rId814" Type="http://schemas.openxmlformats.org/officeDocument/2006/relationships/hyperlink" Target="http://www.shostka-rada.gov.ua/documents/proekti_rshen_dlya_obgovorennya/"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1"/>
  <dimension ref="A1:CY80"/>
  <sheetViews>
    <sheetView zoomScale="70" zoomScaleNormal="70" workbookViewId="0">
      <pane xSplit="2" ySplit="1" topLeftCell="F2" activePane="bottomRight" state="frozen"/>
      <selection pane="topRight" activeCell="C1" sqref="C1"/>
      <selection pane="bottomLeft" activeCell="A2" sqref="A2"/>
      <selection pane="bottomRight" activeCell="B2" sqref="B2"/>
    </sheetView>
  </sheetViews>
  <sheetFormatPr defaultRowHeight="14.4" x14ac:dyDescent="0.3"/>
  <cols>
    <col min="1" max="1" width="5.109375" customWidth="1"/>
    <col min="2" max="2" width="34.109375" customWidth="1"/>
    <col min="3" max="3" width="9.109375" style="23"/>
    <col min="4" max="4" width="36" style="24" customWidth="1"/>
    <col min="5" max="5" width="9.109375" style="23"/>
    <col min="6" max="6" width="20.6640625" style="85" customWidth="1"/>
    <col min="7" max="7" width="9.109375" style="23"/>
    <col min="8" max="8" width="17" style="24" customWidth="1"/>
    <col min="9" max="9" width="10.33203125" style="23" customWidth="1"/>
    <col min="10" max="10" width="18.33203125" style="24" customWidth="1"/>
    <col min="11" max="11" width="9.109375" style="23"/>
    <col min="12" max="12" width="15.6640625" style="24" customWidth="1"/>
    <col min="13" max="13" width="9.109375" style="23"/>
    <col min="14" max="14" width="15.33203125" style="24" customWidth="1"/>
    <col min="15" max="15" width="9.109375" style="23"/>
    <col min="16" max="16" width="15.109375" style="24" customWidth="1"/>
    <col min="17" max="17" width="9.109375" style="86"/>
    <col min="18" max="18" width="16.5546875" style="86" customWidth="1"/>
    <col min="19" max="19" width="9.109375" style="23"/>
    <col min="20" max="20" width="16.33203125" style="24" customWidth="1"/>
    <col min="21" max="21" width="9.109375" style="86"/>
    <col min="22" max="22" width="17.44140625" style="86" customWidth="1"/>
    <col min="23" max="23" width="14.33203125" style="23" customWidth="1"/>
    <col min="24" max="24" width="22.33203125" style="24" customWidth="1"/>
    <col min="25" max="25" width="9.109375" style="86"/>
    <col min="26" max="26" width="13.44140625" style="86" customWidth="1"/>
    <col min="27" max="27" width="19.5546875" style="23" customWidth="1"/>
    <col min="28" max="28" width="19.33203125" style="24" customWidth="1"/>
    <col min="29" max="29" width="9.5546875" style="23" customWidth="1"/>
    <col min="30" max="30" width="17.5546875" style="24" customWidth="1"/>
    <col min="31" max="31" width="9.109375" style="23"/>
    <col min="32" max="32" width="12.109375" style="24" customWidth="1"/>
    <col min="33" max="33" width="9.109375" style="23"/>
    <col min="34" max="34" width="14.5546875" style="24" customWidth="1"/>
    <col min="35" max="35" width="9.109375" style="23"/>
    <col min="36" max="36" width="15.44140625" style="24" customWidth="1"/>
    <col min="37" max="37" width="11.88671875" style="86" customWidth="1"/>
    <col min="38" max="38" width="20.109375" style="86" customWidth="1"/>
    <col min="39" max="39" width="10.6640625" style="23" customWidth="1"/>
    <col min="40" max="40" width="19.33203125" style="24" customWidth="1"/>
    <col min="41" max="41" width="9.88671875" style="23" customWidth="1"/>
    <col min="42" max="42" width="17.5546875" style="24" customWidth="1"/>
    <col min="43" max="43" width="9.109375" style="23"/>
    <col min="44" max="44" width="17.109375" style="24" customWidth="1"/>
    <col min="45" max="45" width="13.33203125" style="23" customWidth="1"/>
    <col min="46" max="46" width="21.44140625" style="24" customWidth="1"/>
    <col min="47" max="47" width="9.5546875" style="23" customWidth="1"/>
    <col min="48" max="48" width="17.6640625" style="24" customWidth="1"/>
    <col min="49" max="49" width="9.109375" style="23"/>
    <col min="50" max="50" width="36.5546875" style="24" customWidth="1"/>
    <col min="51" max="51" width="15.6640625" style="23" customWidth="1"/>
    <col min="52" max="52" width="13.109375" style="24" customWidth="1"/>
    <col min="53" max="53" width="9.109375" style="23"/>
    <col min="54" max="54" width="17.44140625" style="24" customWidth="1"/>
    <col min="55" max="55" width="10.44140625" style="23" customWidth="1"/>
    <col min="56" max="56" width="18.5546875" style="24" customWidth="1"/>
    <col min="57" max="57" width="9.109375" style="23"/>
    <col min="58" max="58" width="16.44140625" style="24" customWidth="1"/>
    <col min="59" max="59" width="11.33203125" style="86" customWidth="1"/>
    <col min="60" max="60" width="16.44140625" style="86" customWidth="1"/>
    <col min="61" max="61" width="9.109375" style="23"/>
    <col min="62" max="62" width="13.6640625" style="24" customWidth="1"/>
    <col min="63" max="63" width="9.109375" style="23"/>
    <col min="64" max="64" width="16.109375" style="24" customWidth="1"/>
    <col min="65" max="65" width="12.5546875" style="23" customWidth="1"/>
    <col min="66" max="66" width="20.5546875" style="24" customWidth="1"/>
    <col min="67" max="67" width="9.109375" style="23"/>
    <col min="68" max="68" width="13.6640625" style="24" customWidth="1"/>
    <col min="69" max="69" width="10.88671875" style="23" customWidth="1"/>
    <col min="70" max="70" width="18.88671875" style="24" customWidth="1"/>
    <col min="71" max="71" width="9.109375" style="80"/>
    <col min="72" max="72" width="17" style="80" customWidth="1"/>
    <col min="73" max="73" width="9.109375" style="23"/>
    <col min="74" max="74" width="15.33203125" style="24" customWidth="1"/>
    <col min="75" max="75" width="9.109375" style="23"/>
    <col min="76" max="76" width="13" style="24" customWidth="1"/>
    <col min="77" max="77" width="13.109375" style="86" customWidth="1"/>
    <col min="78" max="78" width="20.6640625" style="86" customWidth="1"/>
    <col min="79" max="79" width="9.109375" style="23"/>
    <col min="80" max="80" width="17.33203125" style="24" customWidth="1"/>
    <col min="81" max="81" width="9.109375" style="23"/>
    <col min="82" max="82" width="13.33203125" style="24" customWidth="1"/>
    <col min="83" max="83" width="9.109375" style="23"/>
    <col min="84" max="84" width="17.109375" style="24" customWidth="1"/>
    <col min="85" max="85" width="9.109375" style="23"/>
    <col min="86" max="86" width="15.6640625" style="24" customWidth="1"/>
    <col min="87" max="87" width="9.109375" style="23"/>
    <col min="88" max="88" width="13.6640625" style="24" customWidth="1"/>
    <col min="89" max="89" width="9.109375" style="23"/>
    <col min="90" max="90" width="13.88671875" style="24" customWidth="1"/>
    <col min="91" max="91" width="9.109375" style="86"/>
    <col min="92" max="92" width="14.44140625" style="86" customWidth="1"/>
    <col min="93" max="93" width="12.44140625" style="86" customWidth="1"/>
    <col min="94" max="94" width="20.44140625" style="86" customWidth="1"/>
    <col min="95" max="95" width="9.109375" style="23"/>
    <col min="96" max="96" width="15.109375" style="24" customWidth="1"/>
    <col min="97" max="97" width="9.109375" style="86"/>
    <col min="98" max="98" width="15.6640625" style="86" customWidth="1"/>
    <col min="99" max="99" width="9.109375" style="23"/>
    <col min="100" max="100" width="15.109375" style="24" customWidth="1"/>
    <col min="101" max="101" width="9.109375" style="23"/>
    <col min="102" max="102" width="14.5546875" style="24" customWidth="1"/>
  </cols>
  <sheetData>
    <row r="1" spans="1:103" ht="40.200000000000003" customHeight="1" thickBot="1" x14ac:dyDescent="0.35">
      <c r="A1" s="21" t="s">
        <v>302</v>
      </c>
      <c r="B1" s="22" t="s">
        <v>380</v>
      </c>
      <c r="C1" s="25" t="s">
        <v>632</v>
      </c>
      <c r="D1" s="24" t="s">
        <v>633</v>
      </c>
      <c r="E1" s="25" t="s">
        <v>634</v>
      </c>
      <c r="F1" s="85" t="s">
        <v>635</v>
      </c>
      <c r="G1" s="25" t="s">
        <v>636</v>
      </c>
      <c r="H1" s="24" t="s">
        <v>637</v>
      </c>
      <c r="I1" s="23" t="s">
        <v>638</v>
      </c>
      <c r="J1" s="24" t="s">
        <v>639</v>
      </c>
      <c r="K1" s="23" t="s">
        <v>640</v>
      </c>
      <c r="L1" s="24" t="s">
        <v>641</v>
      </c>
      <c r="M1" s="23" t="s">
        <v>642</v>
      </c>
      <c r="N1" s="24" t="s">
        <v>643</v>
      </c>
      <c r="O1" s="23" t="s">
        <v>644</v>
      </c>
      <c r="P1" s="24" t="s">
        <v>645</v>
      </c>
      <c r="Q1" s="86" t="s">
        <v>646</v>
      </c>
      <c r="R1" s="86" t="s">
        <v>647</v>
      </c>
      <c r="S1" s="23" t="s">
        <v>648</v>
      </c>
      <c r="T1" s="24" t="s">
        <v>649</v>
      </c>
      <c r="U1" s="86" t="s">
        <v>650</v>
      </c>
      <c r="V1" s="86" t="s">
        <v>651</v>
      </c>
      <c r="W1" s="23" t="s">
        <v>652</v>
      </c>
      <c r="X1" s="24" t="s">
        <v>653</v>
      </c>
      <c r="Y1" s="86" t="s">
        <v>654</v>
      </c>
      <c r="Z1" s="86" t="s">
        <v>655</v>
      </c>
      <c r="AA1" s="23" t="s">
        <v>656</v>
      </c>
      <c r="AB1" s="24" t="s">
        <v>657</v>
      </c>
      <c r="AC1" s="23" t="s">
        <v>658</v>
      </c>
      <c r="AD1" s="24" t="s">
        <v>659</v>
      </c>
      <c r="AE1" s="23" t="s">
        <v>660</v>
      </c>
      <c r="AF1" s="24" t="s">
        <v>661</v>
      </c>
      <c r="AG1" s="23" t="s">
        <v>662</v>
      </c>
      <c r="AH1" s="24" t="s">
        <v>663</v>
      </c>
      <c r="AI1" s="23" t="s">
        <v>664</v>
      </c>
      <c r="AJ1" s="160" t="s">
        <v>665</v>
      </c>
      <c r="AK1" s="143" t="s">
        <v>666</v>
      </c>
      <c r="AL1" s="143" t="s">
        <v>667</v>
      </c>
      <c r="AM1" s="23" t="s">
        <v>668</v>
      </c>
      <c r="AN1" s="24" t="s">
        <v>669</v>
      </c>
      <c r="AO1" s="23" t="s">
        <v>670</v>
      </c>
      <c r="AP1" s="24" t="s">
        <v>671</v>
      </c>
      <c r="AQ1" s="23" t="s">
        <v>672</v>
      </c>
      <c r="AR1" s="24" t="s">
        <v>673</v>
      </c>
      <c r="AS1" s="23" t="s">
        <v>674</v>
      </c>
      <c r="AT1" s="24" t="s">
        <v>675</v>
      </c>
      <c r="AU1" s="23" t="s">
        <v>676</v>
      </c>
      <c r="AV1" s="24" t="s">
        <v>677</v>
      </c>
      <c r="AW1" s="23" t="s">
        <v>678</v>
      </c>
      <c r="AX1" s="24" t="s">
        <v>679</v>
      </c>
      <c r="AY1" s="23" t="s">
        <v>680</v>
      </c>
      <c r="AZ1" s="24" t="s">
        <v>681</v>
      </c>
      <c r="BA1" s="23" t="s">
        <v>682</v>
      </c>
      <c r="BB1" s="24" t="s">
        <v>683</v>
      </c>
      <c r="BC1" s="23" t="s">
        <v>684</v>
      </c>
      <c r="BD1" s="24" t="s">
        <v>685</v>
      </c>
      <c r="BE1" s="23" t="s">
        <v>686</v>
      </c>
      <c r="BF1" s="24" t="s">
        <v>687</v>
      </c>
      <c r="BG1" s="86" t="s">
        <v>688</v>
      </c>
      <c r="BH1" s="86" t="s">
        <v>689</v>
      </c>
      <c r="BI1" s="23" t="s">
        <v>690</v>
      </c>
      <c r="BJ1" s="24" t="s">
        <v>691</v>
      </c>
      <c r="BK1" s="23" t="s">
        <v>692</v>
      </c>
      <c r="BL1" s="24" t="s">
        <v>693</v>
      </c>
      <c r="BM1" s="23" t="s">
        <v>694</v>
      </c>
      <c r="BN1" s="24" t="s">
        <v>695</v>
      </c>
      <c r="BO1" s="23" t="s">
        <v>696</v>
      </c>
      <c r="BP1" s="24" t="s">
        <v>697</v>
      </c>
      <c r="BQ1" s="23" t="s">
        <v>698</v>
      </c>
      <c r="BR1" s="80" t="s">
        <v>699</v>
      </c>
      <c r="BS1" s="80" t="s">
        <v>700</v>
      </c>
      <c r="BT1" s="80" t="s">
        <v>701</v>
      </c>
      <c r="BU1" s="23" t="s">
        <v>702</v>
      </c>
      <c r="BV1" s="24" t="s">
        <v>703</v>
      </c>
      <c r="BW1" s="23" t="s">
        <v>704</v>
      </c>
      <c r="BX1" s="24" t="s">
        <v>705</v>
      </c>
      <c r="BY1" s="86" t="s">
        <v>706</v>
      </c>
      <c r="BZ1" s="86" t="s">
        <v>707</v>
      </c>
      <c r="CA1" s="23" t="s">
        <v>708</v>
      </c>
      <c r="CB1" s="24" t="s">
        <v>709</v>
      </c>
      <c r="CC1" s="23" t="s">
        <v>710</v>
      </c>
      <c r="CD1" s="24" t="s">
        <v>711</v>
      </c>
      <c r="CE1" s="23" t="s">
        <v>712</v>
      </c>
      <c r="CF1" s="24" t="s">
        <v>713</v>
      </c>
      <c r="CG1" s="23" t="s">
        <v>714</v>
      </c>
      <c r="CH1" s="24" t="s">
        <v>715</v>
      </c>
      <c r="CI1" s="23" t="s">
        <v>716</v>
      </c>
      <c r="CJ1" s="24" t="s">
        <v>717</v>
      </c>
      <c r="CK1" s="23" t="s">
        <v>718</v>
      </c>
      <c r="CL1" s="24" t="s">
        <v>719</v>
      </c>
      <c r="CM1" s="86" t="s">
        <v>720</v>
      </c>
      <c r="CN1" s="86" t="s">
        <v>721</v>
      </c>
      <c r="CO1" s="86" t="s">
        <v>722</v>
      </c>
      <c r="CP1" s="86" t="s">
        <v>723</v>
      </c>
      <c r="CQ1" s="23" t="s">
        <v>724</v>
      </c>
      <c r="CR1" s="24" t="s">
        <v>725</v>
      </c>
      <c r="CS1" s="86" t="s">
        <v>726</v>
      </c>
      <c r="CT1" s="86" t="s">
        <v>727</v>
      </c>
      <c r="CU1" s="23" t="s">
        <v>728</v>
      </c>
      <c r="CV1" s="24" t="s">
        <v>729</v>
      </c>
      <c r="CW1" s="23" t="s">
        <v>730</v>
      </c>
      <c r="CX1" s="24" t="s">
        <v>731</v>
      </c>
    </row>
    <row r="2" spans="1:103" s="81" customFormat="1" ht="40.200000000000003" customHeight="1" thickBot="1" x14ac:dyDescent="0.35">
      <c r="A2" s="81" t="s">
        <v>303</v>
      </c>
      <c r="B2" s="82" t="s">
        <v>85</v>
      </c>
      <c r="C2" s="96" t="s">
        <v>621</v>
      </c>
      <c r="D2" s="157" t="s">
        <v>3714</v>
      </c>
      <c r="E2" s="96" t="s">
        <v>621</v>
      </c>
      <c r="F2" s="139" t="s">
        <v>2279</v>
      </c>
      <c r="G2" s="96" t="s">
        <v>621</v>
      </c>
      <c r="H2" s="98" t="s">
        <v>940</v>
      </c>
      <c r="I2" s="96" t="s">
        <v>621</v>
      </c>
      <c r="J2" s="268" t="s">
        <v>3546</v>
      </c>
      <c r="K2" s="96" t="s">
        <v>621</v>
      </c>
      <c r="L2" s="139" t="s">
        <v>2345</v>
      </c>
      <c r="M2" s="101" t="s">
        <v>621</v>
      </c>
      <c r="N2" s="102" t="s">
        <v>2032</v>
      </c>
      <c r="O2" s="101" t="s">
        <v>621</v>
      </c>
      <c r="P2" s="270" t="s">
        <v>2047</v>
      </c>
      <c r="Q2" s="101" t="s">
        <v>621</v>
      </c>
      <c r="R2" s="157" t="s">
        <v>2837</v>
      </c>
      <c r="S2" s="101" t="s">
        <v>622</v>
      </c>
      <c r="T2" s="104"/>
      <c r="U2" s="101" t="s">
        <v>621</v>
      </c>
      <c r="V2" s="102" t="s">
        <v>3547</v>
      </c>
      <c r="W2" s="96" t="s">
        <v>621</v>
      </c>
      <c r="X2" s="98" t="s">
        <v>3548</v>
      </c>
      <c r="Y2" s="239" t="s">
        <v>623</v>
      </c>
      <c r="Z2" s="158" t="s">
        <v>839</v>
      </c>
      <c r="AA2" s="239" t="s">
        <v>621</v>
      </c>
      <c r="AB2" s="243" t="s">
        <v>509</v>
      </c>
      <c r="AC2" s="96" t="s">
        <v>621</v>
      </c>
      <c r="AD2" s="159" t="s">
        <v>1295</v>
      </c>
      <c r="AE2" s="96" t="s">
        <v>621</v>
      </c>
      <c r="AF2" s="139" t="s">
        <v>3549</v>
      </c>
      <c r="AG2" s="208" t="s">
        <v>621</v>
      </c>
      <c r="AH2" s="271" t="s">
        <v>1690</v>
      </c>
      <c r="AI2" s="208" t="s">
        <v>621</v>
      </c>
      <c r="AJ2" s="215" t="s">
        <v>2600</v>
      </c>
      <c r="AK2" s="208" t="s">
        <v>621</v>
      </c>
      <c r="AL2" s="209" t="s">
        <v>577</v>
      </c>
      <c r="AM2" s="96" t="s">
        <v>621</v>
      </c>
      <c r="AN2" s="143" t="s">
        <v>3550</v>
      </c>
      <c r="AO2" s="118" t="s">
        <v>621</v>
      </c>
      <c r="AP2" s="159" t="s">
        <v>590</v>
      </c>
      <c r="AQ2" s="148" t="s">
        <v>621</v>
      </c>
      <c r="AR2" s="158" t="s">
        <v>2482</v>
      </c>
      <c r="AS2" s="148" t="s">
        <v>621</v>
      </c>
      <c r="AT2" s="179" t="s">
        <v>1871</v>
      </c>
      <c r="AU2" s="148" t="s">
        <v>621</v>
      </c>
      <c r="AV2" s="266" t="s">
        <v>3551</v>
      </c>
      <c r="AW2" s="148" t="s">
        <v>621</v>
      </c>
      <c r="AX2" s="272" t="s">
        <v>2117</v>
      </c>
      <c r="AY2" s="148" t="s">
        <v>621</v>
      </c>
      <c r="AZ2" s="156" t="s">
        <v>1873</v>
      </c>
      <c r="BA2" s="109" t="s">
        <v>621</v>
      </c>
      <c r="BB2" s="273" t="s">
        <v>3552</v>
      </c>
      <c r="BC2" s="120" t="s">
        <v>621</v>
      </c>
      <c r="BD2" s="143" t="s">
        <v>2990</v>
      </c>
      <c r="BE2" s="120" t="s">
        <v>621</v>
      </c>
      <c r="BF2" s="172" t="s">
        <v>1400</v>
      </c>
      <c r="BG2" s="120" t="s">
        <v>621</v>
      </c>
      <c r="BH2" s="121" t="s">
        <v>2603</v>
      </c>
      <c r="BI2" s="120" t="s">
        <v>621</v>
      </c>
      <c r="BJ2" s="156" t="s">
        <v>2661</v>
      </c>
      <c r="BK2" s="96" t="s">
        <v>621</v>
      </c>
      <c r="BL2" s="158" t="s">
        <v>978</v>
      </c>
      <c r="BM2" s="96" t="s">
        <v>622</v>
      </c>
      <c r="BN2" s="95" t="s">
        <v>2707</v>
      </c>
      <c r="BO2" s="96" t="s">
        <v>621</v>
      </c>
      <c r="BP2" s="98" t="s">
        <v>3554</v>
      </c>
      <c r="BQ2" s="96" t="s">
        <v>621</v>
      </c>
      <c r="BR2" s="157" t="s">
        <v>543</v>
      </c>
      <c r="BS2" s="96" t="s">
        <v>621</v>
      </c>
      <c r="BT2" s="139" t="s">
        <v>3553</v>
      </c>
      <c r="BU2" s="96" t="s">
        <v>621</v>
      </c>
      <c r="BV2" s="159" t="s">
        <v>544</v>
      </c>
      <c r="BW2" s="96" t="s">
        <v>621</v>
      </c>
      <c r="BX2" s="139" t="s">
        <v>3074</v>
      </c>
      <c r="BY2" s="96" t="s">
        <v>621</v>
      </c>
      <c r="BZ2" s="178" t="s">
        <v>2998</v>
      </c>
      <c r="CA2" s="96" t="s">
        <v>621</v>
      </c>
      <c r="CB2" s="172" t="s">
        <v>1462</v>
      </c>
      <c r="CC2" s="96" t="s">
        <v>621</v>
      </c>
      <c r="CD2" s="98" t="s">
        <v>3555</v>
      </c>
      <c r="CE2" s="96" t="s">
        <v>621</v>
      </c>
      <c r="CF2" s="139" t="s">
        <v>2767</v>
      </c>
      <c r="CG2" s="239" t="s">
        <v>621</v>
      </c>
      <c r="CH2" s="242" t="s">
        <v>3140</v>
      </c>
      <c r="CI2" s="96" t="s">
        <v>621</v>
      </c>
      <c r="CJ2" s="156" t="s">
        <v>2535</v>
      </c>
      <c r="CK2" s="96" t="s">
        <v>621</v>
      </c>
      <c r="CL2" s="98" t="s">
        <v>3556</v>
      </c>
      <c r="CM2" s="96" t="s">
        <v>621</v>
      </c>
      <c r="CN2" s="139" t="s">
        <v>3557</v>
      </c>
      <c r="CO2" s="96" t="s">
        <v>621</v>
      </c>
      <c r="CP2" s="279" t="s">
        <v>2193</v>
      </c>
      <c r="CQ2" s="96" t="s">
        <v>621</v>
      </c>
      <c r="CR2" s="158" t="s">
        <v>1744</v>
      </c>
      <c r="CS2" s="96" t="s">
        <v>621</v>
      </c>
      <c r="CT2" s="156" t="s">
        <v>618</v>
      </c>
      <c r="CU2" s="123" t="s">
        <v>621</v>
      </c>
      <c r="CV2" s="124" t="s">
        <v>3558</v>
      </c>
      <c r="CW2" s="96" t="s">
        <v>621</v>
      </c>
      <c r="CX2" s="178" t="s">
        <v>1820</v>
      </c>
      <c r="CY2" s="100"/>
    </row>
    <row r="3" spans="1:103" ht="40.200000000000003" customHeight="1" thickBot="1" x14ac:dyDescent="0.35">
      <c r="A3" t="s">
        <v>304</v>
      </c>
      <c r="B3" s="27" t="s">
        <v>86</v>
      </c>
      <c r="C3" s="96" t="s">
        <v>622</v>
      </c>
      <c r="D3" s="113"/>
      <c r="E3" s="96" t="s">
        <v>622</v>
      </c>
      <c r="F3" s="95"/>
      <c r="G3" s="96" t="s">
        <v>622</v>
      </c>
      <c r="H3" s="140"/>
      <c r="I3" s="96" t="s">
        <v>622</v>
      </c>
      <c r="J3" s="95"/>
      <c r="K3" s="96" t="s">
        <v>622</v>
      </c>
      <c r="L3" s="95"/>
      <c r="M3" s="101" t="s">
        <v>621</v>
      </c>
      <c r="N3" s="164" t="s">
        <v>2366</v>
      </c>
      <c r="O3" s="101" t="s">
        <v>622</v>
      </c>
      <c r="P3" s="103"/>
      <c r="Q3" s="101" t="s">
        <v>622</v>
      </c>
      <c r="R3" s="104"/>
      <c r="S3" s="101" t="s">
        <v>622</v>
      </c>
      <c r="T3" s="104"/>
      <c r="U3" s="101" t="s">
        <v>622</v>
      </c>
      <c r="V3" s="104"/>
      <c r="W3" s="96" t="s">
        <v>622</v>
      </c>
      <c r="X3" s="106"/>
      <c r="Y3" s="239" t="s">
        <v>621</v>
      </c>
      <c r="Z3" s="98" t="s">
        <v>839</v>
      </c>
      <c r="AA3" s="239" t="s">
        <v>621</v>
      </c>
      <c r="AB3" s="250" t="s">
        <v>509</v>
      </c>
      <c r="AC3" s="96" t="s">
        <v>622</v>
      </c>
      <c r="AD3" s="95"/>
      <c r="AE3" s="96" t="s">
        <v>621</v>
      </c>
      <c r="AF3" s="159" t="s">
        <v>1296</v>
      </c>
      <c r="AG3" s="208" t="s">
        <v>622</v>
      </c>
      <c r="AH3" s="209"/>
      <c r="AI3" s="208" t="s">
        <v>622</v>
      </c>
      <c r="AJ3" s="209"/>
      <c r="AK3" s="208" t="s">
        <v>622</v>
      </c>
      <c r="AL3" s="209"/>
      <c r="AM3" s="96" t="s">
        <v>622</v>
      </c>
      <c r="AN3" s="222"/>
      <c r="AO3" s="118" t="s">
        <v>622</v>
      </c>
      <c r="AP3" s="119"/>
      <c r="AQ3" s="168" t="s">
        <v>622</v>
      </c>
      <c r="AR3" s="159"/>
      <c r="AS3" s="148" t="s">
        <v>622</v>
      </c>
      <c r="AT3" s="150"/>
      <c r="AU3" s="148" t="s">
        <v>621</v>
      </c>
      <c r="AV3" s="156" t="s">
        <v>1874</v>
      </c>
      <c r="AW3" s="200" t="s">
        <v>622</v>
      </c>
      <c r="AX3" s="159"/>
      <c r="AY3" s="148" t="s">
        <v>622</v>
      </c>
      <c r="AZ3" s="151"/>
      <c r="BA3" s="109" t="s">
        <v>622</v>
      </c>
      <c r="BB3" s="109"/>
      <c r="BC3" s="120" t="s">
        <v>622</v>
      </c>
      <c r="BD3" s="127"/>
      <c r="BE3" s="120" t="s">
        <v>622</v>
      </c>
      <c r="BF3" s="227"/>
      <c r="BG3" s="120" t="s">
        <v>622</v>
      </c>
      <c r="BH3" s="121"/>
      <c r="BI3" s="120" t="s">
        <v>622</v>
      </c>
      <c r="BJ3" s="156"/>
      <c r="BK3" s="96" t="s">
        <v>621</v>
      </c>
      <c r="BL3" s="264" t="s">
        <v>3717</v>
      </c>
      <c r="BM3" s="96" t="s">
        <v>622</v>
      </c>
      <c r="BN3" s="95"/>
      <c r="BO3" s="96" t="s">
        <v>621</v>
      </c>
      <c r="BP3" s="98" t="s">
        <v>3715</v>
      </c>
      <c r="BQ3" s="96" t="s">
        <v>622</v>
      </c>
      <c r="BR3" s="98"/>
      <c r="BS3" s="96" t="s">
        <v>621</v>
      </c>
      <c r="BT3" s="139" t="s">
        <v>1464</v>
      </c>
      <c r="BU3" s="96" t="s">
        <v>622</v>
      </c>
      <c r="BV3" s="159" t="s">
        <v>3112</v>
      </c>
      <c r="BW3" s="96" t="s">
        <v>623</v>
      </c>
      <c r="BX3" s="269" t="s">
        <v>3716</v>
      </c>
      <c r="BY3" s="96" t="s">
        <v>622</v>
      </c>
      <c r="BZ3" s="95"/>
      <c r="CA3" s="96" t="s">
        <v>622</v>
      </c>
      <c r="CB3" s="109"/>
      <c r="CC3" s="96" t="s">
        <v>621</v>
      </c>
      <c r="CD3" s="159" t="s">
        <v>3054</v>
      </c>
      <c r="CE3" s="96" t="s">
        <v>622</v>
      </c>
      <c r="CF3" s="95"/>
      <c r="CG3" s="239" t="s">
        <v>623</v>
      </c>
      <c r="CH3" s="278" t="s">
        <v>2182</v>
      </c>
      <c r="CI3" s="96" t="s">
        <v>622</v>
      </c>
      <c r="CJ3" s="113" t="s">
        <v>1645</v>
      </c>
      <c r="CK3" s="96" t="s">
        <v>622</v>
      </c>
      <c r="CL3" s="98"/>
      <c r="CM3" s="96" t="s">
        <v>622</v>
      </c>
      <c r="CN3" s="98"/>
      <c r="CO3" s="96" t="s">
        <v>621</v>
      </c>
      <c r="CP3" s="266" t="s">
        <v>3718</v>
      </c>
      <c r="CQ3" s="96" t="s">
        <v>622</v>
      </c>
      <c r="CR3" s="98"/>
      <c r="CS3" s="96" t="s">
        <v>621</v>
      </c>
      <c r="CT3" s="113" t="s">
        <v>2242</v>
      </c>
      <c r="CU3" s="123" t="s">
        <v>621</v>
      </c>
      <c r="CV3" s="269" t="s">
        <v>3719</v>
      </c>
      <c r="CW3" s="96" t="s">
        <v>622</v>
      </c>
      <c r="CX3" s="109"/>
      <c r="CY3" s="100"/>
    </row>
    <row r="4" spans="1:103" ht="40.200000000000003" customHeight="1" thickBot="1" x14ac:dyDescent="0.35">
      <c r="A4" t="s">
        <v>305</v>
      </c>
      <c r="B4" s="27" t="s">
        <v>87</v>
      </c>
      <c r="C4" s="110" t="s">
        <v>622</v>
      </c>
      <c r="D4" s="125"/>
      <c r="E4" s="126" t="s">
        <v>623</v>
      </c>
      <c r="F4" s="95" t="s">
        <v>2280</v>
      </c>
      <c r="G4" s="96" t="s">
        <v>622</v>
      </c>
      <c r="H4" s="95"/>
      <c r="I4" s="96" t="s">
        <v>622</v>
      </c>
      <c r="J4" s="95"/>
      <c r="K4" s="96" t="s">
        <v>622</v>
      </c>
      <c r="L4" s="95"/>
      <c r="M4" s="101" t="s">
        <v>621</v>
      </c>
      <c r="N4" s="164" t="s">
        <v>2366</v>
      </c>
      <c r="O4" s="101" t="s">
        <v>622</v>
      </c>
      <c r="P4" s="103"/>
      <c r="Q4" s="101" t="s">
        <v>621</v>
      </c>
      <c r="R4" s="104"/>
      <c r="S4" s="101" t="s">
        <v>621</v>
      </c>
      <c r="T4" s="156" t="s">
        <v>1146</v>
      </c>
      <c r="U4" s="101" t="s">
        <v>622</v>
      </c>
      <c r="V4" s="104"/>
      <c r="W4" s="96" t="s">
        <v>621</v>
      </c>
      <c r="X4" s="269" t="s">
        <v>3732</v>
      </c>
      <c r="Y4" s="239" t="s">
        <v>621</v>
      </c>
      <c r="Z4" s="268" t="s">
        <v>839</v>
      </c>
      <c r="AA4" s="239" t="s">
        <v>621</v>
      </c>
      <c r="AB4" s="242" t="s">
        <v>1298</v>
      </c>
      <c r="AC4" s="96" t="s">
        <v>621</v>
      </c>
      <c r="AD4" s="95"/>
      <c r="AE4" s="96" t="s">
        <v>621</v>
      </c>
      <c r="AF4" s="95" t="s">
        <v>1296</v>
      </c>
      <c r="AG4" s="208" t="s">
        <v>621</v>
      </c>
      <c r="AH4" s="209"/>
      <c r="AI4" s="208" t="s">
        <v>622</v>
      </c>
      <c r="AJ4" s="209"/>
      <c r="AK4" s="208" t="s">
        <v>622</v>
      </c>
      <c r="AL4" s="209"/>
      <c r="AM4" s="223" t="s">
        <v>622</v>
      </c>
      <c r="AN4" s="109"/>
      <c r="AO4" s="118" t="s">
        <v>622</v>
      </c>
      <c r="AP4" s="119"/>
      <c r="AQ4" s="168" t="s">
        <v>622</v>
      </c>
      <c r="AR4" s="159"/>
      <c r="AS4" s="148" t="s">
        <v>622</v>
      </c>
      <c r="AT4" s="150"/>
      <c r="AU4" s="148" t="s">
        <v>622</v>
      </c>
      <c r="AV4" s="149"/>
      <c r="AW4" s="148" t="s">
        <v>622</v>
      </c>
      <c r="AX4" s="150"/>
      <c r="AY4" s="148" t="s">
        <v>622</v>
      </c>
      <c r="AZ4" s="150"/>
      <c r="BA4" s="109" t="s">
        <v>622</v>
      </c>
      <c r="BB4" s="109"/>
      <c r="BC4" s="120" t="s">
        <v>622</v>
      </c>
      <c r="BD4" s="127"/>
      <c r="BE4" s="120" t="s">
        <v>622</v>
      </c>
      <c r="BF4" s="127"/>
      <c r="BG4" s="120" t="s">
        <v>621</v>
      </c>
      <c r="BH4" s="121"/>
      <c r="BI4" s="120" t="s">
        <v>621</v>
      </c>
      <c r="BJ4" s="137"/>
      <c r="BK4" s="96" t="s">
        <v>621</v>
      </c>
      <c r="BL4" s="125" t="s">
        <v>1463</v>
      </c>
      <c r="BM4" s="126" t="s">
        <v>622</v>
      </c>
      <c r="BN4" s="95"/>
      <c r="BO4" s="96" t="s">
        <v>621</v>
      </c>
      <c r="BP4" s="268" t="s">
        <v>2162</v>
      </c>
      <c r="BQ4" s="96" t="s">
        <v>622</v>
      </c>
      <c r="BR4" s="98"/>
      <c r="BS4" s="96" t="s">
        <v>622</v>
      </c>
      <c r="BT4" s="98"/>
      <c r="BU4" s="96" t="s">
        <v>622</v>
      </c>
      <c r="BV4" s="159" t="s">
        <v>3112</v>
      </c>
      <c r="BW4" s="96" t="s">
        <v>623</v>
      </c>
      <c r="BX4" s="269" t="s">
        <v>3720</v>
      </c>
      <c r="BY4" s="96" t="s">
        <v>622</v>
      </c>
      <c r="BZ4" s="95"/>
      <c r="CA4" s="96" t="s">
        <v>622</v>
      </c>
      <c r="CB4" s="109"/>
      <c r="CC4" s="96" t="s">
        <v>621</v>
      </c>
      <c r="CD4" s="159" t="s">
        <v>3055</v>
      </c>
      <c r="CE4" s="96" t="s">
        <v>621</v>
      </c>
      <c r="CF4" s="137"/>
      <c r="CG4" s="239" t="s">
        <v>623</v>
      </c>
      <c r="CH4" s="242" t="s">
        <v>2183</v>
      </c>
      <c r="CI4" s="96" t="s">
        <v>621</v>
      </c>
      <c r="CJ4" s="113"/>
      <c r="CK4" s="96" t="s">
        <v>622</v>
      </c>
      <c r="CL4" s="98"/>
      <c r="CM4" s="96" t="s">
        <v>622</v>
      </c>
      <c r="CN4" s="98"/>
      <c r="CO4" s="96" t="s">
        <v>621</v>
      </c>
      <c r="CP4" s="234"/>
      <c r="CQ4" s="96" t="s">
        <v>622</v>
      </c>
      <c r="CR4" s="158"/>
      <c r="CS4" s="96" t="s">
        <v>621</v>
      </c>
      <c r="CT4" s="122"/>
      <c r="CU4" s="123" t="s">
        <v>621</v>
      </c>
      <c r="CV4" s="269" t="s">
        <v>3719</v>
      </c>
      <c r="CW4" s="96" t="s">
        <v>621</v>
      </c>
      <c r="CX4" s="178" t="s">
        <v>3002</v>
      </c>
      <c r="CY4" s="100"/>
    </row>
    <row r="5" spans="1:103" ht="40.200000000000003" customHeight="1" thickBot="1" x14ac:dyDescent="0.35">
      <c r="A5" t="s">
        <v>306</v>
      </c>
      <c r="B5" s="27" t="s">
        <v>88</v>
      </c>
      <c r="C5" s="96" t="s">
        <v>622</v>
      </c>
      <c r="D5" s="97"/>
      <c r="E5" s="96" t="s">
        <v>622</v>
      </c>
      <c r="F5" s="95"/>
      <c r="G5" s="96" t="s">
        <v>622</v>
      </c>
      <c r="H5" s="113"/>
      <c r="I5" s="96" t="s">
        <v>622</v>
      </c>
      <c r="J5" s="95"/>
      <c r="K5" s="96" t="s">
        <v>622</v>
      </c>
      <c r="L5" s="95"/>
      <c r="M5" s="101" t="s">
        <v>621</v>
      </c>
      <c r="N5" s="156" t="s">
        <v>2367</v>
      </c>
      <c r="O5" s="101" t="s">
        <v>621</v>
      </c>
      <c r="P5" s="270" t="s">
        <v>2046</v>
      </c>
      <c r="Q5" s="101" t="s">
        <v>621</v>
      </c>
      <c r="R5" s="137" t="s">
        <v>2836</v>
      </c>
      <c r="S5" s="101" t="s">
        <v>622</v>
      </c>
      <c r="T5" s="104"/>
      <c r="U5" s="101" t="s">
        <v>622</v>
      </c>
      <c r="V5" s="104"/>
      <c r="W5" s="96" t="s">
        <v>621</v>
      </c>
      <c r="X5" s="269" t="s">
        <v>2051</v>
      </c>
      <c r="Y5" s="239" t="s">
        <v>622</v>
      </c>
      <c r="Z5" s="98"/>
      <c r="AA5" s="239" t="s">
        <v>621</v>
      </c>
      <c r="AB5" s="243" t="s">
        <v>509</v>
      </c>
      <c r="AC5" s="96" t="s">
        <v>621</v>
      </c>
      <c r="AD5" s="159" t="s">
        <v>2424</v>
      </c>
      <c r="AE5" s="96" t="s">
        <v>622</v>
      </c>
      <c r="AF5" s="95"/>
      <c r="AG5" s="208" t="s">
        <v>622</v>
      </c>
      <c r="AH5" s="209"/>
      <c r="AI5" s="208" t="s">
        <v>622</v>
      </c>
      <c r="AJ5" s="209"/>
      <c r="AK5" s="208" t="s">
        <v>622</v>
      </c>
      <c r="AL5" s="209"/>
      <c r="AM5" s="96" t="s">
        <v>622</v>
      </c>
      <c r="AN5" s="224"/>
      <c r="AO5" s="118" t="s">
        <v>622</v>
      </c>
      <c r="AP5" s="119"/>
      <c r="AQ5" s="148" t="s">
        <v>621</v>
      </c>
      <c r="AR5" s="159" t="s">
        <v>2482</v>
      </c>
      <c r="AS5" s="148" t="s">
        <v>622</v>
      </c>
      <c r="AT5" s="150"/>
      <c r="AU5" s="148" t="s">
        <v>622</v>
      </c>
      <c r="AV5" s="150"/>
      <c r="AW5" s="148" t="s">
        <v>622</v>
      </c>
      <c r="AX5" s="150"/>
      <c r="AY5" s="148" t="s">
        <v>621</v>
      </c>
      <c r="AZ5" s="159" t="s">
        <v>1875</v>
      </c>
      <c r="BA5" s="109" t="s">
        <v>622</v>
      </c>
      <c r="BB5" s="109"/>
      <c r="BC5" s="120" t="s">
        <v>622</v>
      </c>
      <c r="BD5" s="127"/>
      <c r="BE5" s="120" t="s">
        <v>622</v>
      </c>
      <c r="BF5" s="127"/>
      <c r="BG5" s="120" t="s">
        <v>621</v>
      </c>
      <c r="BH5" s="121" t="s">
        <v>2604</v>
      </c>
      <c r="BI5" s="120" t="s">
        <v>622</v>
      </c>
      <c r="BJ5" s="121"/>
      <c r="BK5" s="96" t="s">
        <v>622</v>
      </c>
      <c r="BL5" s="261"/>
      <c r="BM5" s="96" t="s">
        <v>622</v>
      </c>
      <c r="BN5" s="95"/>
      <c r="BO5" s="96" t="s">
        <v>621</v>
      </c>
      <c r="BP5" s="98" t="s">
        <v>3721</v>
      </c>
      <c r="BQ5" s="96" t="s">
        <v>622</v>
      </c>
      <c r="BR5" s="98"/>
      <c r="BS5" s="96" t="s">
        <v>622</v>
      </c>
      <c r="BT5" s="98"/>
      <c r="BU5" s="96" t="s">
        <v>621</v>
      </c>
      <c r="BV5" s="159" t="s">
        <v>3112</v>
      </c>
      <c r="BW5" s="96" t="s">
        <v>623</v>
      </c>
      <c r="BX5" s="269" t="s">
        <v>3722</v>
      </c>
      <c r="BY5" s="96" t="s">
        <v>622</v>
      </c>
      <c r="BZ5" s="95"/>
      <c r="CA5" s="96" t="s">
        <v>621</v>
      </c>
      <c r="CB5" s="172" t="s">
        <v>1467</v>
      </c>
      <c r="CC5" s="96" t="s">
        <v>621</v>
      </c>
      <c r="CD5" s="159" t="s">
        <v>3055</v>
      </c>
      <c r="CE5" s="96" t="s">
        <v>622</v>
      </c>
      <c r="CF5" s="95"/>
      <c r="CG5" s="239" t="s">
        <v>623</v>
      </c>
      <c r="CH5" s="243"/>
      <c r="CI5" s="96" t="s">
        <v>621</v>
      </c>
      <c r="CJ5" s="113"/>
      <c r="CK5" s="96" t="s">
        <v>622</v>
      </c>
      <c r="CL5" s="98"/>
      <c r="CM5" s="96" t="s">
        <v>622</v>
      </c>
      <c r="CN5" s="98"/>
      <c r="CO5" s="96" t="s">
        <v>621</v>
      </c>
      <c r="CP5" s="280" t="s">
        <v>3718</v>
      </c>
      <c r="CQ5" s="96" t="s">
        <v>622</v>
      </c>
      <c r="CR5" s="95"/>
      <c r="CS5" s="96" t="s">
        <v>621</v>
      </c>
      <c r="CT5" s="122"/>
      <c r="CU5" s="123" t="s">
        <v>622</v>
      </c>
      <c r="CV5" s="269" t="s">
        <v>3719</v>
      </c>
      <c r="CW5" s="96" t="s">
        <v>622</v>
      </c>
      <c r="CX5" s="95"/>
      <c r="CY5" s="100"/>
    </row>
    <row r="6" spans="1:103" s="80" customFormat="1" ht="40.200000000000003" customHeight="1" x14ac:dyDescent="0.3">
      <c r="A6" s="80" t="s">
        <v>307</v>
      </c>
      <c r="B6" s="28" t="s">
        <v>628</v>
      </c>
      <c r="C6" s="188" t="s">
        <v>621</v>
      </c>
      <c r="D6" s="188" t="s">
        <v>736</v>
      </c>
      <c r="E6" s="188" t="s">
        <v>621</v>
      </c>
      <c r="F6" s="188" t="s">
        <v>3512</v>
      </c>
      <c r="G6" s="188" t="s">
        <v>621</v>
      </c>
      <c r="H6" s="188" t="s">
        <v>736</v>
      </c>
      <c r="I6" s="188" t="s">
        <v>622</v>
      </c>
      <c r="J6" s="188" t="s">
        <v>3512</v>
      </c>
      <c r="K6" s="188" t="s">
        <v>621</v>
      </c>
      <c r="L6" s="188" t="s">
        <v>736</v>
      </c>
      <c r="M6" s="188" t="s">
        <v>621</v>
      </c>
      <c r="N6" s="188" t="s">
        <v>736</v>
      </c>
      <c r="O6" s="185" t="s">
        <v>621</v>
      </c>
      <c r="P6" s="186" t="s">
        <v>736</v>
      </c>
      <c r="Q6" s="185" t="s">
        <v>622</v>
      </c>
      <c r="R6" s="185"/>
      <c r="S6" s="185" t="s">
        <v>621</v>
      </c>
      <c r="T6" s="186" t="s">
        <v>736</v>
      </c>
      <c r="U6" s="185" t="s">
        <v>621</v>
      </c>
      <c r="V6" s="186" t="s">
        <v>736</v>
      </c>
      <c r="W6" s="188" t="s">
        <v>621</v>
      </c>
      <c r="X6" s="188" t="s">
        <v>736</v>
      </c>
      <c r="Y6" s="188" t="s">
        <v>621</v>
      </c>
      <c r="Z6" s="188" t="s">
        <v>736</v>
      </c>
      <c r="AA6" s="188" t="s">
        <v>621</v>
      </c>
      <c r="AB6" s="188" t="s">
        <v>736</v>
      </c>
      <c r="AC6" s="188" t="s">
        <v>621</v>
      </c>
      <c r="AD6" s="188" t="s">
        <v>736</v>
      </c>
      <c r="AE6" s="188" t="s">
        <v>622</v>
      </c>
      <c r="AF6" s="188"/>
      <c r="AG6" s="188" t="s">
        <v>622</v>
      </c>
      <c r="AH6" s="188">
        <v>10</v>
      </c>
      <c r="AI6" s="194" t="s">
        <v>621</v>
      </c>
      <c r="AJ6" s="188" t="s">
        <v>736</v>
      </c>
      <c r="AK6" s="194" t="s">
        <v>621</v>
      </c>
      <c r="AL6" s="188" t="s">
        <v>736</v>
      </c>
      <c r="AM6" s="188" t="s">
        <v>621</v>
      </c>
      <c r="AN6" s="188" t="s">
        <v>736</v>
      </c>
      <c r="AO6" s="188" t="s">
        <v>621</v>
      </c>
      <c r="AP6" s="188" t="s">
        <v>736</v>
      </c>
      <c r="AQ6" s="191" t="s">
        <v>621</v>
      </c>
      <c r="AR6" s="191" t="s">
        <v>736</v>
      </c>
      <c r="AS6" s="191" t="s">
        <v>621</v>
      </c>
      <c r="AT6" s="191" t="s">
        <v>736</v>
      </c>
      <c r="AU6" s="195" t="s">
        <v>621</v>
      </c>
      <c r="AV6" s="195"/>
      <c r="AW6" s="191" t="s">
        <v>621</v>
      </c>
      <c r="AX6" s="191" t="s">
        <v>736</v>
      </c>
      <c r="AY6" s="204" t="s">
        <v>622</v>
      </c>
      <c r="AZ6" s="192" t="s">
        <v>3512</v>
      </c>
      <c r="BA6" s="188" t="s">
        <v>622</v>
      </c>
      <c r="BB6" s="188" t="s">
        <v>3518</v>
      </c>
      <c r="BC6" s="193" t="s">
        <v>621</v>
      </c>
      <c r="BD6" s="193" t="s">
        <v>736</v>
      </c>
      <c r="BE6" s="193" t="s">
        <v>621</v>
      </c>
      <c r="BF6" s="193" t="s">
        <v>736</v>
      </c>
      <c r="BG6" s="193" t="s">
        <v>622</v>
      </c>
      <c r="BH6" s="188"/>
      <c r="BI6" s="193" t="s">
        <v>622</v>
      </c>
      <c r="BJ6" s="193"/>
      <c r="BK6" s="188" t="s">
        <v>621</v>
      </c>
      <c r="BL6" s="187" t="s">
        <v>736</v>
      </c>
      <c r="BM6" s="188" t="s">
        <v>621</v>
      </c>
      <c r="BN6" s="188" t="s">
        <v>736</v>
      </c>
      <c r="BO6" s="188" t="s">
        <v>621</v>
      </c>
      <c r="BP6" s="188" t="s">
        <v>736</v>
      </c>
      <c r="BQ6" s="188" t="s">
        <v>621</v>
      </c>
      <c r="BR6" s="188" t="s">
        <v>736</v>
      </c>
      <c r="BS6" s="188" t="s">
        <v>621</v>
      </c>
      <c r="BT6" s="188" t="s">
        <v>736</v>
      </c>
      <c r="BU6" s="188" t="s">
        <v>621</v>
      </c>
      <c r="BV6" s="188" t="s">
        <v>736</v>
      </c>
      <c r="BW6" s="188" t="s">
        <v>621</v>
      </c>
      <c r="BX6" s="188" t="s">
        <v>736</v>
      </c>
      <c r="BY6" s="188" t="s">
        <v>622</v>
      </c>
      <c r="BZ6" s="188"/>
      <c r="CA6" s="188" t="s">
        <v>622</v>
      </c>
      <c r="CB6" s="192" t="s">
        <v>3512</v>
      </c>
      <c r="CC6" s="188" t="s">
        <v>621</v>
      </c>
      <c r="CD6" s="188" t="s">
        <v>736</v>
      </c>
      <c r="CE6" s="188" t="s">
        <v>621</v>
      </c>
      <c r="CF6" s="188" t="s">
        <v>736</v>
      </c>
      <c r="CG6" s="188" t="s">
        <v>621</v>
      </c>
      <c r="CH6" s="188" t="s">
        <v>736</v>
      </c>
      <c r="CI6" s="188" t="s">
        <v>622</v>
      </c>
      <c r="CJ6" s="188"/>
      <c r="CK6" s="188" t="s">
        <v>621</v>
      </c>
      <c r="CL6" s="188" t="s">
        <v>736</v>
      </c>
      <c r="CM6" s="188" t="s">
        <v>621</v>
      </c>
      <c r="CN6" s="188" t="s">
        <v>736</v>
      </c>
      <c r="CO6" s="188" t="s">
        <v>621</v>
      </c>
      <c r="CP6" s="188" t="s">
        <v>736</v>
      </c>
      <c r="CQ6" s="188" t="s">
        <v>621</v>
      </c>
      <c r="CR6" s="188" t="s">
        <v>736</v>
      </c>
      <c r="CS6" s="188" t="s">
        <v>621</v>
      </c>
      <c r="CT6" s="188" t="s">
        <v>736</v>
      </c>
      <c r="CU6" s="188" t="s">
        <v>621</v>
      </c>
      <c r="CV6" s="188" t="s">
        <v>736</v>
      </c>
      <c r="CW6" s="188" t="s">
        <v>621</v>
      </c>
      <c r="CX6" s="188" t="s">
        <v>736</v>
      </c>
      <c r="CY6" s="93"/>
    </row>
    <row r="7" spans="1:103" s="80" customFormat="1" ht="40.200000000000003" customHeight="1" x14ac:dyDescent="0.3">
      <c r="A7" s="80" t="s">
        <v>308</v>
      </c>
      <c r="B7" s="28" t="s">
        <v>629</v>
      </c>
      <c r="C7" s="188" t="s">
        <v>621</v>
      </c>
      <c r="D7" s="188" t="s">
        <v>735</v>
      </c>
      <c r="E7" s="188" t="s">
        <v>621</v>
      </c>
      <c r="F7" s="188" t="s">
        <v>735</v>
      </c>
      <c r="G7" s="188" t="s">
        <v>621</v>
      </c>
      <c r="H7" s="188" t="s">
        <v>735</v>
      </c>
      <c r="I7" s="188" t="s">
        <v>622</v>
      </c>
      <c r="J7" s="188"/>
      <c r="K7" s="188" t="s">
        <v>621</v>
      </c>
      <c r="L7" s="188" t="s">
        <v>735</v>
      </c>
      <c r="M7" s="188" t="s">
        <v>621</v>
      </c>
      <c r="N7" s="188" t="s">
        <v>735</v>
      </c>
      <c r="O7" s="185" t="s">
        <v>621</v>
      </c>
      <c r="P7" s="187" t="s">
        <v>736</v>
      </c>
      <c r="Q7" s="185" t="s">
        <v>621</v>
      </c>
      <c r="R7" s="185" t="s">
        <v>735</v>
      </c>
      <c r="S7" s="185" t="s">
        <v>621</v>
      </c>
      <c r="T7" s="187" t="s">
        <v>736</v>
      </c>
      <c r="U7" s="185" t="s">
        <v>621</v>
      </c>
      <c r="V7" s="187" t="s">
        <v>736</v>
      </c>
      <c r="W7" s="188" t="s">
        <v>621</v>
      </c>
      <c r="X7" s="188" t="s">
        <v>736</v>
      </c>
      <c r="Y7" s="188" t="s">
        <v>621</v>
      </c>
      <c r="Z7" s="188" t="s">
        <v>735</v>
      </c>
      <c r="AA7" s="188" t="s">
        <v>621</v>
      </c>
      <c r="AB7" s="188" t="s">
        <v>735</v>
      </c>
      <c r="AC7" s="188" t="s">
        <v>621</v>
      </c>
      <c r="AD7" s="188" t="s">
        <v>735</v>
      </c>
      <c r="AE7" s="188" t="s">
        <v>622</v>
      </c>
      <c r="AF7" s="188"/>
      <c r="AG7" s="188" t="s">
        <v>621</v>
      </c>
      <c r="AH7" s="188" t="s">
        <v>735</v>
      </c>
      <c r="AI7" s="194" t="s">
        <v>621</v>
      </c>
      <c r="AJ7" s="188" t="s">
        <v>735</v>
      </c>
      <c r="AK7" s="194" t="s">
        <v>621</v>
      </c>
      <c r="AL7" s="188" t="s">
        <v>735</v>
      </c>
      <c r="AM7" s="188" t="s">
        <v>621</v>
      </c>
      <c r="AN7" s="188" t="s">
        <v>735</v>
      </c>
      <c r="AO7" s="188" t="s">
        <v>621</v>
      </c>
      <c r="AP7" s="188" t="s">
        <v>735</v>
      </c>
      <c r="AQ7" s="191" t="s">
        <v>621</v>
      </c>
      <c r="AR7" s="191" t="s">
        <v>735</v>
      </c>
      <c r="AS7" s="191" t="s">
        <v>621</v>
      </c>
      <c r="AT7" s="191" t="s">
        <v>735</v>
      </c>
      <c r="AU7" s="195" t="s">
        <v>622</v>
      </c>
      <c r="AV7" s="195"/>
      <c r="AW7" s="191" t="s">
        <v>621</v>
      </c>
      <c r="AX7" s="191" t="s">
        <v>735</v>
      </c>
      <c r="AY7" s="204" t="s">
        <v>622</v>
      </c>
      <c r="AZ7" s="192"/>
      <c r="BA7" s="188" t="s">
        <v>621</v>
      </c>
      <c r="BB7" s="193" t="s">
        <v>735</v>
      </c>
      <c r="BC7" s="193" t="s">
        <v>621</v>
      </c>
      <c r="BD7" s="193" t="s">
        <v>735</v>
      </c>
      <c r="BE7" s="193" t="s">
        <v>621</v>
      </c>
      <c r="BF7" s="193" t="s">
        <v>735</v>
      </c>
      <c r="BG7" s="193" t="s">
        <v>622</v>
      </c>
      <c r="BH7" s="188"/>
      <c r="BI7" s="193" t="s">
        <v>622</v>
      </c>
      <c r="BJ7" s="193"/>
      <c r="BK7" s="188" t="s">
        <v>621</v>
      </c>
      <c r="BL7" s="205" t="s">
        <v>735</v>
      </c>
      <c r="BM7" s="188" t="s">
        <v>621</v>
      </c>
      <c r="BN7" s="188" t="s">
        <v>735</v>
      </c>
      <c r="BO7" s="188" t="s">
        <v>621</v>
      </c>
      <c r="BP7" s="188" t="s">
        <v>735</v>
      </c>
      <c r="BQ7" s="188" t="s">
        <v>621</v>
      </c>
      <c r="BR7" s="188" t="s">
        <v>735</v>
      </c>
      <c r="BS7" s="188" t="s">
        <v>621</v>
      </c>
      <c r="BT7" s="188" t="s">
        <v>735</v>
      </c>
      <c r="BU7" s="188" t="s">
        <v>621</v>
      </c>
      <c r="BV7" s="188" t="s">
        <v>735</v>
      </c>
      <c r="BW7" s="188" t="s">
        <v>621</v>
      </c>
      <c r="BX7" s="188" t="s">
        <v>735</v>
      </c>
      <c r="BY7" s="188" t="s">
        <v>622</v>
      </c>
      <c r="BZ7" s="188"/>
      <c r="CA7" s="188" t="s">
        <v>622</v>
      </c>
      <c r="CB7" s="206"/>
      <c r="CC7" s="188" t="s">
        <v>621</v>
      </c>
      <c r="CD7" s="188" t="s">
        <v>735</v>
      </c>
      <c r="CE7" s="188" t="s">
        <v>621</v>
      </c>
      <c r="CF7" s="188" t="s">
        <v>735</v>
      </c>
      <c r="CG7" s="188" t="s">
        <v>621</v>
      </c>
      <c r="CH7" s="188" t="s">
        <v>735</v>
      </c>
      <c r="CI7" s="188" t="s">
        <v>622</v>
      </c>
      <c r="CJ7" s="188"/>
      <c r="CK7" s="188" t="s">
        <v>621</v>
      </c>
      <c r="CL7" s="188" t="s">
        <v>735</v>
      </c>
      <c r="CM7" s="188" t="s">
        <v>621</v>
      </c>
      <c r="CN7" s="188" t="s">
        <v>735</v>
      </c>
      <c r="CO7" s="188" t="s">
        <v>621</v>
      </c>
      <c r="CP7" s="188" t="s">
        <v>735</v>
      </c>
      <c r="CQ7" s="188" t="s">
        <v>621</v>
      </c>
      <c r="CR7" s="188" t="s">
        <v>735</v>
      </c>
      <c r="CS7" s="188" t="s">
        <v>621</v>
      </c>
      <c r="CT7" s="188" t="s">
        <v>735</v>
      </c>
      <c r="CU7" s="188" t="s">
        <v>621</v>
      </c>
      <c r="CV7" s="188" t="s">
        <v>735</v>
      </c>
      <c r="CW7" s="188" t="s">
        <v>621</v>
      </c>
      <c r="CX7" s="188" t="s">
        <v>735</v>
      </c>
      <c r="CY7" s="93"/>
    </row>
    <row r="8" spans="1:103" s="78" customFormat="1" ht="40.200000000000003" customHeight="1" x14ac:dyDescent="0.3">
      <c r="A8" s="78" t="s">
        <v>309</v>
      </c>
      <c r="B8" s="79" t="s">
        <v>630</v>
      </c>
      <c r="C8" s="188" t="s">
        <v>621</v>
      </c>
      <c r="D8" s="188" t="s">
        <v>736</v>
      </c>
      <c r="E8" s="188" t="s">
        <v>622</v>
      </c>
      <c r="F8" s="188" t="s">
        <v>3518</v>
      </c>
      <c r="G8" s="188" t="s">
        <v>621</v>
      </c>
      <c r="H8" s="188" t="s">
        <v>736</v>
      </c>
      <c r="I8" s="188" t="s">
        <v>622</v>
      </c>
      <c r="J8" s="188"/>
      <c r="K8" s="188" t="s">
        <v>621</v>
      </c>
      <c r="L8" s="188" t="s">
        <v>736</v>
      </c>
      <c r="M8" s="185" t="s">
        <v>621</v>
      </c>
      <c r="N8" s="186" t="s">
        <v>736</v>
      </c>
      <c r="O8" s="185" t="s">
        <v>622</v>
      </c>
      <c r="P8" s="185"/>
      <c r="Q8" s="185" t="s">
        <v>622</v>
      </c>
      <c r="R8" s="185" t="s">
        <v>3518</v>
      </c>
      <c r="S8" s="185" t="s">
        <v>621</v>
      </c>
      <c r="T8" s="187" t="s">
        <v>736</v>
      </c>
      <c r="U8" s="185" t="s">
        <v>621</v>
      </c>
      <c r="V8" s="187" t="s">
        <v>3519</v>
      </c>
      <c r="W8" s="188" t="s">
        <v>621</v>
      </c>
      <c r="X8" s="188" t="s">
        <v>736</v>
      </c>
      <c r="Y8" s="188" t="s">
        <v>621</v>
      </c>
      <c r="Z8" s="188" t="s">
        <v>736</v>
      </c>
      <c r="AA8" s="188" t="s">
        <v>621</v>
      </c>
      <c r="AB8" s="188" t="s">
        <v>736</v>
      </c>
      <c r="AC8" s="188" t="s">
        <v>621</v>
      </c>
      <c r="AD8" s="188" t="s">
        <v>736</v>
      </c>
      <c r="AE8" s="188" t="s">
        <v>622</v>
      </c>
      <c r="AF8" s="188" t="s">
        <v>3518</v>
      </c>
      <c r="AG8" s="188" t="s">
        <v>622</v>
      </c>
      <c r="AH8" s="188" t="s">
        <v>3518</v>
      </c>
      <c r="AI8" s="188" t="s">
        <v>622</v>
      </c>
      <c r="AJ8" s="188" t="s">
        <v>3518</v>
      </c>
      <c r="AK8" s="204" t="s">
        <v>622</v>
      </c>
      <c r="AL8" s="188"/>
      <c r="AM8" s="188" t="s">
        <v>621</v>
      </c>
      <c r="AN8" s="188" t="s">
        <v>736</v>
      </c>
      <c r="AO8" s="207" t="s">
        <v>622</v>
      </c>
      <c r="AP8" s="207"/>
      <c r="AQ8" s="191" t="s">
        <v>621</v>
      </c>
      <c r="AR8" s="191" t="s">
        <v>736</v>
      </c>
      <c r="AS8" s="192" t="s">
        <v>622</v>
      </c>
      <c r="AT8" s="265" t="s">
        <v>3520</v>
      </c>
      <c r="AU8" s="191" t="s">
        <v>621</v>
      </c>
      <c r="AV8" s="191" t="s">
        <v>736</v>
      </c>
      <c r="AW8" s="192" t="s">
        <v>621</v>
      </c>
      <c r="AX8" s="191" t="s">
        <v>736</v>
      </c>
      <c r="AY8" s="192" t="s">
        <v>623</v>
      </c>
      <c r="AZ8" s="265" t="s">
        <v>3512</v>
      </c>
      <c r="BA8" s="188" t="s">
        <v>622</v>
      </c>
      <c r="BB8" s="188" t="s">
        <v>3518</v>
      </c>
      <c r="BC8" s="188" t="s">
        <v>622</v>
      </c>
      <c r="BD8" s="188" t="s">
        <v>3518</v>
      </c>
      <c r="BE8" s="193" t="s">
        <v>621</v>
      </c>
      <c r="BF8" s="193" t="s">
        <v>736</v>
      </c>
      <c r="BG8" s="193" t="s">
        <v>621</v>
      </c>
      <c r="BH8" s="188" t="s">
        <v>736</v>
      </c>
      <c r="BI8" s="193" t="s">
        <v>621</v>
      </c>
      <c r="BJ8" s="193" t="s">
        <v>736</v>
      </c>
      <c r="BK8" s="188" t="s">
        <v>622</v>
      </c>
      <c r="BL8" s="188" t="s">
        <v>3518</v>
      </c>
      <c r="BM8" s="188" t="s">
        <v>622</v>
      </c>
      <c r="BN8" s="188" t="s">
        <v>3518</v>
      </c>
      <c r="BO8" s="188" t="s">
        <v>622</v>
      </c>
      <c r="BP8" s="188" t="s">
        <v>3518</v>
      </c>
      <c r="BQ8" s="188" t="s">
        <v>622</v>
      </c>
      <c r="BR8" s="188" t="s">
        <v>3518</v>
      </c>
      <c r="BS8" s="188" t="s">
        <v>622</v>
      </c>
      <c r="BT8" s="188"/>
      <c r="BU8" s="188" t="s">
        <v>622</v>
      </c>
      <c r="BV8" s="188" t="s">
        <v>3518</v>
      </c>
      <c r="BW8" s="188" t="s">
        <v>622</v>
      </c>
      <c r="BX8" s="188" t="s">
        <v>3518</v>
      </c>
      <c r="BY8" s="188" t="s">
        <v>622</v>
      </c>
      <c r="BZ8" s="188"/>
      <c r="CA8" s="188" t="s">
        <v>622</v>
      </c>
      <c r="CB8" s="188" t="s">
        <v>3518</v>
      </c>
      <c r="CC8" s="188" t="s">
        <v>622</v>
      </c>
      <c r="CD8" s="188" t="s">
        <v>3518</v>
      </c>
      <c r="CE8" s="188" t="s">
        <v>621</v>
      </c>
      <c r="CF8" s="188" t="s">
        <v>736</v>
      </c>
      <c r="CG8" s="188" t="s">
        <v>621</v>
      </c>
      <c r="CH8" s="188" t="s">
        <v>736</v>
      </c>
      <c r="CI8" s="188" t="s">
        <v>621</v>
      </c>
      <c r="CJ8" s="188" t="s">
        <v>736</v>
      </c>
      <c r="CK8" s="188" t="s">
        <v>621</v>
      </c>
      <c r="CL8" s="188" t="s">
        <v>736</v>
      </c>
      <c r="CM8" s="188" t="s">
        <v>621</v>
      </c>
      <c r="CN8" s="188" t="s">
        <v>736</v>
      </c>
      <c r="CO8" s="188" t="s">
        <v>621</v>
      </c>
      <c r="CP8" s="188" t="s">
        <v>736</v>
      </c>
      <c r="CQ8" s="188" t="s">
        <v>621</v>
      </c>
      <c r="CR8" s="188" t="s">
        <v>736</v>
      </c>
      <c r="CS8" s="188" t="s">
        <v>621</v>
      </c>
      <c r="CT8" s="188" t="s">
        <v>736</v>
      </c>
      <c r="CU8" s="188" t="s">
        <v>621</v>
      </c>
      <c r="CV8" s="188" t="s">
        <v>736</v>
      </c>
      <c r="CW8" s="188" t="s">
        <v>621</v>
      </c>
      <c r="CX8" s="188" t="s">
        <v>736</v>
      </c>
      <c r="CY8" s="93"/>
    </row>
    <row r="9" spans="1:103" s="78" customFormat="1" ht="40.200000000000003" customHeight="1" thickBot="1" x14ac:dyDescent="0.35">
      <c r="A9" s="78" t="s">
        <v>310</v>
      </c>
      <c r="B9" s="79" t="s">
        <v>631</v>
      </c>
      <c r="C9" s="188" t="s">
        <v>621</v>
      </c>
      <c r="D9" s="188" t="s">
        <v>735</v>
      </c>
      <c r="E9" s="188" t="s">
        <v>621</v>
      </c>
      <c r="F9" s="188" t="s">
        <v>735</v>
      </c>
      <c r="G9" s="188" t="s">
        <v>622</v>
      </c>
      <c r="H9" s="188" t="s">
        <v>3513</v>
      </c>
      <c r="I9" s="188" t="s">
        <v>622</v>
      </c>
      <c r="J9" s="188"/>
      <c r="K9" s="188" t="s">
        <v>622</v>
      </c>
      <c r="L9" s="190" t="s">
        <v>3514</v>
      </c>
      <c r="M9" s="185" t="s">
        <v>621</v>
      </c>
      <c r="N9" s="189" t="s">
        <v>3517</v>
      </c>
      <c r="O9" s="185" t="s">
        <v>622</v>
      </c>
      <c r="P9" s="185"/>
      <c r="Q9" s="185" t="s">
        <v>623</v>
      </c>
      <c r="R9" s="185"/>
      <c r="S9" s="185" t="s">
        <v>621</v>
      </c>
      <c r="T9" s="187" t="s">
        <v>736</v>
      </c>
      <c r="U9" s="185" t="s">
        <v>621</v>
      </c>
      <c r="V9" s="187">
        <v>10</v>
      </c>
      <c r="W9" s="188" t="s">
        <v>621</v>
      </c>
      <c r="X9" s="188" t="s">
        <v>736</v>
      </c>
      <c r="Y9" s="188" t="s">
        <v>621</v>
      </c>
      <c r="Z9" s="188" t="s">
        <v>736</v>
      </c>
      <c r="AA9" s="188" t="s">
        <v>621</v>
      </c>
      <c r="AB9" s="188" t="s">
        <v>735</v>
      </c>
      <c r="AC9" s="188" t="s">
        <v>621</v>
      </c>
      <c r="AD9" s="188" t="s">
        <v>735</v>
      </c>
      <c r="AE9" s="188" t="s">
        <v>621</v>
      </c>
      <c r="AF9" s="188" t="s">
        <v>735</v>
      </c>
      <c r="AG9" s="188" t="s">
        <v>623</v>
      </c>
      <c r="AH9" s="188"/>
      <c r="AI9" s="188" t="s">
        <v>621</v>
      </c>
      <c r="AJ9" s="188" t="s">
        <v>735</v>
      </c>
      <c r="AK9" s="204" t="s">
        <v>622</v>
      </c>
      <c r="AL9" s="188"/>
      <c r="AM9" s="188" t="s">
        <v>621</v>
      </c>
      <c r="AN9" s="188" t="s">
        <v>735</v>
      </c>
      <c r="AO9" s="207" t="s">
        <v>622</v>
      </c>
      <c r="AP9" s="207"/>
      <c r="AQ9" s="191" t="s">
        <v>621</v>
      </c>
      <c r="AR9" s="191" t="s">
        <v>736</v>
      </c>
      <c r="AS9" s="192" t="s">
        <v>623</v>
      </c>
      <c r="AT9" s="192"/>
      <c r="AU9" s="195" t="s">
        <v>622</v>
      </c>
      <c r="AV9" s="195"/>
      <c r="AW9" s="192" t="s">
        <v>623</v>
      </c>
      <c r="AX9" s="192"/>
      <c r="AY9" s="192" t="s">
        <v>623</v>
      </c>
      <c r="AZ9" s="265" t="s">
        <v>3521</v>
      </c>
      <c r="BA9" s="188" t="s">
        <v>623</v>
      </c>
      <c r="BB9" s="188"/>
      <c r="BC9" s="188" t="s">
        <v>623</v>
      </c>
      <c r="BD9" s="188"/>
      <c r="BE9" s="193" t="s">
        <v>623</v>
      </c>
      <c r="BF9" s="188"/>
      <c r="BG9" s="193" t="s">
        <v>623</v>
      </c>
      <c r="BH9" s="188"/>
      <c r="BI9" s="193" t="s">
        <v>623</v>
      </c>
      <c r="BJ9" s="188"/>
      <c r="BK9" s="188" t="s">
        <v>621</v>
      </c>
      <c r="BL9" s="205" t="s">
        <v>735</v>
      </c>
      <c r="BM9" s="188" t="s">
        <v>621</v>
      </c>
      <c r="BN9" s="188" t="s">
        <v>735</v>
      </c>
      <c r="BO9" s="188" t="s">
        <v>621</v>
      </c>
      <c r="BP9" s="188" t="s">
        <v>735</v>
      </c>
      <c r="BQ9" s="188" t="s">
        <v>621</v>
      </c>
      <c r="BR9" s="188" t="s">
        <v>735</v>
      </c>
      <c r="BS9" s="188" t="s">
        <v>622</v>
      </c>
      <c r="BT9" s="188"/>
      <c r="BU9" s="188" t="s">
        <v>621</v>
      </c>
      <c r="BV9" s="188" t="s">
        <v>735</v>
      </c>
      <c r="BW9" s="188" t="s">
        <v>621</v>
      </c>
      <c r="BX9" s="188" t="s">
        <v>735</v>
      </c>
      <c r="BY9" s="188" t="s">
        <v>622</v>
      </c>
      <c r="BZ9" s="188"/>
      <c r="CA9" s="188" t="s">
        <v>621</v>
      </c>
      <c r="CB9" s="188" t="s">
        <v>735</v>
      </c>
      <c r="CC9" s="188" t="s">
        <v>621</v>
      </c>
      <c r="CD9" s="188" t="s">
        <v>735</v>
      </c>
      <c r="CE9" s="188" t="s">
        <v>621</v>
      </c>
      <c r="CF9" s="188" t="s">
        <v>735</v>
      </c>
      <c r="CG9" s="188" t="s">
        <v>621</v>
      </c>
      <c r="CH9" s="188" t="s">
        <v>735</v>
      </c>
      <c r="CI9" s="188" t="s">
        <v>621</v>
      </c>
      <c r="CJ9" s="188" t="s">
        <v>735</v>
      </c>
      <c r="CK9" s="188" t="s">
        <v>621</v>
      </c>
      <c r="CL9" s="188" t="s">
        <v>735</v>
      </c>
      <c r="CM9" s="188" t="s">
        <v>621</v>
      </c>
      <c r="CN9" s="188" t="s">
        <v>735</v>
      </c>
      <c r="CO9" s="188" t="s">
        <v>621</v>
      </c>
      <c r="CP9" s="188" t="s">
        <v>735</v>
      </c>
      <c r="CQ9" s="188" t="s">
        <v>621</v>
      </c>
      <c r="CR9" s="188" t="s">
        <v>735</v>
      </c>
      <c r="CS9" s="188" t="s">
        <v>621</v>
      </c>
      <c r="CT9" s="188" t="s">
        <v>735</v>
      </c>
      <c r="CU9" s="188" t="s">
        <v>621</v>
      </c>
      <c r="CV9" s="188" t="s">
        <v>735</v>
      </c>
      <c r="CW9" s="188" t="s">
        <v>621</v>
      </c>
      <c r="CX9" s="188" t="s">
        <v>735</v>
      </c>
      <c r="CY9" s="93"/>
    </row>
    <row r="10" spans="1:103" ht="40.200000000000003" customHeight="1" thickBot="1" x14ac:dyDescent="0.35">
      <c r="A10" t="s">
        <v>311</v>
      </c>
      <c r="B10" s="27" t="s">
        <v>97</v>
      </c>
      <c r="C10" s="109" t="s">
        <v>621</v>
      </c>
      <c r="D10" s="264" t="s">
        <v>2016</v>
      </c>
      <c r="E10" s="109" t="s">
        <v>621</v>
      </c>
      <c r="F10" s="109" t="s">
        <v>2281</v>
      </c>
      <c r="G10" s="109" t="s">
        <v>621</v>
      </c>
      <c r="H10" s="156" t="s">
        <v>485</v>
      </c>
      <c r="I10" s="109" t="s">
        <v>621</v>
      </c>
      <c r="J10" s="156" t="s">
        <v>2323</v>
      </c>
      <c r="K10" s="109" t="s">
        <v>621</v>
      </c>
      <c r="L10" s="156" t="s">
        <v>500</v>
      </c>
      <c r="M10" s="114" t="s">
        <v>621</v>
      </c>
      <c r="N10" s="156" t="s">
        <v>1148</v>
      </c>
      <c r="O10" s="114" t="s">
        <v>621</v>
      </c>
      <c r="P10" s="156" t="s">
        <v>1149</v>
      </c>
      <c r="Q10" s="101" t="s">
        <v>621</v>
      </c>
      <c r="R10" s="137" t="s">
        <v>2838</v>
      </c>
      <c r="S10" s="114" t="s">
        <v>622</v>
      </c>
      <c r="T10" s="156" t="s">
        <v>1150</v>
      </c>
      <c r="U10" s="114" t="s">
        <v>621</v>
      </c>
      <c r="V10" s="156" t="s">
        <v>1151</v>
      </c>
      <c r="W10" s="96" t="s">
        <v>621</v>
      </c>
      <c r="X10" s="178" t="s">
        <v>528</v>
      </c>
      <c r="Y10" s="239" t="s">
        <v>622</v>
      </c>
      <c r="Z10" s="173"/>
      <c r="AA10" s="244" t="s">
        <v>621</v>
      </c>
      <c r="AB10" s="243" t="s">
        <v>510</v>
      </c>
      <c r="AC10" s="109" t="s">
        <v>621</v>
      </c>
      <c r="AD10" s="157" t="s">
        <v>2014</v>
      </c>
      <c r="AE10" s="109" t="s">
        <v>621</v>
      </c>
      <c r="AF10" s="156" t="s">
        <v>521</v>
      </c>
      <c r="AG10" s="210" t="s">
        <v>621</v>
      </c>
      <c r="AH10" s="214" t="s">
        <v>1701</v>
      </c>
      <c r="AI10" s="210" t="s">
        <v>622</v>
      </c>
      <c r="AJ10" s="214"/>
      <c r="AK10" s="210" t="s">
        <v>622</v>
      </c>
      <c r="AL10" s="214"/>
      <c r="AM10" s="109" t="s">
        <v>622</v>
      </c>
      <c r="AN10" s="224"/>
      <c r="AO10" s="169" t="s">
        <v>623</v>
      </c>
      <c r="AP10" s="170" t="s">
        <v>3580</v>
      </c>
      <c r="AQ10" s="169" t="s">
        <v>621</v>
      </c>
      <c r="AR10" s="152" t="s">
        <v>2483</v>
      </c>
      <c r="AS10" s="180" t="s">
        <v>621</v>
      </c>
      <c r="AT10" s="152" t="s">
        <v>2512</v>
      </c>
      <c r="AU10" s="152" t="s">
        <v>621</v>
      </c>
      <c r="AV10" s="178" t="s">
        <v>2013</v>
      </c>
      <c r="AW10" s="152" t="s">
        <v>621</v>
      </c>
      <c r="AX10" s="156" t="s">
        <v>2729</v>
      </c>
      <c r="AY10" s="152" t="s">
        <v>621</v>
      </c>
      <c r="AZ10" s="156" t="s">
        <v>2750</v>
      </c>
      <c r="BA10" s="109" t="s">
        <v>621</v>
      </c>
      <c r="BB10" s="172" t="s">
        <v>2976</v>
      </c>
      <c r="BC10" s="120" t="s">
        <v>621</v>
      </c>
      <c r="BD10" s="196" t="s">
        <v>563</v>
      </c>
      <c r="BE10" s="120" t="s">
        <v>621</v>
      </c>
      <c r="BF10" s="172" t="s">
        <v>506</v>
      </c>
      <c r="BG10" s="120" t="s">
        <v>621</v>
      </c>
      <c r="BH10" s="196" t="s">
        <v>2605</v>
      </c>
      <c r="BI10" s="127" t="s">
        <v>621</v>
      </c>
      <c r="BJ10" s="127" t="s">
        <v>2662</v>
      </c>
      <c r="BK10" s="96" t="s">
        <v>621</v>
      </c>
      <c r="BL10" s="262" t="s">
        <v>3229</v>
      </c>
      <c r="BM10" s="109" t="s">
        <v>623</v>
      </c>
      <c r="BN10" s="157" t="s">
        <v>3619</v>
      </c>
      <c r="BO10" s="96" t="s">
        <v>621</v>
      </c>
      <c r="BP10" s="264" t="s">
        <v>3723</v>
      </c>
      <c r="BQ10" s="96" t="s">
        <v>622</v>
      </c>
      <c r="BR10" s="173"/>
      <c r="BS10" s="96" t="s">
        <v>621</v>
      </c>
      <c r="BT10" s="173" t="s">
        <v>545</v>
      </c>
      <c r="BU10" s="96" t="s">
        <v>621</v>
      </c>
      <c r="BV10" s="109" t="s">
        <v>3113</v>
      </c>
      <c r="BW10" s="109" t="s">
        <v>622</v>
      </c>
      <c r="BX10" s="109"/>
      <c r="BY10" s="109" t="s">
        <v>621</v>
      </c>
      <c r="BZ10" s="178" t="s">
        <v>2999</v>
      </c>
      <c r="CA10" s="109" t="s">
        <v>621</v>
      </c>
      <c r="CB10" s="178" t="s">
        <v>538</v>
      </c>
      <c r="CC10" s="96" t="s">
        <v>621</v>
      </c>
      <c r="CD10" s="109" t="s">
        <v>3056</v>
      </c>
      <c r="CE10" s="109" t="s">
        <v>621</v>
      </c>
      <c r="CF10" s="109" t="s">
        <v>2768</v>
      </c>
      <c r="CG10" s="239" t="s">
        <v>621</v>
      </c>
      <c r="CH10" s="245" t="s">
        <v>537</v>
      </c>
      <c r="CI10" s="109" t="s">
        <v>623</v>
      </c>
      <c r="CJ10" s="128" t="s">
        <v>2536</v>
      </c>
      <c r="CK10" s="96" t="s">
        <v>621</v>
      </c>
      <c r="CL10" s="173" t="s">
        <v>3425</v>
      </c>
      <c r="CM10" s="96" t="s">
        <v>621</v>
      </c>
      <c r="CN10" s="173" t="s">
        <v>534</v>
      </c>
      <c r="CO10" s="96" t="s">
        <v>621</v>
      </c>
      <c r="CP10" s="178" t="s">
        <v>3006</v>
      </c>
      <c r="CQ10" s="109" t="s">
        <v>621</v>
      </c>
      <c r="CR10" s="109" t="s">
        <v>2563</v>
      </c>
      <c r="CS10" s="123" t="s">
        <v>623</v>
      </c>
      <c r="CT10" s="203" t="s">
        <v>3581</v>
      </c>
      <c r="CU10" s="109" t="s">
        <v>621</v>
      </c>
      <c r="CV10" s="178" t="s">
        <v>533</v>
      </c>
      <c r="CW10" s="109" t="s">
        <v>622</v>
      </c>
      <c r="CX10" s="109"/>
      <c r="CY10" s="115"/>
    </row>
    <row r="11" spans="1:103" ht="40.200000000000003" customHeight="1" thickBot="1" x14ac:dyDescent="0.35">
      <c r="A11" t="s">
        <v>312</v>
      </c>
      <c r="B11" s="27" t="s">
        <v>89</v>
      </c>
      <c r="C11" s="96" t="s">
        <v>621</v>
      </c>
      <c r="D11" s="266" t="s">
        <v>3522</v>
      </c>
      <c r="E11" s="96" t="s">
        <v>621</v>
      </c>
      <c r="F11" s="156" t="s">
        <v>2282</v>
      </c>
      <c r="G11" s="96" t="s">
        <v>621</v>
      </c>
      <c r="H11" s="137" t="s">
        <v>1088</v>
      </c>
      <c r="I11" s="96" t="s">
        <v>623</v>
      </c>
      <c r="J11" s="139" t="s">
        <v>2324</v>
      </c>
      <c r="K11" s="96" t="s">
        <v>621</v>
      </c>
      <c r="L11" s="159" t="s">
        <v>2346</v>
      </c>
      <c r="M11" s="101" t="s">
        <v>621</v>
      </c>
      <c r="N11" s="156" t="s">
        <v>2368</v>
      </c>
      <c r="O11" s="101" t="s">
        <v>621</v>
      </c>
      <c r="P11" s="102" t="s">
        <v>3724</v>
      </c>
      <c r="Q11" s="101" t="s">
        <v>621</v>
      </c>
      <c r="R11" s="139" t="s">
        <v>2839</v>
      </c>
      <c r="S11" s="101" t="s">
        <v>621</v>
      </c>
      <c r="T11" s="156" t="s">
        <v>1153</v>
      </c>
      <c r="U11" s="101" t="s">
        <v>621</v>
      </c>
      <c r="V11" s="156" t="s">
        <v>2412</v>
      </c>
      <c r="W11" s="96" t="s">
        <v>621</v>
      </c>
      <c r="X11" s="158" t="s">
        <v>2873</v>
      </c>
      <c r="Y11" s="239" t="s">
        <v>621</v>
      </c>
      <c r="Z11" s="98" t="s">
        <v>3725</v>
      </c>
      <c r="AA11" s="239" t="s">
        <v>621</v>
      </c>
      <c r="AB11" s="242" t="s">
        <v>4094</v>
      </c>
      <c r="AC11" s="96" t="s">
        <v>621</v>
      </c>
      <c r="AD11" s="158" t="s">
        <v>1301</v>
      </c>
      <c r="AE11" s="96" t="s">
        <v>621</v>
      </c>
      <c r="AF11" s="98" t="s">
        <v>2446</v>
      </c>
      <c r="AG11" s="208" t="s">
        <v>621</v>
      </c>
      <c r="AH11" s="215" t="s">
        <v>3565</v>
      </c>
      <c r="AI11" s="208" t="s">
        <v>622</v>
      </c>
      <c r="AJ11" s="281" t="s">
        <v>3726</v>
      </c>
      <c r="AK11" s="208" t="s">
        <v>621</v>
      </c>
      <c r="AL11" s="216" t="s">
        <v>3727</v>
      </c>
      <c r="AM11" s="96" t="s">
        <v>623</v>
      </c>
      <c r="AN11" s="282" t="s">
        <v>2077</v>
      </c>
      <c r="AO11" s="118" t="s">
        <v>621</v>
      </c>
      <c r="AP11" s="158" t="s">
        <v>2458</v>
      </c>
      <c r="AQ11" s="148" t="s">
        <v>621</v>
      </c>
      <c r="AR11" s="158" t="s">
        <v>2484</v>
      </c>
      <c r="AS11" s="148" t="s">
        <v>621</v>
      </c>
      <c r="AT11" s="179" t="s">
        <v>1876</v>
      </c>
      <c r="AU11" s="148" t="s">
        <v>621</v>
      </c>
      <c r="AV11" s="272" t="s">
        <v>3728</v>
      </c>
      <c r="AW11" s="148" t="s">
        <v>621</v>
      </c>
      <c r="AX11" s="272" t="s">
        <v>2118</v>
      </c>
      <c r="AY11" s="148" t="s">
        <v>621</v>
      </c>
      <c r="AZ11" s="199" t="s">
        <v>2751</v>
      </c>
      <c r="BA11" s="109" t="s">
        <v>621</v>
      </c>
      <c r="BB11" s="109" t="s">
        <v>3566</v>
      </c>
      <c r="BC11" s="120" t="s">
        <v>622</v>
      </c>
      <c r="BD11" s="127"/>
      <c r="BE11" s="120" t="s">
        <v>623</v>
      </c>
      <c r="BF11" s="143" t="s">
        <v>2995</v>
      </c>
      <c r="BG11" s="120" t="s">
        <v>621</v>
      </c>
      <c r="BH11" s="139" t="s">
        <v>2606</v>
      </c>
      <c r="BI11" s="120" t="s">
        <v>621</v>
      </c>
      <c r="BJ11" s="129" t="s">
        <v>2663</v>
      </c>
      <c r="BK11" s="96" t="s">
        <v>621</v>
      </c>
      <c r="BL11" s="264" t="s">
        <v>3729</v>
      </c>
      <c r="BM11" s="96" t="s">
        <v>621</v>
      </c>
      <c r="BN11" s="98" t="s">
        <v>2709</v>
      </c>
      <c r="BO11" s="96" t="s">
        <v>621</v>
      </c>
      <c r="BP11" s="98" t="s">
        <v>3730</v>
      </c>
      <c r="BQ11" s="96" t="s">
        <v>621</v>
      </c>
      <c r="BR11" s="98" t="s">
        <v>3731</v>
      </c>
      <c r="BS11" s="96" t="s">
        <v>621</v>
      </c>
      <c r="BT11" s="98" t="s">
        <v>3735</v>
      </c>
      <c r="BU11" s="96" t="s">
        <v>621</v>
      </c>
      <c r="BV11" s="98" t="s">
        <v>2166</v>
      </c>
      <c r="BW11" s="96" t="s">
        <v>621</v>
      </c>
      <c r="BX11" s="156" t="s">
        <v>3078</v>
      </c>
      <c r="BY11" s="96" t="s">
        <v>621</v>
      </c>
      <c r="BZ11" s="173" t="s">
        <v>3620</v>
      </c>
      <c r="CA11" s="96" t="s">
        <v>621</v>
      </c>
      <c r="CB11" s="230" t="s">
        <v>1470</v>
      </c>
      <c r="CC11" s="96" t="s">
        <v>621</v>
      </c>
      <c r="CD11" s="264" t="s">
        <v>3733</v>
      </c>
      <c r="CE11" s="96" t="s">
        <v>621</v>
      </c>
      <c r="CF11" s="98" t="s">
        <v>2770</v>
      </c>
      <c r="CG11" s="239" t="s">
        <v>623</v>
      </c>
      <c r="CH11" s="139" t="s">
        <v>3621</v>
      </c>
      <c r="CI11" s="96" t="s">
        <v>621</v>
      </c>
      <c r="CJ11" s="139" t="s">
        <v>3736</v>
      </c>
      <c r="CK11" s="96" t="s">
        <v>623</v>
      </c>
      <c r="CL11" s="264" t="s">
        <v>3734</v>
      </c>
      <c r="CM11" s="123" t="s">
        <v>621</v>
      </c>
      <c r="CN11" s="263" t="s">
        <v>3737</v>
      </c>
      <c r="CO11" s="96" t="s">
        <v>621</v>
      </c>
      <c r="CP11" s="283" t="s">
        <v>3738</v>
      </c>
      <c r="CQ11" s="122" t="s">
        <v>621</v>
      </c>
      <c r="CR11" s="131" t="s">
        <v>2565</v>
      </c>
      <c r="CS11" s="123" t="s">
        <v>621</v>
      </c>
      <c r="CT11" s="132" t="s">
        <v>2820</v>
      </c>
      <c r="CU11" s="123" t="s">
        <v>621</v>
      </c>
      <c r="CV11" s="139" t="s">
        <v>3033</v>
      </c>
      <c r="CW11" s="109" t="s">
        <v>622</v>
      </c>
      <c r="CX11" s="131"/>
      <c r="CY11" s="87"/>
    </row>
    <row r="12" spans="1:103" ht="40.200000000000003" customHeight="1" thickBot="1" x14ac:dyDescent="0.35">
      <c r="A12" t="s">
        <v>313</v>
      </c>
      <c r="B12" s="27" t="s">
        <v>832</v>
      </c>
      <c r="C12" s="96" t="s">
        <v>621</v>
      </c>
      <c r="D12" s="264" t="s">
        <v>3523</v>
      </c>
      <c r="E12" s="96" t="s">
        <v>621</v>
      </c>
      <c r="F12" s="156" t="s">
        <v>2283</v>
      </c>
      <c r="G12" s="96" t="s">
        <v>621</v>
      </c>
      <c r="H12" s="137" t="s">
        <v>1089</v>
      </c>
      <c r="I12" s="96" t="s">
        <v>623</v>
      </c>
      <c r="J12" s="156" t="s">
        <v>487</v>
      </c>
      <c r="K12" s="96" t="s">
        <v>621</v>
      </c>
      <c r="L12" s="156" t="s">
        <v>1124</v>
      </c>
      <c r="M12" s="101" t="s">
        <v>621</v>
      </c>
      <c r="N12" s="156" t="s">
        <v>2369</v>
      </c>
      <c r="O12" s="101" t="s">
        <v>621</v>
      </c>
      <c r="P12" s="270" t="s">
        <v>2045</v>
      </c>
      <c r="Q12" s="101" t="s">
        <v>622</v>
      </c>
      <c r="R12" s="156"/>
      <c r="S12" s="101" t="s">
        <v>621</v>
      </c>
      <c r="T12" s="156" t="s">
        <v>1155</v>
      </c>
      <c r="U12" s="101" t="s">
        <v>621</v>
      </c>
      <c r="V12" s="137" t="s">
        <v>3741</v>
      </c>
      <c r="W12" s="96" t="s">
        <v>621</v>
      </c>
      <c r="X12" s="95" t="s">
        <v>2874</v>
      </c>
      <c r="Y12" s="239" t="s">
        <v>621</v>
      </c>
      <c r="Z12" s="268" t="s">
        <v>3739</v>
      </c>
      <c r="AA12" s="239" t="s">
        <v>621</v>
      </c>
      <c r="AB12" s="242" t="s">
        <v>3656</v>
      </c>
      <c r="AC12" s="96" t="s">
        <v>621</v>
      </c>
      <c r="AD12" s="159" t="s">
        <v>2425</v>
      </c>
      <c r="AE12" s="96" t="s">
        <v>623</v>
      </c>
      <c r="AF12" s="139" t="s">
        <v>3740</v>
      </c>
      <c r="AG12" s="208" t="s">
        <v>621</v>
      </c>
      <c r="AH12" s="215" t="s">
        <v>3567</v>
      </c>
      <c r="AI12" s="208" t="s">
        <v>622</v>
      </c>
      <c r="AJ12" s="281" t="s">
        <v>3742</v>
      </c>
      <c r="AK12" s="208" t="s">
        <v>622</v>
      </c>
      <c r="AL12" s="209"/>
      <c r="AM12" s="96" t="s">
        <v>621</v>
      </c>
      <c r="AN12" s="280" t="s">
        <v>2078</v>
      </c>
      <c r="AO12" s="118" t="s">
        <v>621</v>
      </c>
      <c r="AP12" s="159" t="s">
        <v>2457</v>
      </c>
      <c r="AQ12" s="148" t="s">
        <v>621</v>
      </c>
      <c r="AR12" s="171" t="s">
        <v>2485</v>
      </c>
      <c r="AS12" s="148" t="s">
        <v>621</v>
      </c>
      <c r="AT12" s="179" t="s">
        <v>1878</v>
      </c>
      <c r="AU12" s="148" t="s">
        <v>621</v>
      </c>
      <c r="AV12" s="264" t="s">
        <v>3743</v>
      </c>
      <c r="AW12" s="148" t="s">
        <v>621</v>
      </c>
      <c r="AX12" s="272" t="s">
        <v>2119</v>
      </c>
      <c r="AY12" s="148" t="s">
        <v>621</v>
      </c>
      <c r="AZ12" s="156" t="s">
        <v>593</v>
      </c>
      <c r="BA12" s="109" t="s">
        <v>621</v>
      </c>
      <c r="BB12" s="109" t="s">
        <v>595</v>
      </c>
      <c r="BC12" s="120" t="s">
        <v>622</v>
      </c>
      <c r="BD12" s="127"/>
      <c r="BE12" s="120" t="s">
        <v>623</v>
      </c>
      <c r="BF12" s="228"/>
      <c r="BG12" s="120" t="s">
        <v>621</v>
      </c>
      <c r="BH12" s="139" t="s">
        <v>2607</v>
      </c>
      <c r="BI12" s="120" t="s">
        <v>621</v>
      </c>
      <c r="BJ12" s="139" t="s">
        <v>2664</v>
      </c>
      <c r="BK12" s="96" t="s">
        <v>621</v>
      </c>
      <c r="BL12" s="268" t="s">
        <v>3744</v>
      </c>
      <c r="BM12" s="96" t="s">
        <v>622</v>
      </c>
      <c r="BN12" s="95"/>
      <c r="BO12" s="96" t="s">
        <v>621</v>
      </c>
      <c r="BP12" s="268" t="s">
        <v>3745</v>
      </c>
      <c r="BQ12" s="96" t="s">
        <v>621</v>
      </c>
      <c r="BR12" s="264" t="s">
        <v>1472</v>
      </c>
      <c r="BS12" s="96" t="s">
        <v>621</v>
      </c>
      <c r="BT12" s="264" t="s">
        <v>1473</v>
      </c>
      <c r="BU12" s="96" t="s">
        <v>621</v>
      </c>
      <c r="BV12" s="139" t="s">
        <v>3568</v>
      </c>
      <c r="BW12" s="96" t="s">
        <v>621</v>
      </c>
      <c r="BX12" s="156" t="s">
        <v>1475</v>
      </c>
      <c r="BY12" s="96" t="s">
        <v>621</v>
      </c>
      <c r="BZ12" s="172" t="s">
        <v>1476</v>
      </c>
      <c r="CA12" s="96" t="s">
        <v>623</v>
      </c>
      <c r="CB12" s="173" t="s">
        <v>1477</v>
      </c>
      <c r="CC12" s="96" t="s">
        <v>621</v>
      </c>
      <c r="CD12" s="139" t="s">
        <v>4166</v>
      </c>
      <c r="CE12" s="96" t="s">
        <v>621</v>
      </c>
      <c r="CF12" s="137" t="s">
        <v>2771</v>
      </c>
      <c r="CG12" s="239" t="s">
        <v>623</v>
      </c>
      <c r="CH12" s="139" t="s">
        <v>3746</v>
      </c>
      <c r="CI12" s="96" t="s">
        <v>621</v>
      </c>
      <c r="CJ12" s="156" t="s">
        <v>1648</v>
      </c>
      <c r="CK12" s="96" t="s">
        <v>621</v>
      </c>
      <c r="CL12" s="264" t="s">
        <v>3747</v>
      </c>
      <c r="CM12" s="123" t="s">
        <v>621</v>
      </c>
      <c r="CN12" s="139" t="s">
        <v>3748</v>
      </c>
      <c r="CO12" s="123" t="s">
        <v>621</v>
      </c>
      <c r="CP12" s="285" t="s">
        <v>2194</v>
      </c>
      <c r="CQ12" s="122" t="s">
        <v>621</v>
      </c>
      <c r="CR12" s="157" t="s">
        <v>2564</v>
      </c>
      <c r="CS12" s="123" t="s">
        <v>621</v>
      </c>
      <c r="CT12" s="156" t="s">
        <v>619</v>
      </c>
      <c r="CU12" s="123" t="s">
        <v>621</v>
      </c>
      <c r="CV12" s="268" t="s">
        <v>3749</v>
      </c>
      <c r="CW12" s="123" t="s">
        <v>622</v>
      </c>
      <c r="CX12" s="122"/>
      <c r="CY12" s="87"/>
    </row>
    <row r="13" spans="1:103" ht="40.200000000000003" customHeight="1" thickBot="1" x14ac:dyDescent="0.35">
      <c r="A13" t="s">
        <v>314</v>
      </c>
      <c r="B13" s="27" t="s">
        <v>91</v>
      </c>
      <c r="C13" s="96" t="s">
        <v>621</v>
      </c>
      <c r="D13" s="264" t="s">
        <v>3524</v>
      </c>
      <c r="E13" s="96" t="s">
        <v>622</v>
      </c>
      <c r="F13" s="95"/>
      <c r="G13" s="96" t="s">
        <v>622</v>
      </c>
      <c r="H13" s="95"/>
      <c r="I13" s="96" t="s">
        <v>623</v>
      </c>
      <c r="J13" s="162" t="s">
        <v>3600</v>
      </c>
      <c r="K13" s="96" t="s">
        <v>621</v>
      </c>
      <c r="L13" s="157" t="s">
        <v>3582</v>
      </c>
      <c r="M13" s="101" t="s">
        <v>621</v>
      </c>
      <c r="N13" s="137" t="s">
        <v>1156</v>
      </c>
      <c r="O13" s="101" t="s">
        <v>621</v>
      </c>
      <c r="P13" s="286" t="s">
        <v>3750</v>
      </c>
      <c r="Q13" s="101" t="s">
        <v>621</v>
      </c>
      <c r="R13" s="137" t="s">
        <v>2842</v>
      </c>
      <c r="S13" s="101" t="s">
        <v>621</v>
      </c>
      <c r="T13" s="156" t="s">
        <v>1157</v>
      </c>
      <c r="U13" s="101" t="s">
        <v>622</v>
      </c>
      <c r="V13" s="104"/>
      <c r="W13" s="96" t="s">
        <v>621</v>
      </c>
      <c r="X13" s="98" t="s">
        <v>2875</v>
      </c>
      <c r="Y13" s="239" t="s">
        <v>622</v>
      </c>
      <c r="Z13" s="105"/>
      <c r="AA13" s="239" t="s">
        <v>621</v>
      </c>
      <c r="AB13" s="243" t="s">
        <v>1303</v>
      </c>
      <c r="AC13" s="96" t="s">
        <v>621</v>
      </c>
      <c r="AD13" s="159" t="s">
        <v>1304</v>
      </c>
      <c r="AE13" s="96" t="s">
        <v>621</v>
      </c>
      <c r="AF13" s="159" t="s">
        <v>1305</v>
      </c>
      <c r="AG13" s="208" t="s">
        <v>621</v>
      </c>
      <c r="AH13" s="215" t="s">
        <v>2910</v>
      </c>
      <c r="AI13" s="208" t="s">
        <v>622</v>
      </c>
      <c r="AJ13" s="218"/>
      <c r="AK13" s="208" t="s">
        <v>622</v>
      </c>
      <c r="AL13" s="209"/>
      <c r="AM13" s="96" t="s">
        <v>621</v>
      </c>
      <c r="AN13" s="280" t="s">
        <v>2079</v>
      </c>
      <c r="AO13" s="118" t="s">
        <v>621</v>
      </c>
      <c r="AP13" s="156" t="s">
        <v>1688</v>
      </c>
      <c r="AQ13" s="148" t="s">
        <v>621</v>
      </c>
      <c r="AR13" s="158" t="s">
        <v>2486</v>
      </c>
      <c r="AS13" s="181" t="s">
        <v>621</v>
      </c>
      <c r="AT13" s="158" t="s">
        <v>2513</v>
      </c>
      <c r="AU13" s="148" t="s">
        <v>621</v>
      </c>
      <c r="AV13" s="153"/>
      <c r="AW13" s="148" t="s">
        <v>621</v>
      </c>
      <c r="AX13" s="268" t="s">
        <v>4116</v>
      </c>
      <c r="AY13" s="148" t="s">
        <v>622</v>
      </c>
      <c r="AZ13" s="150"/>
      <c r="BA13" s="109" t="s">
        <v>621</v>
      </c>
      <c r="BB13" s="143" t="s">
        <v>596</v>
      </c>
      <c r="BC13" s="120" t="s">
        <v>622</v>
      </c>
      <c r="BD13" s="127"/>
      <c r="BE13" s="120" t="s">
        <v>621</v>
      </c>
      <c r="BF13" s="287" t="s">
        <v>2255</v>
      </c>
      <c r="BG13" s="120" t="s">
        <v>623</v>
      </c>
      <c r="BH13" s="157" t="s">
        <v>3569</v>
      </c>
      <c r="BI13" s="120" t="s">
        <v>621</v>
      </c>
      <c r="BJ13" s="137" t="s">
        <v>2665</v>
      </c>
      <c r="BK13" s="96" t="s">
        <v>621</v>
      </c>
      <c r="BL13" s="162" t="s">
        <v>3751</v>
      </c>
      <c r="BM13" s="96" t="s">
        <v>622</v>
      </c>
      <c r="BN13" s="95"/>
      <c r="BO13" s="96" t="s">
        <v>621</v>
      </c>
      <c r="BP13" s="98" t="s">
        <v>3752</v>
      </c>
      <c r="BQ13" s="96" t="s">
        <v>623</v>
      </c>
      <c r="BR13" s="162" t="s">
        <v>3753</v>
      </c>
      <c r="BS13" s="96" t="s">
        <v>621</v>
      </c>
      <c r="BT13" s="139" t="s">
        <v>3380</v>
      </c>
      <c r="BU13" s="96" t="s">
        <v>621</v>
      </c>
      <c r="BV13" s="156" t="s">
        <v>3583</v>
      </c>
      <c r="BW13" s="96" t="s">
        <v>621</v>
      </c>
      <c r="BX13" s="139" t="s">
        <v>3754</v>
      </c>
      <c r="BY13" s="96" t="s">
        <v>623</v>
      </c>
      <c r="BZ13" s="280" t="s">
        <v>1478</v>
      </c>
      <c r="CA13" s="96" t="s">
        <v>623</v>
      </c>
      <c r="CB13" s="173" t="s">
        <v>1479</v>
      </c>
      <c r="CC13" s="96" t="s">
        <v>621</v>
      </c>
      <c r="CD13" s="156" t="s">
        <v>3584</v>
      </c>
      <c r="CE13" s="96" t="s">
        <v>621</v>
      </c>
      <c r="CF13" s="137" t="s">
        <v>508</v>
      </c>
      <c r="CG13" s="239" t="s">
        <v>621</v>
      </c>
      <c r="CH13" s="139" t="s">
        <v>3144</v>
      </c>
      <c r="CI13" s="96" t="s">
        <v>621</v>
      </c>
      <c r="CJ13" s="156" t="s">
        <v>2538</v>
      </c>
      <c r="CK13" s="96" t="s">
        <v>622</v>
      </c>
      <c r="CL13" s="98"/>
      <c r="CM13" s="123" t="s">
        <v>621</v>
      </c>
      <c r="CN13" s="130" t="s">
        <v>3755</v>
      </c>
      <c r="CO13" s="123" t="s">
        <v>621</v>
      </c>
      <c r="CP13" s="288" t="s">
        <v>2195</v>
      </c>
      <c r="CQ13" s="122" t="s">
        <v>621</v>
      </c>
      <c r="CR13" s="156" t="s">
        <v>1745</v>
      </c>
      <c r="CS13" s="123" t="s">
        <v>623</v>
      </c>
      <c r="CT13" s="203" t="s">
        <v>3581</v>
      </c>
      <c r="CU13" s="123" t="s">
        <v>621</v>
      </c>
      <c r="CV13" s="124" t="s">
        <v>3756</v>
      </c>
      <c r="CW13" s="123" t="s">
        <v>621</v>
      </c>
      <c r="CX13" s="203" t="s">
        <v>1821</v>
      </c>
      <c r="CY13" s="87"/>
    </row>
    <row r="14" spans="1:103" ht="40.200000000000003" customHeight="1" thickBot="1" x14ac:dyDescent="0.35">
      <c r="A14" t="s">
        <v>315</v>
      </c>
      <c r="B14" s="27" t="s">
        <v>92</v>
      </c>
      <c r="C14" s="96" t="s">
        <v>621</v>
      </c>
      <c r="D14" s="112" t="s">
        <v>3525</v>
      </c>
      <c r="E14" s="96" t="s">
        <v>623</v>
      </c>
      <c r="F14" s="157" t="s">
        <v>3545</v>
      </c>
      <c r="G14" s="96" t="s">
        <v>621</v>
      </c>
      <c r="H14" s="139" t="s">
        <v>3757</v>
      </c>
      <c r="I14" s="96" t="s">
        <v>621</v>
      </c>
      <c r="J14" s="156" t="s">
        <v>488</v>
      </c>
      <c r="K14" s="96" t="s">
        <v>621</v>
      </c>
      <c r="L14" s="139" t="s">
        <v>2348</v>
      </c>
      <c r="M14" s="101" t="s">
        <v>621</v>
      </c>
      <c r="N14" s="102" t="s">
        <v>1158</v>
      </c>
      <c r="O14" s="101" t="s">
        <v>621</v>
      </c>
      <c r="P14" s="102" t="s">
        <v>3760</v>
      </c>
      <c r="Q14" s="101" t="s">
        <v>621</v>
      </c>
      <c r="R14" s="139" t="s">
        <v>2843</v>
      </c>
      <c r="S14" s="101" t="s">
        <v>621</v>
      </c>
      <c r="T14" s="102" t="s">
        <v>1159</v>
      </c>
      <c r="U14" s="101" t="s">
        <v>621</v>
      </c>
      <c r="V14" s="139" t="s">
        <v>4086</v>
      </c>
      <c r="W14" s="96" t="s">
        <v>621</v>
      </c>
      <c r="X14" s="158" t="s">
        <v>2876</v>
      </c>
      <c r="Y14" s="239" t="s">
        <v>623</v>
      </c>
      <c r="Z14" s="139" t="s">
        <v>3758</v>
      </c>
      <c r="AA14" s="239" t="s">
        <v>621</v>
      </c>
      <c r="AB14" s="242" t="s">
        <v>3657</v>
      </c>
      <c r="AC14" s="96" t="s">
        <v>621</v>
      </c>
      <c r="AD14" s="98" t="s">
        <v>2426</v>
      </c>
      <c r="AE14" s="96" t="s">
        <v>621</v>
      </c>
      <c r="AF14" s="158" t="s">
        <v>2448</v>
      </c>
      <c r="AG14" s="208" t="s">
        <v>621</v>
      </c>
      <c r="AH14" s="271" t="s">
        <v>3759</v>
      </c>
      <c r="AI14" s="208" t="s">
        <v>622</v>
      </c>
      <c r="AJ14" s="219" t="s">
        <v>3658</v>
      </c>
      <c r="AK14" s="208" t="s">
        <v>621</v>
      </c>
      <c r="AL14" s="209" t="s">
        <v>3585</v>
      </c>
      <c r="AM14" s="96" t="s">
        <v>621</v>
      </c>
      <c r="AN14" s="267" t="s">
        <v>3762</v>
      </c>
      <c r="AO14" s="118" t="s">
        <v>621</v>
      </c>
      <c r="AP14" s="157" t="s">
        <v>2459</v>
      </c>
      <c r="AQ14" s="148" t="s">
        <v>621</v>
      </c>
      <c r="AR14" s="171" t="s">
        <v>2487</v>
      </c>
      <c r="AS14" s="148" t="s">
        <v>621</v>
      </c>
      <c r="AT14" s="182" t="s">
        <v>1881</v>
      </c>
      <c r="AU14" s="148" t="s">
        <v>621</v>
      </c>
      <c r="AV14" s="284" t="s">
        <v>3761</v>
      </c>
      <c r="AW14" s="148" t="s">
        <v>621</v>
      </c>
      <c r="AX14" s="272" t="s">
        <v>3763</v>
      </c>
      <c r="AY14" s="148" t="s">
        <v>621</v>
      </c>
      <c r="AZ14" s="159" t="s">
        <v>1882</v>
      </c>
      <c r="BA14" s="109" t="s">
        <v>621</v>
      </c>
      <c r="BB14" s="109" t="s">
        <v>597</v>
      </c>
      <c r="BC14" s="120" t="s">
        <v>623</v>
      </c>
      <c r="BD14" s="226" t="s">
        <v>3764</v>
      </c>
      <c r="BE14" s="120" t="s">
        <v>621</v>
      </c>
      <c r="BF14" s="172" t="s">
        <v>1404</v>
      </c>
      <c r="BG14" s="120" t="s">
        <v>621</v>
      </c>
      <c r="BH14" s="139" t="s">
        <v>2609</v>
      </c>
      <c r="BI14" s="120" t="s">
        <v>621</v>
      </c>
      <c r="BJ14" s="197" t="s">
        <v>2667</v>
      </c>
      <c r="BK14" s="96" t="s">
        <v>623</v>
      </c>
      <c r="BL14" s="98" t="s">
        <v>3765</v>
      </c>
      <c r="BM14" s="96" t="s">
        <v>623</v>
      </c>
      <c r="BN14" s="158" t="s">
        <v>3659</v>
      </c>
      <c r="BO14" s="96" t="s">
        <v>623</v>
      </c>
      <c r="BP14" s="98" t="s">
        <v>3766</v>
      </c>
      <c r="BQ14" s="96" t="s">
        <v>621</v>
      </c>
      <c r="BR14" s="173" t="s">
        <v>3767</v>
      </c>
      <c r="BS14" s="96" t="s">
        <v>623</v>
      </c>
      <c r="BT14" s="98" t="s">
        <v>3768</v>
      </c>
      <c r="BU14" s="96" t="s">
        <v>621</v>
      </c>
      <c r="BV14" s="107" t="s">
        <v>3622</v>
      </c>
      <c r="BW14" s="96" t="s">
        <v>621</v>
      </c>
      <c r="BX14" s="137" t="s">
        <v>3080</v>
      </c>
      <c r="BY14" s="96" t="s">
        <v>621</v>
      </c>
      <c r="BZ14" s="173" t="s">
        <v>1481</v>
      </c>
      <c r="CA14" s="96" t="s">
        <v>621</v>
      </c>
      <c r="CB14" s="172" t="s">
        <v>1482</v>
      </c>
      <c r="CC14" s="96" t="s">
        <v>621</v>
      </c>
      <c r="CD14" s="98" t="s">
        <v>3769</v>
      </c>
      <c r="CE14" s="96" t="s">
        <v>621</v>
      </c>
      <c r="CF14" s="98" t="s">
        <v>2772</v>
      </c>
      <c r="CG14" s="247" t="s">
        <v>621</v>
      </c>
      <c r="CH14" s="139" t="s">
        <v>3623</v>
      </c>
      <c r="CI14" s="96" t="s">
        <v>621</v>
      </c>
      <c r="CJ14" s="139" t="s">
        <v>2539</v>
      </c>
      <c r="CK14" s="96" t="s">
        <v>621</v>
      </c>
      <c r="CL14" s="139" t="s">
        <v>3713</v>
      </c>
      <c r="CM14" s="123" t="s">
        <v>623</v>
      </c>
      <c r="CN14" s="130" t="s">
        <v>3770</v>
      </c>
      <c r="CO14" s="123" t="s">
        <v>621</v>
      </c>
      <c r="CP14" s="283" t="s">
        <v>3771</v>
      </c>
      <c r="CQ14" s="122" t="s">
        <v>621</v>
      </c>
      <c r="CR14" s="139" t="s">
        <v>2566</v>
      </c>
      <c r="CS14" s="123" t="s">
        <v>621</v>
      </c>
      <c r="CT14" s="132" t="s">
        <v>1770</v>
      </c>
      <c r="CU14" s="123" t="s">
        <v>621</v>
      </c>
      <c r="CV14" s="132" t="s">
        <v>1798</v>
      </c>
      <c r="CW14" s="123" t="s">
        <v>621</v>
      </c>
      <c r="CX14" s="203" t="s">
        <v>3003</v>
      </c>
      <c r="CY14" s="87"/>
    </row>
    <row r="15" spans="1:103" ht="40.200000000000003" customHeight="1" thickBot="1" x14ac:dyDescent="0.35">
      <c r="A15" t="s">
        <v>316</v>
      </c>
      <c r="B15" s="27" t="s">
        <v>93</v>
      </c>
      <c r="C15" s="96" t="s">
        <v>621</v>
      </c>
      <c r="D15" s="98" t="s">
        <v>3526</v>
      </c>
      <c r="E15" s="96" t="s">
        <v>621</v>
      </c>
      <c r="F15" s="156" t="s">
        <v>2285</v>
      </c>
      <c r="G15" s="96" t="s">
        <v>621</v>
      </c>
      <c r="H15" s="139" t="s">
        <v>2311</v>
      </c>
      <c r="I15" s="96" t="s">
        <v>621</v>
      </c>
      <c r="J15" s="156" t="s">
        <v>487</v>
      </c>
      <c r="K15" s="96" t="s">
        <v>621</v>
      </c>
      <c r="L15" s="156" t="s">
        <v>501</v>
      </c>
      <c r="M15" s="101" t="s">
        <v>621</v>
      </c>
      <c r="N15" s="156" t="s">
        <v>1161</v>
      </c>
      <c r="O15" s="101" t="s">
        <v>621</v>
      </c>
      <c r="P15" s="286" t="s">
        <v>3772</v>
      </c>
      <c r="Q15" s="101" t="s">
        <v>621</v>
      </c>
      <c r="R15" s="137" t="s">
        <v>2840</v>
      </c>
      <c r="S15" s="101" t="s">
        <v>621</v>
      </c>
      <c r="T15" s="156" t="s">
        <v>1155</v>
      </c>
      <c r="U15" s="101" t="s">
        <v>621</v>
      </c>
      <c r="V15" s="139" t="s">
        <v>3773</v>
      </c>
      <c r="W15" s="96" t="s">
        <v>621</v>
      </c>
      <c r="X15" s="159" t="s">
        <v>2874</v>
      </c>
      <c r="Y15" s="239" t="s">
        <v>623</v>
      </c>
      <c r="Z15" s="268" t="s">
        <v>3774</v>
      </c>
      <c r="AA15" s="239" t="s">
        <v>621</v>
      </c>
      <c r="AB15" s="243" t="s">
        <v>3173</v>
      </c>
      <c r="AC15" s="96" t="s">
        <v>621</v>
      </c>
      <c r="AD15" s="159" t="s">
        <v>2427</v>
      </c>
      <c r="AE15" s="96" t="s">
        <v>621</v>
      </c>
      <c r="AF15" s="95" t="s">
        <v>2222</v>
      </c>
      <c r="AG15" s="211" t="s">
        <v>621</v>
      </c>
      <c r="AH15" s="215" t="s">
        <v>2912</v>
      </c>
      <c r="AI15" s="208" t="s">
        <v>621</v>
      </c>
      <c r="AJ15" s="219" t="s">
        <v>2942</v>
      </c>
      <c r="AK15" s="208" t="s">
        <v>621</v>
      </c>
      <c r="AL15" s="209" t="s">
        <v>579</v>
      </c>
      <c r="AM15" s="96" t="s">
        <v>621</v>
      </c>
      <c r="AN15" s="143" t="s">
        <v>3775</v>
      </c>
      <c r="AO15" s="118" t="s">
        <v>621</v>
      </c>
      <c r="AP15" s="159" t="s">
        <v>2460</v>
      </c>
      <c r="AQ15" s="148" t="s">
        <v>621</v>
      </c>
      <c r="AR15" s="159" t="s">
        <v>1883</v>
      </c>
      <c r="AS15" s="148" t="s">
        <v>621</v>
      </c>
      <c r="AT15" s="159" t="s">
        <v>2514</v>
      </c>
      <c r="AU15" s="148" t="s">
        <v>621</v>
      </c>
      <c r="AV15" s="268" t="s">
        <v>3776</v>
      </c>
      <c r="AW15" s="148" t="s">
        <v>621</v>
      </c>
      <c r="AX15" s="199" t="s">
        <v>2732</v>
      </c>
      <c r="AY15" s="148" t="s">
        <v>621</v>
      </c>
      <c r="AZ15" s="159" t="s">
        <v>593</v>
      </c>
      <c r="BA15" s="96" t="s">
        <v>621</v>
      </c>
      <c r="BB15" s="109" t="s">
        <v>597</v>
      </c>
      <c r="BC15" s="120" t="s">
        <v>622</v>
      </c>
      <c r="BD15" s="127"/>
      <c r="BE15" s="120" t="s">
        <v>621</v>
      </c>
      <c r="BF15" s="143"/>
      <c r="BG15" s="120" t="s">
        <v>621</v>
      </c>
      <c r="BH15" s="156" t="s">
        <v>2610</v>
      </c>
      <c r="BI15" s="120" t="s">
        <v>621</v>
      </c>
      <c r="BJ15" s="156" t="s">
        <v>2666</v>
      </c>
      <c r="BK15" s="96" t="s">
        <v>623</v>
      </c>
      <c r="BL15" s="264" t="s">
        <v>3777</v>
      </c>
      <c r="BM15" s="96" t="s">
        <v>621</v>
      </c>
      <c r="BN15" s="137" t="s">
        <v>2710</v>
      </c>
      <c r="BO15" s="96" t="s">
        <v>623</v>
      </c>
      <c r="BP15" s="268" t="s">
        <v>3778</v>
      </c>
      <c r="BQ15" s="96" t="s">
        <v>623</v>
      </c>
      <c r="BR15" s="139" t="s">
        <v>3779</v>
      </c>
      <c r="BS15" s="96" t="s">
        <v>623</v>
      </c>
      <c r="BT15" s="268" t="s">
        <v>2165</v>
      </c>
      <c r="BU15" s="96" t="s">
        <v>621</v>
      </c>
      <c r="BV15" s="157" t="s">
        <v>3116</v>
      </c>
      <c r="BW15" s="96" t="s">
        <v>621</v>
      </c>
      <c r="BX15" s="156" t="s">
        <v>1475</v>
      </c>
      <c r="BY15" s="96" t="s">
        <v>621</v>
      </c>
      <c r="BZ15" s="172" t="s">
        <v>1484</v>
      </c>
      <c r="CA15" s="96" t="s">
        <v>621</v>
      </c>
      <c r="CB15" s="172" t="s">
        <v>1485</v>
      </c>
      <c r="CC15" s="96" t="s">
        <v>621</v>
      </c>
      <c r="CD15" s="137" t="s">
        <v>1486</v>
      </c>
      <c r="CE15" s="96" t="s">
        <v>621</v>
      </c>
      <c r="CF15" s="137" t="s">
        <v>2773</v>
      </c>
      <c r="CG15" s="247" t="s">
        <v>623</v>
      </c>
      <c r="CH15" s="249" t="s">
        <v>3586</v>
      </c>
      <c r="CI15" s="96" t="s">
        <v>621</v>
      </c>
      <c r="CJ15" s="266" t="s">
        <v>2187</v>
      </c>
      <c r="CK15" s="96" t="s">
        <v>623</v>
      </c>
      <c r="CL15" s="268" t="s">
        <v>1673</v>
      </c>
      <c r="CM15" s="123" t="s">
        <v>623</v>
      </c>
      <c r="CN15" s="264" t="s">
        <v>3780</v>
      </c>
      <c r="CO15" s="123" t="s">
        <v>621</v>
      </c>
      <c r="CP15" s="137" t="s">
        <v>1708</v>
      </c>
      <c r="CQ15" s="122" t="s">
        <v>621</v>
      </c>
      <c r="CR15" s="139" t="s">
        <v>2567</v>
      </c>
      <c r="CS15" s="123" t="s">
        <v>621</v>
      </c>
      <c r="CT15" s="156" t="s">
        <v>1771</v>
      </c>
      <c r="CU15" s="123" t="s">
        <v>621</v>
      </c>
      <c r="CV15" s="266" t="s">
        <v>4169</v>
      </c>
      <c r="CW15" s="133" t="s">
        <v>621</v>
      </c>
      <c r="CX15" s="231" t="s">
        <v>1822</v>
      </c>
      <c r="CY15" s="87"/>
    </row>
    <row r="16" spans="1:103" ht="40.200000000000003" customHeight="1" thickBot="1" x14ac:dyDescent="0.35">
      <c r="A16" t="s">
        <v>317</v>
      </c>
      <c r="B16" s="27" t="s">
        <v>94</v>
      </c>
      <c r="C16" s="96" t="s">
        <v>621</v>
      </c>
      <c r="D16" s="264" t="s">
        <v>2026</v>
      </c>
      <c r="E16" s="96" t="s">
        <v>621</v>
      </c>
      <c r="F16" s="157" t="s">
        <v>3606</v>
      </c>
      <c r="G16" s="96" t="s">
        <v>621</v>
      </c>
      <c r="H16" s="156" t="s">
        <v>1090</v>
      </c>
      <c r="I16" s="96" t="s">
        <v>621</v>
      </c>
      <c r="J16" s="156" t="s">
        <v>489</v>
      </c>
      <c r="K16" s="96" t="s">
        <v>621</v>
      </c>
      <c r="L16" s="156" t="s">
        <v>847</v>
      </c>
      <c r="M16" s="101" t="s">
        <v>621</v>
      </c>
      <c r="N16" s="156" t="s">
        <v>1163</v>
      </c>
      <c r="O16" s="101" t="s">
        <v>621</v>
      </c>
      <c r="P16" s="156" t="s">
        <v>1164</v>
      </c>
      <c r="Q16" s="101" t="s">
        <v>621</v>
      </c>
      <c r="R16" s="137" t="s">
        <v>2841</v>
      </c>
      <c r="S16" s="101" t="s">
        <v>621</v>
      </c>
      <c r="T16" s="156" t="s">
        <v>1165</v>
      </c>
      <c r="U16" s="101" t="s">
        <v>621</v>
      </c>
      <c r="V16" s="156" t="s">
        <v>1166</v>
      </c>
      <c r="W16" s="96" t="s">
        <v>621</v>
      </c>
      <c r="X16" s="159" t="s">
        <v>529</v>
      </c>
      <c r="Y16" s="239" t="s">
        <v>623</v>
      </c>
      <c r="Z16" s="268" t="s">
        <v>840</v>
      </c>
      <c r="AA16" s="239" t="s">
        <v>621</v>
      </c>
      <c r="AB16" s="243" t="s">
        <v>511</v>
      </c>
      <c r="AC16" s="96" t="s">
        <v>621</v>
      </c>
      <c r="AD16" s="159" t="s">
        <v>1307</v>
      </c>
      <c r="AE16" s="96" t="s">
        <v>621</v>
      </c>
      <c r="AF16" s="266" t="s">
        <v>2067</v>
      </c>
      <c r="AG16" s="211" t="s">
        <v>621</v>
      </c>
      <c r="AH16" s="215" t="s">
        <v>2913</v>
      </c>
      <c r="AI16" s="208" t="s">
        <v>621</v>
      </c>
      <c r="AJ16" s="219" t="s">
        <v>2943</v>
      </c>
      <c r="AK16" s="208" t="s">
        <v>622</v>
      </c>
      <c r="AL16" s="209"/>
      <c r="AM16" s="96" t="s">
        <v>621</v>
      </c>
      <c r="AN16" s="172" t="s">
        <v>1003</v>
      </c>
      <c r="AO16" s="118" t="s">
        <v>621</v>
      </c>
      <c r="AP16" s="159" t="s">
        <v>2461</v>
      </c>
      <c r="AQ16" s="148" t="s">
        <v>621</v>
      </c>
      <c r="AR16" s="171" t="s">
        <v>2488</v>
      </c>
      <c r="AS16" s="148" t="s">
        <v>621</v>
      </c>
      <c r="AT16" s="159" t="s">
        <v>1884</v>
      </c>
      <c r="AU16" s="148" t="s">
        <v>621</v>
      </c>
      <c r="AV16" s="268" t="s">
        <v>3781</v>
      </c>
      <c r="AW16" s="148" t="s">
        <v>621</v>
      </c>
      <c r="AX16" s="199" t="s">
        <v>1885</v>
      </c>
      <c r="AY16" s="148" t="s">
        <v>621</v>
      </c>
      <c r="AZ16" s="156" t="s">
        <v>2752</v>
      </c>
      <c r="BA16" s="96" t="s">
        <v>621</v>
      </c>
      <c r="BB16" s="109" t="s">
        <v>598</v>
      </c>
      <c r="BC16" s="120" t="s">
        <v>623</v>
      </c>
      <c r="BD16" s="289" t="s">
        <v>2132</v>
      </c>
      <c r="BE16" s="120" t="s">
        <v>621</v>
      </c>
      <c r="BF16" s="172" t="s">
        <v>1406</v>
      </c>
      <c r="BG16" s="120" t="s">
        <v>621</v>
      </c>
      <c r="BH16" s="137" t="s">
        <v>2611</v>
      </c>
      <c r="BI16" s="120" t="s">
        <v>621</v>
      </c>
      <c r="BJ16" s="156" t="s">
        <v>2668</v>
      </c>
      <c r="BK16" s="96" t="s">
        <v>623</v>
      </c>
      <c r="BL16" s="130" t="s">
        <v>3782</v>
      </c>
      <c r="BM16" s="96" t="s">
        <v>622</v>
      </c>
      <c r="BN16" s="98"/>
      <c r="BO16" s="96" t="s">
        <v>621</v>
      </c>
      <c r="BP16" s="98" t="s">
        <v>2161</v>
      </c>
      <c r="BQ16" s="96" t="s">
        <v>621</v>
      </c>
      <c r="BR16" s="264" t="s">
        <v>1487</v>
      </c>
      <c r="BS16" s="96" t="s">
        <v>623</v>
      </c>
      <c r="BT16" s="268" t="s">
        <v>2164</v>
      </c>
      <c r="BU16" s="96" t="s">
        <v>621</v>
      </c>
      <c r="BV16" s="156" t="s">
        <v>3117</v>
      </c>
      <c r="BW16" s="96" t="s">
        <v>621</v>
      </c>
      <c r="BX16" s="156" t="s">
        <v>1488</v>
      </c>
      <c r="BY16" s="96" t="s">
        <v>621</v>
      </c>
      <c r="BZ16" s="172" t="s">
        <v>1489</v>
      </c>
      <c r="CA16" s="109" t="s">
        <v>621</v>
      </c>
      <c r="CB16" s="172" t="s">
        <v>539</v>
      </c>
      <c r="CC16" s="96" t="s">
        <v>621</v>
      </c>
      <c r="CD16" s="137" t="s">
        <v>1490</v>
      </c>
      <c r="CE16" s="96" t="s">
        <v>621</v>
      </c>
      <c r="CF16" s="137" t="s">
        <v>2774</v>
      </c>
      <c r="CG16" s="239" t="s">
        <v>621</v>
      </c>
      <c r="CH16" s="249" t="s">
        <v>3147</v>
      </c>
      <c r="CI16" s="96" t="s">
        <v>621</v>
      </c>
      <c r="CJ16" s="156" t="s">
        <v>2540</v>
      </c>
      <c r="CK16" s="96" t="s">
        <v>623</v>
      </c>
      <c r="CL16" s="98" t="s">
        <v>3624</v>
      </c>
      <c r="CM16" s="123" t="s">
        <v>623</v>
      </c>
      <c r="CN16" s="130" t="s">
        <v>3786</v>
      </c>
      <c r="CO16" s="123" t="s">
        <v>621</v>
      </c>
      <c r="CP16" s="156" t="s">
        <v>1709</v>
      </c>
      <c r="CQ16" s="122" t="s">
        <v>621</v>
      </c>
      <c r="CR16" s="156" t="s">
        <v>1746</v>
      </c>
      <c r="CS16" s="123" t="s">
        <v>621</v>
      </c>
      <c r="CT16" s="156" t="s">
        <v>1772</v>
      </c>
      <c r="CU16" s="123" t="s">
        <v>621</v>
      </c>
      <c r="CV16" s="137" t="s">
        <v>1799</v>
      </c>
      <c r="CW16" s="122" t="s">
        <v>621</v>
      </c>
      <c r="CX16" s="232" t="s">
        <v>2217</v>
      </c>
      <c r="CY16" s="87"/>
    </row>
    <row r="17" spans="1:103" s="81" customFormat="1" ht="40.200000000000003" customHeight="1" thickBot="1" x14ac:dyDescent="0.35">
      <c r="A17" s="81" t="s">
        <v>318</v>
      </c>
      <c r="B17" s="82" t="s">
        <v>95</v>
      </c>
      <c r="C17" s="96" t="s">
        <v>621</v>
      </c>
      <c r="D17" s="264" t="s">
        <v>2017</v>
      </c>
      <c r="E17" s="96" t="s">
        <v>621</v>
      </c>
      <c r="F17" s="98" t="s">
        <v>2287</v>
      </c>
      <c r="G17" s="96" t="s">
        <v>621</v>
      </c>
      <c r="H17" s="157" t="s">
        <v>1091</v>
      </c>
      <c r="I17" s="96" t="s">
        <v>621</v>
      </c>
      <c r="J17" s="268" t="s">
        <v>3783</v>
      </c>
      <c r="K17" s="96" t="s">
        <v>621</v>
      </c>
      <c r="L17" s="156" t="s">
        <v>2349</v>
      </c>
      <c r="M17" s="101" t="s">
        <v>621</v>
      </c>
      <c r="N17" s="156" t="s">
        <v>1167</v>
      </c>
      <c r="O17" s="101" t="s">
        <v>621</v>
      </c>
      <c r="P17" s="102" t="s">
        <v>3784</v>
      </c>
      <c r="Q17" s="101" t="s">
        <v>621</v>
      </c>
      <c r="R17" s="156" t="s">
        <v>2844</v>
      </c>
      <c r="S17" s="101" t="s">
        <v>621</v>
      </c>
      <c r="T17" s="156" t="s">
        <v>2384</v>
      </c>
      <c r="U17" s="101" t="s">
        <v>621</v>
      </c>
      <c r="V17" s="139" t="s">
        <v>3785</v>
      </c>
      <c r="W17" s="96" t="s">
        <v>621</v>
      </c>
      <c r="X17" s="98" t="s">
        <v>2877</v>
      </c>
      <c r="Y17" s="239" t="s">
        <v>623</v>
      </c>
      <c r="Z17" s="264" t="s">
        <v>3787</v>
      </c>
      <c r="AA17" s="239" t="s">
        <v>621</v>
      </c>
      <c r="AB17" s="290" t="s">
        <v>2059</v>
      </c>
      <c r="AC17" s="96" t="s">
        <v>621</v>
      </c>
      <c r="AD17" s="159" t="s">
        <v>1309</v>
      </c>
      <c r="AE17" s="96" t="s">
        <v>621</v>
      </c>
      <c r="AF17" s="137" t="s">
        <v>2449</v>
      </c>
      <c r="AG17" s="211" t="s">
        <v>621</v>
      </c>
      <c r="AH17" s="215" t="s">
        <v>3625</v>
      </c>
      <c r="AI17" s="208" t="s">
        <v>621</v>
      </c>
      <c r="AJ17" s="219" t="s">
        <v>2944</v>
      </c>
      <c r="AK17" s="208" t="s">
        <v>621</v>
      </c>
      <c r="AL17" s="209" t="s">
        <v>580</v>
      </c>
      <c r="AM17" s="96" t="s">
        <v>621</v>
      </c>
      <c r="AN17" s="143" t="s">
        <v>3788</v>
      </c>
      <c r="AO17" s="118" t="s">
        <v>621</v>
      </c>
      <c r="AP17" s="167" t="s">
        <v>2462</v>
      </c>
      <c r="AQ17" s="148" t="s">
        <v>621</v>
      </c>
      <c r="AR17" s="167" t="s">
        <v>2489</v>
      </c>
      <c r="AS17" s="148" t="s">
        <v>621</v>
      </c>
      <c r="AT17" s="179" t="s">
        <v>1886</v>
      </c>
      <c r="AU17" s="148" t="s">
        <v>621</v>
      </c>
      <c r="AV17" s="269" t="s">
        <v>2116</v>
      </c>
      <c r="AW17" s="148" t="s">
        <v>621</v>
      </c>
      <c r="AX17" s="272" t="s">
        <v>3789</v>
      </c>
      <c r="AY17" s="148" t="s">
        <v>621</v>
      </c>
      <c r="AZ17" s="156" t="s">
        <v>1888</v>
      </c>
      <c r="BA17" s="96" t="s">
        <v>621</v>
      </c>
      <c r="BB17" s="109" t="s">
        <v>3790</v>
      </c>
      <c r="BC17" s="120" t="s">
        <v>621</v>
      </c>
      <c r="BD17" s="143" t="s">
        <v>566</v>
      </c>
      <c r="BE17" s="120" t="s">
        <v>621</v>
      </c>
      <c r="BF17" s="229" t="s">
        <v>1407</v>
      </c>
      <c r="BG17" s="120" t="s">
        <v>621</v>
      </c>
      <c r="BH17" s="137" t="s">
        <v>2612</v>
      </c>
      <c r="BI17" s="120" t="s">
        <v>621</v>
      </c>
      <c r="BJ17" s="139" t="s">
        <v>2669</v>
      </c>
      <c r="BK17" s="96" t="s">
        <v>623</v>
      </c>
      <c r="BL17" s="98" t="s">
        <v>3791</v>
      </c>
      <c r="BM17" s="96" t="s">
        <v>621</v>
      </c>
      <c r="BN17" s="156" t="s">
        <v>2713</v>
      </c>
      <c r="BO17" s="96" t="s">
        <v>621</v>
      </c>
      <c r="BP17" s="98" t="s">
        <v>3792</v>
      </c>
      <c r="BQ17" s="96" t="s">
        <v>621</v>
      </c>
      <c r="BR17" s="139" t="s">
        <v>3793</v>
      </c>
      <c r="BS17" s="96" t="s">
        <v>621</v>
      </c>
      <c r="BT17" s="268" t="s">
        <v>3794</v>
      </c>
      <c r="BU17" s="96" t="s">
        <v>621</v>
      </c>
      <c r="BV17" s="159" t="s">
        <v>3118</v>
      </c>
      <c r="BW17" s="96" t="s">
        <v>621</v>
      </c>
      <c r="BX17" s="162" t="s">
        <v>3795</v>
      </c>
      <c r="BY17" s="96" t="s">
        <v>621</v>
      </c>
      <c r="BZ17" s="173" t="s">
        <v>2174</v>
      </c>
      <c r="CA17" s="109" t="s">
        <v>621</v>
      </c>
      <c r="CB17" s="173" t="s">
        <v>1493</v>
      </c>
      <c r="CC17" s="96" t="s">
        <v>621</v>
      </c>
      <c r="CD17" s="137" t="s">
        <v>3058</v>
      </c>
      <c r="CE17" s="96" t="s">
        <v>621</v>
      </c>
      <c r="CF17" s="137" t="s">
        <v>2775</v>
      </c>
      <c r="CG17" s="239" t="s">
        <v>621</v>
      </c>
      <c r="CH17" s="240" t="s">
        <v>3148</v>
      </c>
      <c r="CI17" s="96" t="s">
        <v>621</v>
      </c>
      <c r="CJ17" s="156" t="s">
        <v>1650</v>
      </c>
      <c r="CK17" s="96" t="s">
        <v>623</v>
      </c>
      <c r="CL17" s="98" t="s">
        <v>3796</v>
      </c>
      <c r="CM17" s="123" t="s">
        <v>621</v>
      </c>
      <c r="CN17" s="139" t="s">
        <v>3712</v>
      </c>
      <c r="CO17" s="123" t="s">
        <v>621</v>
      </c>
      <c r="CP17" s="139" t="s">
        <v>3660</v>
      </c>
      <c r="CQ17" s="122" t="s">
        <v>621</v>
      </c>
      <c r="CR17" s="131" t="s">
        <v>2568</v>
      </c>
      <c r="CS17" s="123" t="s">
        <v>621</v>
      </c>
      <c r="CT17" s="156" t="s">
        <v>620</v>
      </c>
      <c r="CU17" s="123" t="s">
        <v>621</v>
      </c>
      <c r="CV17" s="158" t="s">
        <v>3661</v>
      </c>
      <c r="CW17" s="122" t="s">
        <v>621</v>
      </c>
      <c r="CX17" s="131" t="s">
        <v>1823</v>
      </c>
      <c r="CY17" s="87"/>
    </row>
    <row r="18" spans="1:103" ht="40.200000000000003" customHeight="1" thickBot="1" x14ac:dyDescent="0.35">
      <c r="A18" t="s">
        <v>319</v>
      </c>
      <c r="B18" s="27" t="s">
        <v>96</v>
      </c>
      <c r="C18" s="96" t="s">
        <v>621</v>
      </c>
      <c r="D18" s="264" t="s">
        <v>2018</v>
      </c>
      <c r="E18" s="96" t="s">
        <v>621</v>
      </c>
      <c r="F18" s="156" t="s">
        <v>2288</v>
      </c>
      <c r="G18" s="96" t="s">
        <v>621</v>
      </c>
      <c r="H18" s="156" t="s">
        <v>486</v>
      </c>
      <c r="I18" s="96" t="s">
        <v>621</v>
      </c>
      <c r="J18" s="156" t="s">
        <v>490</v>
      </c>
      <c r="K18" s="96" t="s">
        <v>621</v>
      </c>
      <c r="L18" s="157" t="s">
        <v>1125</v>
      </c>
      <c r="M18" s="101" t="s">
        <v>621</v>
      </c>
      <c r="N18" s="139" t="s">
        <v>1168</v>
      </c>
      <c r="O18" s="101" t="s">
        <v>621</v>
      </c>
      <c r="P18" s="270" t="s">
        <v>1217</v>
      </c>
      <c r="Q18" s="101" t="s">
        <v>621</v>
      </c>
      <c r="R18" s="139" t="s">
        <v>2845</v>
      </c>
      <c r="S18" s="101" t="s">
        <v>621</v>
      </c>
      <c r="T18" s="103" t="s">
        <v>3797</v>
      </c>
      <c r="U18" s="101" t="s">
        <v>621</v>
      </c>
      <c r="V18" s="139" t="s">
        <v>3798</v>
      </c>
      <c r="W18" s="96" t="s">
        <v>621</v>
      </c>
      <c r="X18" s="98" t="s">
        <v>3799</v>
      </c>
      <c r="Y18" s="239" t="s">
        <v>621</v>
      </c>
      <c r="Z18" s="98" t="s">
        <v>523</v>
      </c>
      <c r="AA18" s="239" t="s">
        <v>621</v>
      </c>
      <c r="AB18" s="243" t="s">
        <v>1310</v>
      </c>
      <c r="AC18" s="96" t="s">
        <v>621</v>
      </c>
      <c r="AD18" s="159" t="s">
        <v>1311</v>
      </c>
      <c r="AE18" s="96" t="s">
        <v>621</v>
      </c>
      <c r="AF18" s="266" t="s">
        <v>2067</v>
      </c>
      <c r="AG18" s="211" t="s">
        <v>621</v>
      </c>
      <c r="AH18" s="215" t="s">
        <v>2915</v>
      </c>
      <c r="AI18" s="208" t="s">
        <v>621</v>
      </c>
      <c r="AJ18" s="215" t="s">
        <v>2945</v>
      </c>
      <c r="AK18" s="208" t="s">
        <v>622</v>
      </c>
      <c r="AL18" s="209"/>
      <c r="AM18" s="96" t="s">
        <v>621</v>
      </c>
      <c r="AN18" s="280" t="s">
        <v>2081</v>
      </c>
      <c r="AO18" s="118" t="s">
        <v>621</v>
      </c>
      <c r="AP18" s="159" t="s">
        <v>2463</v>
      </c>
      <c r="AQ18" s="148" t="s">
        <v>621</v>
      </c>
      <c r="AR18" s="158" t="s">
        <v>2490</v>
      </c>
      <c r="AS18" s="148" t="s">
        <v>621</v>
      </c>
      <c r="AT18" s="179" t="s">
        <v>1889</v>
      </c>
      <c r="AU18" s="148" t="s">
        <v>621</v>
      </c>
      <c r="AV18" s="198" t="s">
        <v>2715</v>
      </c>
      <c r="AW18" s="148" t="s">
        <v>621</v>
      </c>
      <c r="AX18" s="272" t="s">
        <v>3800</v>
      </c>
      <c r="AY18" s="148" t="s">
        <v>621</v>
      </c>
      <c r="AZ18" s="202" t="s">
        <v>2753</v>
      </c>
      <c r="BA18" s="96" t="s">
        <v>621</v>
      </c>
      <c r="BB18" s="109" t="s">
        <v>3626</v>
      </c>
      <c r="BC18" s="120" t="s">
        <v>621</v>
      </c>
      <c r="BD18" s="226" t="s">
        <v>2244</v>
      </c>
      <c r="BE18" s="120" t="s">
        <v>621</v>
      </c>
      <c r="BF18" s="172" t="s">
        <v>1408</v>
      </c>
      <c r="BG18" s="120" t="s">
        <v>621</v>
      </c>
      <c r="BH18" s="139" t="s">
        <v>2613</v>
      </c>
      <c r="BI18" s="120" t="s">
        <v>621</v>
      </c>
      <c r="BJ18" s="197" t="s">
        <v>2670</v>
      </c>
      <c r="BK18" s="96" t="s">
        <v>621</v>
      </c>
      <c r="BL18" s="139" t="s">
        <v>1494</v>
      </c>
      <c r="BM18" s="96" t="s">
        <v>621</v>
      </c>
      <c r="BN18" s="157" t="s">
        <v>3627</v>
      </c>
      <c r="BO18" s="96" t="s">
        <v>621</v>
      </c>
      <c r="BP18" s="264" t="s">
        <v>3801</v>
      </c>
      <c r="BQ18" s="96" t="s">
        <v>621</v>
      </c>
      <c r="BR18" s="98" t="s">
        <v>3628</v>
      </c>
      <c r="BS18" s="96" t="s">
        <v>621</v>
      </c>
      <c r="BT18" s="139" t="s">
        <v>546</v>
      </c>
      <c r="BU18" s="96" t="s">
        <v>621</v>
      </c>
      <c r="BV18" s="156" t="s">
        <v>3118</v>
      </c>
      <c r="BW18" s="96" t="s">
        <v>621</v>
      </c>
      <c r="BX18" s="137" t="s">
        <v>3662</v>
      </c>
      <c r="BY18" s="96" t="s">
        <v>621</v>
      </c>
      <c r="BZ18" s="173" t="s">
        <v>2175</v>
      </c>
      <c r="CA18" s="109" t="s">
        <v>621</v>
      </c>
      <c r="CB18" s="173" t="s">
        <v>1496</v>
      </c>
      <c r="CC18" s="96" t="s">
        <v>621</v>
      </c>
      <c r="CD18" s="98" t="s">
        <v>3710</v>
      </c>
      <c r="CE18" s="96" t="s">
        <v>621</v>
      </c>
      <c r="CF18" s="139" t="s">
        <v>2776</v>
      </c>
      <c r="CG18" s="239" t="s">
        <v>621</v>
      </c>
      <c r="CH18" s="240" t="s">
        <v>3149</v>
      </c>
      <c r="CI18" s="96" t="s">
        <v>621</v>
      </c>
      <c r="CJ18" s="156" t="s">
        <v>611</v>
      </c>
      <c r="CK18" s="96" t="s">
        <v>621</v>
      </c>
      <c r="CL18" s="98" t="s">
        <v>843</v>
      </c>
      <c r="CM18" s="123" t="s">
        <v>621</v>
      </c>
      <c r="CN18" s="139" t="s">
        <v>3711</v>
      </c>
      <c r="CO18" s="123" t="s">
        <v>621</v>
      </c>
      <c r="CP18" s="139" t="s">
        <v>1710</v>
      </c>
      <c r="CQ18" s="122" t="s">
        <v>621</v>
      </c>
      <c r="CR18" s="156" t="s">
        <v>1747</v>
      </c>
      <c r="CS18" s="123" t="s">
        <v>621</v>
      </c>
      <c r="CT18" s="132" t="s">
        <v>2205</v>
      </c>
      <c r="CU18" s="123" t="s">
        <v>621</v>
      </c>
      <c r="CV18" s="132" t="s">
        <v>3804</v>
      </c>
      <c r="CW18" s="122" t="s">
        <v>621</v>
      </c>
      <c r="CX18" s="131" t="s">
        <v>1824</v>
      </c>
      <c r="CY18" s="87"/>
    </row>
    <row r="19" spans="1:103" ht="40.200000000000003" customHeight="1" thickBot="1" x14ac:dyDescent="0.35">
      <c r="A19" t="s">
        <v>320</v>
      </c>
      <c r="B19" s="28" t="s">
        <v>111</v>
      </c>
      <c r="C19" s="96" t="s">
        <v>621</v>
      </c>
      <c r="D19" s="264" t="s">
        <v>3527</v>
      </c>
      <c r="E19" s="96" t="s">
        <v>622</v>
      </c>
      <c r="F19" s="95"/>
      <c r="G19" s="96" t="s">
        <v>621</v>
      </c>
      <c r="H19" s="156" t="s">
        <v>1092</v>
      </c>
      <c r="I19" s="96" t="s">
        <v>621</v>
      </c>
      <c r="J19" s="157" t="s">
        <v>2327</v>
      </c>
      <c r="K19" s="96" t="s">
        <v>621</v>
      </c>
      <c r="L19" s="156" t="s">
        <v>2350</v>
      </c>
      <c r="M19" s="101" t="s">
        <v>621</v>
      </c>
      <c r="N19" s="266" t="s">
        <v>4102</v>
      </c>
      <c r="O19" s="101" t="s">
        <v>621</v>
      </c>
      <c r="P19" s="156" t="s">
        <v>3663</v>
      </c>
      <c r="Q19" s="101" t="s">
        <v>621</v>
      </c>
      <c r="R19" s="156" t="s">
        <v>2846</v>
      </c>
      <c r="S19" s="101" t="s">
        <v>621</v>
      </c>
      <c r="T19" s="156" t="s">
        <v>1172</v>
      </c>
      <c r="U19" s="101" t="s">
        <v>621</v>
      </c>
      <c r="V19" s="156" t="s">
        <v>1173</v>
      </c>
      <c r="W19" s="96" t="s">
        <v>621</v>
      </c>
      <c r="X19" s="159" t="s">
        <v>1312</v>
      </c>
      <c r="Y19" s="239" t="s">
        <v>622</v>
      </c>
      <c r="Z19" s="264" t="s">
        <v>3802</v>
      </c>
      <c r="AA19" s="239" t="s">
        <v>621</v>
      </c>
      <c r="AB19" s="243" t="s">
        <v>512</v>
      </c>
      <c r="AC19" s="96" t="s">
        <v>621</v>
      </c>
      <c r="AD19" s="159" t="s">
        <v>2428</v>
      </c>
      <c r="AE19" s="96" t="s">
        <v>621</v>
      </c>
      <c r="AF19" s="159" t="s">
        <v>2450</v>
      </c>
      <c r="AG19" s="212" t="s">
        <v>622</v>
      </c>
      <c r="AH19" s="216" t="s">
        <v>3570</v>
      </c>
      <c r="AI19" s="208" t="s">
        <v>622</v>
      </c>
      <c r="AJ19" s="209"/>
      <c r="AK19" s="208" t="s">
        <v>622</v>
      </c>
      <c r="AL19" s="209"/>
      <c r="AM19" s="96" t="s">
        <v>621</v>
      </c>
      <c r="AN19" s="280" t="s">
        <v>2082</v>
      </c>
      <c r="AO19" s="118" t="s">
        <v>622</v>
      </c>
      <c r="AP19" s="119"/>
      <c r="AQ19" s="148" t="s">
        <v>621</v>
      </c>
      <c r="AR19" s="158" t="s">
        <v>2098</v>
      </c>
      <c r="AS19" s="148" t="s">
        <v>621</v>
      </c>
      <c r="AT19" s="158" t="s">
        <v>2515</v>
      </c>
      <c r="AU19" s="148" t="s">
        <v>621</v>
      </c>
      <c r="AV19" s="199"/>
      <c r="AW19" s="148" t="s">
        <v>621</v>
      </c>
      <c r="AX19" s="269" t="s">
        <v>2120</v>
      </c>
      <c r="AY19" s="148" t="s">
        <v>621</v>
      </c>
      <c r="AZ19" s="158" t="s">
        <v>1891</v>
      </c>
      <c r="BA19" s="96" t="s">
        <v>622</v>
      </c>
      <c r="BB19" s="109"/>
      <c r="BC19" s="120" t="s">
        <v>622</v>
      </c>
      <c r="BD19" s="127"/>
      <c r="BE19" s="120" t="s">
        <v>621</v>
      </c>
      <c r="BF19" s="267" t="s">
        <v>3803</v>
      </c>
      <c r="BG19" s="120" t="s">
        <v>621</v>
      </c>
      <c r="BH19" s="156" t="s">
        <v>2614</v>
      </c>
      <c r="BI19" s="120" t="s">
        <v>621</v>
      </c>
      <c r="BJ19" s="156" t="s">
        <v>2671</v>
      </c>
      <c r="BK19" s="96" t="s">
        <v>621</v>
      </c>
      <c r="BL19" s="264" t="s">
        <v>2147</v>
      </c>
      <c r="BM19" s="96" t="s">
        <v>622</v>
      </c>
      <c r="BN19" s="95"/>
      <c r="BO19" s="96" t="s">
        <v>621</v>
      </c>
      <c r="BP19" s="268" t="s">
        <v>2160</v>
      </c>
      <c r="BQ19" s="96" t="s">
        <v>621</v>
      </c>
      <c r="BR19" s="264" t="s">
        <v>1498</v>
      </c>
      <c r="BS19" s="96" t="s">
        <v>622</v>
      </c>
      <c r="BT19" s="98"/>
      <c r="BU19" s="96" t="s">
        <v>623</v>
      </c>
      <c r="BV19" s="156" t="s">
        <v>547</v>
      </c>
      <c r="BW19" s="96" t="s">
        <v>621</v>
      </c>
      <c r="BX19" s="95" t="s">
        <v>3807</v>
      </c>
      <c r="BY19" s="96" t="s">
        <v>621</v>
      </c>
      <c r="BZ19" s="143" t="s">
        <v>1499</v>
      </c>
      <c r="CA19" s="109" t="s">
        <v>622</v>
      </c>
      <c r="CB19" s="173"/>
      <c r="CC19" s="96" t="s">
        <v>621</v>
      </c>
      <c r="CD19" s="98" t="s">
        <v>3806</v>
      </c>
      <c r="CE19" s="96" t="s">
        <v>621</v>
      </c>
      <c r="CF19" s="95" t="s">
        <v>2777</v>
      </c>
      <c r="CG19" s="239" t="s">
        <v>621</v>
      </c>
      <c r="CH19" s="250" t="s">
        <v>1651</v>
      </c>
      <c r="CI19" s="96" t="s">
        <v>622</v>
      </c>
      <c r="CJ19" s="113" t="s">
        <v>1645</v>
      </c>
      <c r="CK19" s="96" t="s">
        <v>621</v>
      </c>
      <c r="CL19" s="268" t="s">
        <v>3805</v>
      </c>
      <c r="CM19" s="123" t="s">
        <v>621</v>
      </c>
      <c r="CN19" s="264" t="s">
        <v>2192</v>
      </c>
      <c r="CO19" s="123" t="s">
        <v>621</v>
      </c>
      <c r="CP19" s="144" t="s">
        <v>3808</v>
      </c>
      <c r="CQ19" s="122" t="s">
        <v>621</v>
      </c>
      <c r="CR19" s="122" t="s">
        <v>2569</v>
      </c>
      <c r="CS19" s="123" t="s">
        <v>621</v>
      </c>
      <c r="CT19" s="124" t="s">
        <v>1774</v>
      </c>
      <c r="CU19" s="123" t="s">
        <v>621</v>
      </c>
      <c r="CV19" s="156" t="s">
        <v>3587</v>
      </c>
      <c r="CW19" s="122" t="s">
        <v>621</v>
      </c>
      <c r="CX19" s="143" t="s">
        <v>1825</v>
      </c>
      <c r="CY19" s="87"/>
    </row>
    <row r="20" spans="1:103" ht="40.200000000000003" customHeight="1" thickBot="1" x14ac:dyDescent="0.35">
      <c r="A20" t="s">
        <v>321</v>
      </c>
      <c r="B20" s="28" t="s">
        <v>274</v>
      </c>
      <c r="C20" s="96" t="s">
        <v>621</v>
      </c>
      <c r="D20" s="267" t="s">
        <v>2019</v>
      </c>
      <c r="E20" s="96" t="s">
        <v>622</v>
      </c>
      <c r="F20" s="95"/>
      <c r="G20" s="96" t="s">
        <v>621</v>
      </c>
      <c r="H20" s="156" t="s">
        <v>1092</v>
      </c>
      <c r="I20" s="96" t="s">
        <v>622</v>
      </c>
      <c r="J20" s="95"/>
      <c r="K20" s="96" t="s">
        <v>621</v>
      </c>
      <c r="L20" s="95" t="s">
        <v>3570</v>
      </c>
      <c r="M20" s="101" t="s">
        <v>621</v>
      </c>
      <c r="N20" s="156" t="s">
        <v>1174</v>
      </c>
      <c r="O20" s="101" t="s">
        <v>621</v>
      </c>
      <c r="P20" s="156" t="s">
        <v>3664</v>
      </c>
      <c r="Q20" s="101" t="s">
        <v>621</v>
      </c>
      <c r="R20" s="103" t="s">
        <v>2848</v>
      </c>
      <c r="S20" s="101" t="s">
        <v>621</v>
      </c>
      <c r="T20" s="157" t="s">
        <v>2386</v>
      </c>
      <c r="U20" s="101" t="s">
        <v>621</v>
      </c>
      <c r="V20" s="156" t="s">
        <v>1176</v>
      </c>
      <c r="W20" s="96" t="s">
        <v>621</v>
      </c>
      <c r="X20" s="159" t="s">
        <v>1313</v>
      </c>
      <c r="Y20" s="239" t="s">
        <v>622</v>
      </c>
      <c r="Z20" s="264" t="s">
        <v>3802</v>
      </c>
      <c r="AA20" s="239" t="s">
        <v>622</v>
      </c>
      <c r="AB20" s="243" t="s">
        <v>1412</v>
      </c>
      <c r="AC20" s="96" t="s">
        <v>621</v>
      </c>
      <c r="AD20" s="159" t="s">
        <v>2429</v>
      </c>
      <c r="AE20" s="96" t="s">
        <v>621</v>
      </c>
      <c r="AF20" s="156" t="s">
        <v>2245</v>
      </c>
      <c r="AG20" s="208" t="s">
        <v>622</v>
      </c>
      <c r="AH20" s="216" t="s">
        <v>3610</v>
      </c>
      <c r="AI20" s="208" t="s">
        <v>622</v>
      </c>
      <c r="AJ20" s="209"/>
      <c r="AK20" s="208" t="s">
        <v>622</v>
      </c>
      <c r="AL20" s="209"/>
      <c r="AM20" s="96" t="s">
        <v>621</v>
      </c>
      <c r="AN20" s="273" t="s">
        <v>2084</v>
      </c>
      <c r="AO20" s="118" t="s">
        <v>622</v>
      </c>
      <c r="AP20" s="119"/>
      <c r="AQ20" s="148" t="s">
        <v>621</v>
      </c>
      <c r="AR20" s="159" t="s">
        <v>957</v>
      </c>
      <c r="AS20" s="148" t="s">
        <v>621</v>
      </c>
      <c r="AT20" s="158" t="s">
        <v>2515</v>
      </c>
      <c r="AU20" s="148" t="s">
        <v>622</v>
      </c>
      <c r="AV20" s="150"/>
      <c r="AW20" s="148" t="s">
        <v>621</v>
      </c>
      <c r="AX20" s="269" t="s">
        <v>2121</v>
      </c>
      <c r="AY20" s="148" t="s">
        <v>621</v>
      </c>
      <c r="AZ20" s="156" t="s">
        <v>1893</v>
      </c>
      <c r="BA20" s="96" t="s">
        <v>622</v>
      </c>
      <c r="BB20" s="109"/>
      <c r="BC20" s="120" t="s">
        <v>621</v>
      </c>
      <c r="BD20" s="143" t="s">
        <v>567</v>
      </c>
      <c r="BE20" s="120" t="s">
        <v>621</v>
      </c>
      <c r="BF20" s="226" t="s">
        <v>3809</v>
      </c>
      <c r="BG20" s="120" t="s">
        <v>621</v>
      </c>
      <c r="BH20" s="156" t="s">
        <v>1411</v>
      </c>
      <c r="BI20" s="120" t="s">
        <v>621</v>
      </c>
      <c r="BJ20" s="156" t="s">
        <v>2672</v>
      </c>
      <c r="BK20" s="96" t="s">
        <v>621</v>
      </c>
      <c r="BL20" s="268" t="s">
        <v>2147</v>
      </c>
      <c r="BM20" s="96" t="s">
        <v>622</v>
      </c>
      <c r="BN20" s="95"/>
      <c r="BO20" s="96" t="s">
        <v>621</v>
      </c>
      <c r="BP20" s="268" t="s">
        <v>2159</v>
      </c>
      <c r="BQ20" s="96" t="s">
        <v>621</v>
      </c>
      <c r="BR20" s="264" t="s">
        <v>1500</v>
      </c>
      <c r="BS20" s="96" t="s">
        <v>622</v>
      </c>
      <c r="BT20" s="268" t="s">
        <v>3810</v>
      </c>
      <c r="BU20" s="96" t="s">
        <v>622</v>
      </c>
      <c r="BV20" s="95"/>
      <c r="BW20" s="96" t="s">
        <v>622</v>
      </c>
      <c r="BX20" s="269" t="s">
        <v>3811</v>
      </c>
      <c r="BY20" s="96" t="s">
        <v>621</v>
      </c>
      <c r="BZ20" s="173" t="s">
        <v>3629</v>
      </c>
      <c r="CA20" s="109" t="s">
        <v>622</v>
      </c>
      <c r="CB20" s="109"/>
      <c r="CC20" s="96" t="s">
        <v>621</v>
      </c>
      <c r="CD20" s="156" t="s">
        <v>1503</v>
      </c>
      <c r="CE20" s="96" t="s">
        <v>621</v>
      </c>
      <c r="CF20" s="98" t="s">
        <v>2778</v>
      </c>
      <c r="CG20" s="239" t="s">
        <v>621</v>
      </c>
      <c r="CH20" s="250" t="s">
        <v>1652</v>
      </c>
      <c r="CI20" s="96" t="s">
        <v>621</v>
      </c>
      <c r="CJ20" s="156" t="s">
        <v>2541</v>
      </c>
      <c r="CK20" s="96" t="s">
        <v>621</v>
      </c>
      <c r="CL20" s="268" t="s">
        <v>3805</v>
      </c>
      <c r="CM20" s="123" t="s">
        <v>621</v>
      </c>
      <c r="CN20" s="264" t="s">
        <v>2191</v>
      </c>
      <c r="CO20" s="123" t="s">
        <v>621</v>
      </c>
      <c r="CP20" s="264" t="s">
        <v>2198</v>
      </c>
      <c r="CQ20" s="122" t="s">
        <v>621</v>
      </c>
      <c r="CR20" s="122" t="s">
        <v>2569</v>
      </c>
      <c r="CS20" s="123" t="s">
        <v>621</v>
      </c>
      <c r="CT20" s="124" t="s">
        <v>1775</v>
      </c>
      <c r="CU20" s="123" t="s">
        <v>621</v>
      </c>
      <c r="CV20" s="137" t="s">
        <v>3587</v>
      </c>
      <c r="CW20" s="122" t="s">
        <v>621</v>
      </c>
      <c r="CX20" s="131" t="s">
        <v>3814</v>
      </c>
      <c r="CY20" s="87"/>
    </row>
    <row r="21" spans="1:103" s="81" customFormat="1" ht="40.200000000000003" customHeight="1" thickBot="1" x14ac:dyDescent="0.35">
      <c r="A21" s="81" t="s">
        <v>322</v>
      </c>
      <c r="B21" s="82" t="s">
        <v>112</v>
      </c>
      <c r="C21" s="96" t="s">
        <v>621</v>
      </c>
      <c r="D21" s="267" t="s">
        <v>2019</v>
      </c>
      <c r="E21" s="96" t="s">
        <v>621</v>
      </c>
      <c r="F21" s="95" t="s">
        <v>2289</v>
      </c>
      <c r="G21" s="96" t="s">
        <v>621</v>
      </c>
      <c r="H21" s="157" t="s">
        <v>2312</v>
      </c>
      <c r="I21" s="96" t="s">
        <v>621</v>
      </c>
      <c r="J21" s="268" t="s">
        <v>3812</v>
      </c>
      <c r="K21" s="96" t="s">
        <v>621</v>
      </c>
      <c r="L21" s="159" t="s">
        <v>2351</v>
      </c>
      <c r="M21" s="101" t="s">
        <v>621</v>
      </c>
      <c r="N21" s="156" t="s">
        <v>1177</v>
      </c>
      <c r="O21" s="101" t="s">
        <v>621</v>
      </c>
      <c r="P21" s="156" t="s">
        <v>1178</v>
      </c>
      <c r="Q21" s="101" t="s">
        <v>621</v>
      </c>
      <c r="R21" s="103" t="s">
        <v>2847</v>
      </c>
      <c r="S21" s="101" t="s">
        <v>621</v>
      </c>
      <c r="T21" s="156" t="s">
        <v>2387</v>
      </c>
      <c r="U21" s="101" t="s">
        <v>621</v>
      </c>
      <c r="V21" s="156" t="s">
        <v>1179</v>
      </c>
      <c r="W21" s="96" t="s">
        <v>621</v>
      </c>
      <c r="X21" s="98" t="s">
        <v>1314</v>
      </c>
      <c r="Y21" s="239" t="s">
        <v>622</v>
      </c>
      <c r="Z21" s="98"/>
      <c r="AA21" s="239" t="s">
        <v>621</v>
      </c>
      <c r="AB21" s="243" t="s">
        <v>1315</v>
      </c>
      <c r="AC21" s="96" t="s">
        <v>621</v>
      </c>
      <c r="AD21" s="159" t="s">
        <v>1316</v>
      </c>
      <c r="AE21" s="96" t="s">
        <v>621</v>
      </c>
      <c r="AF21" s="159" t="s">
        <v>2223</v>
      </c>
      <c r="AG21" s="208" t="s">
        <v>622</v>
      </c>
      <c r="AH21" s="216" t="s">
        <v>3593</v>
      </c>
      <c r="AI21" s="208" t="s">
        <v>622</v>
      </c>
      <c r="AJ21" s="209"/>
      <c r="AK21" s="208" t="s">
        <v>622</v>
      </c>
      <c r="AL21" s="209"/>
      <c r="AM21" s="96" t="s">
        <v>621</v>
      </c>
      <c r="AN21" s="222" t="s">
        <v>3665</v>
      </c>
      <c r="AO21" s="118" t="s">
        <v>622</v>
      </c>
      <c r="AP21" s="119"/>
      <c r="AQ21" s="148" t="s">
        <v>621</v>
      </c>
      <c r="AR21" s="158" t="s">
        <v>957</v>
      </c>
      <c r="AS21" s="148" t="s">
        <v>621</v>
      </c>
      <c r="AT21" s="158" t="s">
        <v>2516</v>
      </c>
      <c r="AU21" s="148" t="s">
        <v>622</v>
      </c>
      <c r="AV21" s="150"/>
      <c r="AW21" s="148" t="s">
        <v>621</v>
      </c>
      <c r="AX21" s="272" t="s">
        <v>3813</v>
      </c>
      <c r="AY21" s="148" t="s">
        <v>621</v>
      </c>
      <c r="AZ21" s="159" t="s">
        <v>1893</v>
      </c>
      <c r="BA21" s="96" t="s">
        <v>621</v>
      </c>
      <c r="BB21" s="273" t="s">
        <v>2131</v>
      </c>
      <c r="BC21" s="120" t="s">
        <v>621</v>
      </c>
      <c r="BD21" s="127" t="s">
        <v>971</v>
      </c>
      <c r="BE21" s="120" t="s">
        <v>622</v>
      </c>
      <c r="BF21" s="127" t="s">
        <v>1412</v>
      </c>
      <c r="BG21" s="120" t="s">
        <v>621</v>
      </c>
      <c r="BH21" s="156" t="s">
        <v>2615</v>
      </c>
      <c r="BI21" s="120" t="s">
        <v>622</v>
      </c>
      <c r="BJ21" s="121"/>
      <c r="BK21" s="96" t="s">
        <v>622</v>
      </c>
      <c r="BL21" s="98"/>
      <c r="BM21" s="96" t="s">
        <v>622</v>
      </c>
      <c r="BN21" s="95"/>
      <c r="BO21" s="96" t="s">
        <v>621</v>
      </c>
      <c r="BP21" s="268" t="s">
        <v>2158</v>
      </c>
      <c r="BQ21" s="96" t="s">
        <v>622</v>
      </c>
      <c r="BR21" s="98"/>
      <c r="BS21" s="96" t="s">
        <v>622</v>
      </c>
      <c r="BT21" s="98"/>
      <c r="BU21" s="96" t="s">
        <v>621</v>
      </c>
      <c r="BV21" s="159" t="s">
        <v>979</v>
      </c>
      <c r="BW21" s="96" t="s">
        <v>622</v>
      </c>
      <c r="BX21" s="95"/>
      <c r="BY21" s="96" t="s">
        <v>621</v>
      </c>
      <c r="BZ21" s="172" t="s">
        <v>1504</v>
      </c>
      <c r="CA21" s="109" t="s">
        <v>622</v>
      </c>
      <c r="CB21" s="128"/>
      <c r="CC21" s="96" t="s">
        <v>621</v>
      </c>
      <c r="CD21" s="98" t="s">
        <v>3666</v>
      </c>
      <c r="CE21" s="96" t="s">
        <v>621</v>
      </c>
      <c r="CF21" s="95" t="s">
        <v>2779</v>
      </c>
      <c r="CG21" s="239" t="s">
        <v>623</v>
      </c>
      <c r="CH21" s="278" t="s">
        <v>2185</v>
      </c>
      <c r="CI21" s="96" t="s">
        <v>621</v>
      </c>
      <c r="CJ21" s="156" t="s">
        <v>2541</v>
      </c>
      <c r="CK21" s="96" t="s">
        <v>622</v>
      </c>
      <c r="CL21" s="98"/>
      <c r="CM21" s="123" t="s">
        <v>622</v>
      </c>
      <c r="CN21" s="98"/>
      <c r="CO21" s="123" t="s">
        <v>621</v>
      </c>
      <c r="CP21" s="156" t="s">
        <v>3630</v>
      </c>
      <c r="CQ21" s="122" t="s">
        <v>621</v>
      </c>
      <c r="CR21" s="122" t="s">
        <v>2570</v>
      </c>
      <c r="CS21" s="123" t="s">
        <v>621</v>
      </c>
      <c r="CT21" s="156" t="s">
        <v>1776</v>
      </c>
      <c r="CU21" s="123" t="s">
        <v>621</v>
      </c>
      <c r="CV21" s="137" t="s">
        <v>3587</v>
      </c>
      <c r="CW21" s="122" t="s">
        <v>621</v>
      </c>
      <c r="CX21" s="131" t="s">
        <v>3814</v>
      </c>
      <c r="CY21" s="87"/>
    </row>
    <row r="22" spans="1:103" ht="40.200000000000003" customHeight="1" thickBot="1" x14ac:dyDescent="0.35">
      <c r="A22" t="s">
        <v>323</v>
      </c>
      <c r="B22" s="28" t="s">
        <v>276</v>
      </c>
      <c r="C22" s="96" t="s">
        <v>621</v>
      </c>
      <c r="D22" s="267" t="s">
        <v>2020</v>
      </c>
      <c r="E22" s="96" t="s">
        <v>622</v>
      </c>
      <c r="F22" s="95"/>
      <c r="G22" s="96" t="s">
        <v>621</v>
      </c>
      <c r="H22" s="172" t="s">
        <v>1093</v>
      </c>
      <c r="I22" s="96" t="s">
        <v>621</v>
      </c>
      <c r="J22" s="139" t="s">
        <v>2030</v>
      </c>
      <c r="K22" s="96" t="s">
        <v>621</v>
      </c>
      <c r="L22" s="95" t="s">
        <v>3667</v>
      </c>
      <c r="M22" s="101" t="s">
        <v>621</v>
      </c>
      <c r="N22" s="266" t="s">
        <v>2033</v>
      </c>
      <c r="O22" s="101" t="s">
        <v>621</v>
      </c>
      <c r="P22" s="286" t="s">
        <v>3815</v>
      </c>
      <c r="Q22" s="101" t="s">
        <v>621</v>
      </c>
      <c r="R22" s="103" t="s">
        <v>2846</v>
      </c>
      <c r="S22" s="101" t="s">
        <v>621</v>
      </c>
      <c r="T22" s="270" t="s">
        <v>3816</v>
      </c>
      <c r="U22" s="101" t="s">
        <v>621</v>
      </c>
      <c r="V22" s="104" t="s">
        <v>2417</v>
      </c>
      <c r="W22" s="96" t="s">
        <v>621</v>
      </c>
      <c r="X22" s="269" t="s">
        <v>2256</v>
      </c>
      <c r="Y22" s="239" t="s">
        <v>622</v>
      </c>
      <c r="Z22" s="268" t="s">
        <v>2058</v>
      </c>
      <c r="AA22" s="239" t="s">
        <v>621</v>
      </c>
      <c r="AB22" s="290" t="s">
        <v>4165</v>
      </c>
      <c r="AC22" s="96" t="s">
        <v>621</v>
      </c>
      <c r="AD22" s="159" t="s">
        <v>1319</v>
      </c>
      <c r="AE22" s="96" t="s">
        <v>621</v>
      </c>
      <c r="AF22" s="159" t="s">
        <v>1320</v>
      </c>
      <c r="AG22" s="208" t="s">
        <v>622</v>
      </c>
      <c r="AH22" s="209" t="s">
        <v>3668</v>
      </c>
      <c r="AI22" s="208" t="s">
        <v>622</v>
      </c>
      <c r="AJ22" s="209"/>
      <c r="AK22" s="208" t="s">
        <v>621</v>
      </c>
      <c r="AL22" s="215" t="s">
        <v>3669</v>
      </c>
      <c r="AM22" s="96" t="s">
        <v>621</v>
      </c>
      <c r="AN22" s="224"/>
      <c r="AO22" s="118" t="s">
        <v>622</v>
      </c>
      <c r="AP22" s="119"/>
      <c r="AQ22" s="148" t="s">
        <v>621</v>
      </c>
      <c r="AR22" s="159" t="s">
        <v>1894</v>
      </c>
      <c r="AS22" s="148" t="s">
        <v>621</v>
      </c>
      <c r="AT22" s="159" t="s">
        <v>1895</v>
      </c>
      <c r="AU22" s="148" t="s">
        <v>621</v>
      </c>
      <c r="AV22" s="260"/>
      <c r="AW22" s="148" t="s">
        <v>621</v>
      </c>
      <c r="AX22" s="268" t="s">
        <v>2122</v>
      </c>
      <c r="AY22" s="148" t="s">
        <v>621</v>
      </c>
      <c r="AZ22" s="159" t="s">
        <v>1898</v>
      </c>
      <c r="BA22" s="96" t="s">
        <v>622</v>
      </c>
      <c r="BB22" s="109"/>
      <c r="BC22" s="120" t="s">
        <v>622</v>
      </c>
      <c r="BD22" s="127"/>
      <c r="BE22" s="120" t="s">
        <v>621</v>
      </c>
      <c r="BF22" s="127"/>
      <c r="BG22" s="120" t="s">
        <v>621</v>
      </c>
      <c r="BH22" s="157" t="s">
        <v>2616</v>
      </c>
      <c r="BI22" s="120" t="s">
        <v>621</v>
      </c>
      <c r="BJ22" s="156" t="s">
        <v>2672</v>
      </c>
      <c r="BK22" s="96" t="s">
        <v>622</v>
      </c>
      <c r="BL22" s="98"/>
      <c r="BM22" s="96" t="s">
        <v>623</v>
      </c>
      <c r="BN22" s="128" t="s">
        <v>3570</v>
      </c>
      <c r="BO22" s="96" t="s">
        <v>621</v>
      </c>
      <c r="BP22" s="268" t="s">
        <v>2157</v>
      </c>
      <c r="BQ22" s="96" t="s">
        <v>621</v>
      </c>
      <c r="BR22" s="264" t="s">
        <v>1506</v>
      </c>
      <c r="BS22" s="96" t="s">
        <v>621</v>
      </c>
      <c r="BT22" s="268" t="s">
        <v>3810</v>
      </c>
      <c r="BU22" s="96" t="s">
        <v>621</v>
      </c>
      <c r="BV22" s="139" t="s">
        <v>3817</v>
      </c>
      <c r="BW22" s="96" t="s">
        <v>622</v>
      </c>
      <c r="BX22" s="269" t="s">
        <v>3820</v>
      </c>
      <c r="BY22" s="96" t="s">
        <v>621</v>
      </c>
      <c r="BZ22" s="172" t="s">
        <v>1508</v>
      </c>
      <c r="CA22" s="109" t="s">
        <v>622</v>
      </c>
      <c r="CB22" s="109"/>
      <c r="CC22" s="96" t="s">
        <v>623</v>
      </c>
      <c r="CD22" s="268" t="s">
        <v>2178</v>
      </c>
      <c r="CE22" s="96" t="s">
        <v>621</v>
      </c>
      <c r="CF22" s="137" t="s">
        <v>2780</v>
      </c>
      <c r="CG22" s="239" t="s">
        <v>621</v>
      </c>
      <c r="CH22" s="292" t="s">
        <v>3821</v>
      </c>
      <c r="CI22" s="96" t="s">
        <v>621</v>
      </c>
      <c r="CJ22" s="156" t="s">
        <v>2542</v>
      </c>
      <c r="CK22" s="96" t="s">
        <v>621</v>
      </c>
      <c r="CL22" s="268" t="s">
        <v>3818</v>
      </c>
      <c r="CM22" s="123" t="s">
        <v>621</v>
      </c>
      <c r="CN22" s="264" t="s">
        <v>3819</v>
      </c>
      <c r="CO22" s="123" t="s">
        <v>621</v>
      </c>
      <c r="CP22" s="156" t="s">
        <v>1713</v>
      </c>
      <c r="CQ22" s="122" t="s">
        <v>622</v>
      </c>
      <c r="CR22" s="122"/>
      <c r="CS22" s="123" t="s">
        <v>621</v>
      </c>
      <c r="CT22" s="156" t="s">
        <v>1777</v>
      </c>
      <c r="CU22" s="123" t="s">
        <v>621</v>
      </c>
      <c r="CV22" s="124"/>
      <c r="CW22" s="122" t="s">
        <v>621</v>
      </c>
      <c r="CX22" s="122"/>
      <c r="CY22" s="87"/>
    </row>
    <row r="23" spans="1:103" ht="40.200000000000003" customHeight="1" thickBot="1" x14ac:dyDescent="0.35">
      <c r="A23" t="s">
        <v>324</v>
      </c>
      <c r="B23" s="28" t="s">
        <v>113</v>
      </c>
      <c r="C23" s="96" t="s">
        <v>621</v>
      </c>
      <c r="D23" s="264" t="s">
        <v>3528</v>
      </c>
      <c r="E23" s="96" t="s">
        <v>621</v>
      </c>
      <c r="F23" s="156" t="s">
        <v>2290</v>
      </c>
      <c r="G23" s="96" t="s">
        <v>621</v>
      </c>
      <c r="H23" s="156" t="s">
        <v>1094</v>
      </c>
      <c r="I23" s="96" t="s">
        <v>621</v>
      </c>
      <c r="J23" s="157" t="s">
        <v>2330</v>
      </c>
      <c r="K23" s="96" t="s">
        <v>621</v>
      </c>
      <c r="L23" s="159" t="s">
        <v>2352</v>
      </c>
      <c r="M23" s="101" t="s">
        <v>621</v>
      </c>
      <c r="N23" s="156" t="s">
        <v>1182</v>
      </c>
      <c r="O23" s="101" t="s">
        <v>621</v>
      </c>
      <c r="P23" s="286" t="s">
        <v>2036</v>
      </c>
      <c r="Q23" s="101" t="s">
        <v>621</v>
      </c>
      <c r="R23" s="157" t="s">
        <v>2849</v>
      </c>
      <c r="S23" s="101" t="s">
        <v>621</v>
      </c>
      <c r="T23" s="157" t="s">
        <v>2389</v>
      </c>
      <c r="U23" s="101" t="s">
        <v>623</v>
      </c>
      <c r="V23" s="139" t="s">
        <v>3824</v>
      </c>
      <c r="W23" s="96" t="s">
        <v>621</v>
      </c>
      <c r="X23" s="95" t="s">
        <v>2879</v>
      </c>
      <c r="Y23" s="239" t="s">
        <v>621</v>
      </c>
      <c r="Z23" s="268" t="s">
        <v>3823</v>
      </c>
      <c r="AA23" s="239" t="s">
        <v>621</v>
      </c>
      <c r="AB23" s="290" t="s">
        <v>2060</v>
      </c>
      <c r="AC23" s="96" t="s">
        <v>621</v>
      </c>
      <c r="AD23" s="159" t="s">
        <v>2430</v>
      </c>
      <c r="AE23" s="96" t="s">
        <v>621</v>
      </c>
      <c r="AF23" s="98" t="s">
        <v>2451</v>
      </c>
      <c r="AG23" s="208" t="s">
        <v>622</v>
      </c>
      <c r="AH23" s="215" t="s">
        <v>2920</v>
      </c>
      <c r="AI23" s="208" t="s">
        <v>622</v>
      </c>
      <c r="AJ23" s="271" t="s">
        <v>3828</v>
      </c>
      <c r="AK23" s="208" t="s">
        <v>621</v>
      </c>
      <c r="AL23" s="215" t="s">
        <v>2968</v>
      </c>
      <c r="AM23" s="96" t="s">
        <v>621</v>
      </c>
      <c r="AN23" s="222"/>
      <c r="AO23" s="118" t="s">
        <v>621</v>
      </c>
      <c r="AP23" s="156" t="s">
        <v>2464</v>
      </c>
      <c r="AQ23" s="148" t="s">
        <v>621</v>
      </c>
      <c r="AR23" s="159" t="s">
        <v>559</v>
      </c>
      <c r="AS23" s="148" t="s">
        <v>621</v>
      </c>
      <c r="AT23" s="179" t="s">
        <v>1899</v>
      </c>
      <c r="AU23" s="148" t="s">
        <v>621</v>
      </c>
      <c r="AV23" s="149"/>
      <c r="AW23" s="148" t="s">
        <v>621</v>
      </c>
      <c r="AX23" s="272" t="s">
        <v>3822</v>
      </c>
      <c r="AY23" s="148" t="s">
        <v>621</v>
      </c>
      <c r="AZ23" s="150" t="s">
        <v>2754</v>
      </c>
      <c r="BA23" s="137" t="s">
        <v>621</v>
      </c>
      <c r="BB23" s="143" t="s">
        <v>2977</v>
      </c>
      <c r="BC23" s="120" t="s">
        <v>621</v>
      </c>
      <c r="BD23" s="196" t="s">
        <v>568</v>
      </c>
      <c r="BE23" s="120" t="s">
        <v>621</v>
      </c>
      <c r="BF23" s="226"/>
      <c r="BG23" s="120" t="s">
        <v>621</v>
      </c>
      <c r="BH23" s="156" t="s">
        <v>2617</v>
      </c>
      <c r="BI23" s="120" t="s">
        <v>621</v>
      </c>
      <c r="BJ23" s="137" t="s">
        <v>2673</v>
      </c>
      <c r="BK23" s="96" t="s">
        <v>621</v>
      </c>
      <c r="BL23" s="139" t="s">
        <v>3825</v>
      </c>
      <c r="BM23" s="96" t="s">
        <v>623</v>
      </c>
      <c r="BN23" s="264" t="s">
        <v>3827</v>
      </c>
      <c r="BO23" s="96" t="s">
        <v>621</v>
      </c>
      <c r="BP23" s="139" t="s">
        <v>3826</v>
      </c>
      <c r="BQ23" s="96" t="s">
        <v>621</v>
      </c>
      <c r="BR23" s="139" t="s">
        <v>4079</v>
      </c>
      <c r="BS23" s="96" t="s">
        <v>621</v>
      </c>
      <c r="BT23" s="264" t="s">
        <v>4154</v>
      </c>
      <c r="BU23" s="96" t="s">
        <v>621</v>
      </c>
      <c r="BV23" s="137" t="s">
        <v>548</v>
      </c>
      <c r="BW23" s="96" t="s">
        <v>621</v>
      </c>
      <c r="BX23" s="159" t="s">
        <v>3085</v>
      </c>
      <c r="BY23" s="96" t="s">
        <v>621</v>
      </c>
      <c r="BZ23" s="172" t="s">
        <v>1510</v>
      </c>
      <c r="CA23" s="109" t="s">
        <v>621</v>
      </c>
      <c r="CB23" s="173" t="s">
        <v>1511</v>
      </c>
      <c r="CC23" s="96" t="s">
        <v>621</v>
      </c>
      <c r="CD23" s="268" t="s">
        <v>2179</v>
      </c>
      <c r="CE23" s="96" t="s">
        <v>621</v>
      </c>
      <c r="CF23" s="158" t="s">
        <v>2782</v>
      </c>
      <c r="CG23" s="239" t="s">
        <v>621</v>
      </c>
      <c r="CH23" s="278" t="s">
        <v>3829</v>
      </c>
      <c r="CI23" s="96" t="s">
        <v>623</v>
      </c>
      <c r="CJ23" s="137" t="s">
        <v>2543</v>
      </c>
      <c r="CK23" s="96" t="s">
        <v>621</v>
      </c>
      <c r="CL23" s="98" t="s">
        <v>4155</v>
      </c>
      <c r="CM23" s="123" t="s">
        <v>621</v>
      </c>
      <c r="CN23" s="264" t="s">
        <v>4144</v>
      </c>
      <c r="CO23" s="123" t="s">
        <v>621</v>
      </c>
      <c r="CP23" s="144" t="s">
        <v>3562</v>
      </c>
      <c r="CQ23" s="122" t="s">
        <v>621</v>
      </c>
      <c r="CR23" s="157" t="s">
        <v>2571</v>
      </c>
      <c r="CS23" s="123" t="s">
        <v>621</v>
      </c>
      <c r="CT23" s="132" t="s">
        <v>1778</v>
      </c>
      <c r="CU23" s="123" t="s">
        <v>621</v>
      </c>
      <c r="CV23" s="269" t="s">
        <v>3830</v>
      </c>
      <c r="CW23" s="122" t="s">
        <v>621</v>
      </c>
      <c r="CX23" s="203" t="s">
        <v>1827</v>
      </c>
      <c r="CY23" s="87"/>
    </row>
    <row r="24" spans="1:103" ht="40.200000000000003" customHeight="1" thickBot="1" x14ac:dyDescent="0.35">
      <c r="A24" t="s">
        <v>325</v>
      </c>
      <c r="B24" s="28" t="s">
        <v>114</v>
      </c>
      <c r="C24" s="96" t="s">
        <v>621</v>
      </c>
      <c r="D24" s="139" t="s">
        <v>1045</v>
      </c>
      <c r="E24" s="96" t="s">
        <v>622</v>
      </c>
      <c r="F24" s="140"/>
      <c r="G24" s="96" t="s">
        <v>621</v>
      </c>
      <c r="H24" s="156" t="s">
        <v>1095</v>
      </c>
      <c r="I24" s="96" t="s">
        <v>621</v>
      </c>
      <c r="J24" s="156" t="s">
        <v>491</v>
      </c>
      <c r="K24" s="96" t="s">
        <v>621</v>
      </c>
      <c r="L24" s="156" t="s">
        <v>2353</v>
      </c>
      <c r="M24" s="101" t="s">
        <v>621</v>
      </c>
      <c r="N24" s="139" t="s">
        <v>2370</v>
      </c>
      <c r="O24" s="101" t="s">
        <v>621</v>
      </c>
      <c r="P24" s="286" t="s">
        <v>2037</v>
      </c>
      <c r="Q24" s="101" t="s">
        <v>621</v>
      </c>
      <c r="R24" s="137" t="s">
        <v>2850</v>
      </c>
      <c r="S24" s="101" t="s">
        <v>621</v>
      </c>
      <c r="T24" s="103" t="s">
        <v>3631</v>
      </c>
      <c r="U24" s="101" t="s">
        <v>621</v>
      </c>
      <c r="V24" s="139" t="s">
        <v>2050</v>
      </c>
      <c r="W24" s="96" t="s">
        <v>621</v>
      </c>
      <c r="X24" s="159" t="s">
        <v>2880</v>
      </c>
      <c r="Y24" s="239" t="s">
        <v>623</v>
      </c>
      <c r="Z24" s="98" t="s">
        <v>3831</v>
      </c>
      <c r="AA24" s="239" t="s">
        <v>621</v>
      </c>
      <c r="AB24" s="243" t="s">
        <v>513</v>
      </c>
      <c r="AC24" s="96" t="s">
        <v>621</v>
      </c>
      <c r="AD24" s="159" t="s">
        <v>1322</v>
      </c>
      <c r="AE24" s="96" t="s">
        <v>621</v>
      </c>
      <c r="AF24" s="95" t="s">
        <v>2224</v>
      </c>
      <c r="AG24" s="208" t="s">
        <v>623</v>
      </c>
      <c r="AH24" s="215" t="s">
        <v>3670</v>
      </c>
      <c r="AI24" s="208" t="s">
        <v>622</v>
      </c>
      <c r="AJ24" s="218"/>
      <c r="AK24" s="208" t="s">
        <v>622</v>
      </c>
      <c r="AL24" s="271" t="s">
        <v>4104</v>
      </c>
      <c r="AM24" s="96" t="s">
        <v>623</v>
      </c>
      <c r="AN24" s="222"/>
      <c r="AO24" s="118" t="s">
        <v>623</v>
      </c>
      <c r="AP24" s="159" t="s">
        <v>2464</v>
      </c>
      <c r="AQ24" s="148" t="s">
        <v>621</v>
      </c>
      <c r="AR24" s="159" t="s">
        <v>2491</v>
      </c>
      <c r="AS24" s="148" t="s">
        <v>621</v>
      </c>
      <c r="AT24" s="157" t="s">
        <v>1901</v>
      </c>
      <c r="AU24" s="148" t="s">
        <v>621</v>
      </c>
      <c r="AV24" s="268" t="s">
        <v>3832</v>
      </c>
      <c r="AW24" s="148" t="s">
        <v>621</v>
      </c>
      <c r="AX24" s="272" t="s">
        <v>2123</v>
      </c>
      <c r="AY24" s="148" t="s">
        <v>621</v>
      </c>
      <c r="AZ24" s="158" t="s">
        <v>1902</v>
      </c>
      <c r="BA24" s="96" t="s">
        <v>621</v>
      </c>
      <c r="BB24" s="173" t="s">
        <v>2978</v>
      </c>
      <c r="BC24" s="120" t="s">
        <v>621</v>
      </c>
      <c r="BD24" s="127" t="s">
        <v>569</v>
      </c>
      <c r="BE24" s="120" t="s">
        <v>621</v>
      </c>
      <c r="BF24" s="226" t="s">
        <v>2133</v>
      </c>
      <c r="BG24" s="120" t="s">
        <v>621</v>
      </c>
      <c r="BH24" s="139" t="s">
        <v>2618</v>
      </c>
      <c r="BI24" s="120" t="s">
        <v>621</v>
      </c>
      <c r="BJ24" s="121" t="s">
        <v>2674</v>
      </c>
      <c r="BK24" s="96" t="s">
        <v>621</v>
      </c>
      <c r="BL24" s="98" t="s">
        <v>3833</v>
      </c>
      <c r="BM24" s="96" t="s">
        <v>621</v>
      </c>
      <c r="BN24" s="158" t="s">
        <v>3124</v>
      </c>
      <c r="BO24" s="96" t="s">
        <v>621</v>
      </c>
      <c r="BP24" s="139" t="s">
        <v>3834</v>
      </c>
      <c r="BQ24" s="96" t="s">
        <v>621</v>
      </c>
      <c r="BR24" s="98" t="s">
        <v>3835</v>
      </c>
      <c r="BS24" s="96" t="s">
        <v>621</v>
      </c>
      <c r="BT24" s="268" t="s">
        <v>3836</v>
      </c>
      <c r="BU24" s="96" t="s">
        <v>621</v>
      </c>
      <c r="BV24" s="98" t="s">
        <v>1864</v>
      </c>
      <c r="BW24" s="96" t="s">
        <v>621</v>
      </c>
      <c r="BX24" s="95" t="s">
        <v>3085</v>
      </c>
      <c r="BY24" s="96" t="s">
        <v>621</v>
      </c>
      <c r="BZ24" s="173" t="s">
        <v>2176</v>
      </c>
      <c r="CA24" s="109" t="s">
        <v>621</v>
      </c>
      <c r="CB24" s="173" t="s">
        <v>1514</v>
      </c>
      <c r="CC24" s="96" t="s">
        <v>621</v>
      </c>
      <c r="CD24" s="139" t="s">
        <v>3837</v>
      </c>
      <c r="CE24" s="96" t="s">
        <v>621</v>
      </c>
      <c r="CF24" s="140" t="s">
        <v>2781</v>
      </c>
      <c r="CG24" s="239" t="s">
        <v>621</v>
      </c>
      <c r="CH24" s="240" t="s">
        <v>3838</v>
      </c>
      <c r="CI24" s="96" t="s">
        <v>622</v>
      </c>
      <c r="CJ24" s="156"/>
      <c r="CK24" s="96" t="s">
        <v>623</v>
      </c>
      <c r="CL24" s="98" t="s">
        <v>3839</v>
      </c>
      <c r="CM24" s="123" t="s">
        <v>621</v>
      </c>
      <c r="CN24" s="98" t="s">
        <v>4121</v>
      </c>
      <c r="CO24" s="123" t="s">
        <v>623</v>
      </c>
      <c r="CP24" s="264" t="s">
        <v>3840</v>
      </c>
      <c r="CQ24" s="122" t="s">
        <v>621</v>
      </c>
      <c r="CR24" s="131" t="s">
        <v>1748</v>
      </c>
      <c r="CS24" s="123" t="s">
        <v>621</v>
      </c>
      <c r="CT24" s="156" t="s">
        <v>1795</v>
      </c>
      <c r="CU24" s="123" t="s">
        <v>621</v>
      </c>
      <c r="CV24" s="124" t="s">
        <v>3570</v>
      </c>
      <c r="CW24" s="122" t="s">
        <v>621</v>
      </c>
      <c r="CX24" s="203" t="s">
        <v>1828</v>
      </c>
      <c r="CY24" s="87"/>
    </row>
    <row r="25" spans="1:103" ht="40.200000000000003" customHeight="1" thickBot="1" x14ac:dyDescent="0.35">
      <c r="A25" t="s">
        <v>326</v>
      </c>
      <c r="B25" s="28" t="s">
        <v>115</v>
      </c>
      <c r="C25" s="96" t="s">
        <v>621</v>
      </c>
      <c r="D25" s="137" t="s">
        <v>1046</v>
      </c>
      <c r="E25" s="96" t="s">
        <v>621</v>
      </c>
      <c r="F25" s="156" t="s">
        <v>1079</v>
      </c>
      <c r="G25" s="96" t="s">
        <v>621</v>
      </c>
      <c r="H25" s="156" t="s">
        <v>1096</v>
      </c>
      <c r="I25" s="96" t="s">
        <v>621</v>
      </c>
      <c r="J25" s="156" t="s">
        <v>492</v>
      </c>
      <c r="K25" s="96" t="s">
        <v>621</v>
      </c>
      <c r="L25" s="157" t="s">
        <v>1127</v>
      </c>
      <c r="M25" s="101" t="s">
        <v>621</v>
      </c>
      <c r="N25" s="156" t="s">
        <v>1186</v>
      </c>
      <c r="O25" s="101" t="s">
        <v>621</v>
      </c>
      <c r="P25" s="156" t="s">
        <v>2379</v>
      </c>
      <c r="Q25" s="101" t="s">
        <v>621</v>
      </c>
      <c r="R25" s="156" t="s">
        <v>503</v>
      </c>
      <c r="S25" s="101" t="s">
        <v>621</v>
      </c>
      <c r="T25" s="156" t="s">
        <v>1187</v>
      </c>
      <c r="U25" s="101" t="s">
        <v>621</v>
      </c>
      <c r="V25" s="156" t="s">
        <v>1179</v>
      </c>
      <c r="W25" s="96" t="s">
        <v>621</v>
      </c>
      <c r="X25" s="159" t="s">
        <v>531</v>
      </c>
      <c r="Y25" s="239" t="s">
        <v>622</v>
      </c>
      <c r="Z25" s="105"/>
      <c r="AA25" s="239" t="s">
        <v>621</v>
      </c>
      <c r="AB25" s="243" t="s">
        <v>514</v>
      </c>
      <c r="AC25" s="96" t="s">
        <v>622</v>
      </c>
      <c r="AD25" s="157" t="s">
        <v>3632</v>
      </c>
      <c r="AE25" s="96" t="s">
        <v>621</v>
      </c>
      <c r="AF25" s="156" t="s">
        <v>2225</v>
      </c>
      <c r="AG25" s="208" t="s">
        <v>621</v>
      </c>
      <c r="AH25" s="215" t="s">
        <v>2922</v>
      </c>
      <c r="AI25" s="208" t="s">
        <v>621</v>
      </c>
      <c r="AJ25" s="220" t="s">
        <v>2947</v>
      </c>
      <c r="AK25" s="208" t="s">
        <v>621</v>
      </c>
      <c r="AL25" s="209" t="s">
        <v>582</v>
      </c>
      <c r="AM25" s="96" t="s">
        <v>623</v>
      </c>
      <c r="AN25" s="282" t="s">
        <v>2085</v>
      </c>
      <c r="AO25" s="118" t="s">
        <v>621</v>
      </c>
      <c r="AP25" s="159" t="s">
        <v>590</v>
      </c>
      <c r="AQ25" s="148" t="s">
        <v>621</v>
      </c>
      <c r="AR25" s="159" t="s">
        <v>560</v>
      </c>
      <c r="AS25" s="148" t="s">
        <v>621</v>
      </c>
      <c r="AT25" s="159" t="s">
        <v>1903</v>
      </c>
      <c r="AU25" s="200" t="s">
        <v>621</v>
      </c>
      <c r="AV25" s="158" t="s">
        <v>3633</v>
      </c>
      <c r="AW25" s="148" t="s">
        <v>621</v>
      </c>
      <c r="AX25" s="156" t="s">
        <v>2738</v>
      </c>
      <c r="AY25" s="148" t="s">
        <v>621</v>
      </c>
      <c r="AZ25" s="284" t="s">
        <v>4152</v>
      </c>
      <c r="BA25" s="96" t="s">
        <v>621</v>
      </c>
      <c r="BB25" s="109" t="s">
        <v>600</v>
      </c>
      <c r="BC25" s="120" t="s">
        <v>622</v>
      </c>
      <c r="BD25" s="127"/>
      <c r="BE25" s="120" t="s">
        <v>621</v>
      </c>
      <c r="BF25" s="172" t="s">
        <v>507</v>
      </c>
      <c r="BG25" s="120" t="s">
        <v>621</v>
      </c>
      <c r="BH25" s="121" t="s">
        <v>2619</v>
      </c>
      <c r="BI25" s="120" t="s">
        <v>622</v>
      </c>
      <c r="BJ25" s="157" t="s">
        <v>3634</v>
      </c>
      <c r="BK25" s="96" t="s">
        <v>621</v>
      </c>
      <c r="BL25" s="139" t="s">
        <v>1516</v>
      </c>
      <c r="BM25" s="96" t="s">
        <v>621</v>
      </c>
      <c r="BN25" s="156" t="s">
        <v>3125</v>
      </c>
      <c r="BO25" s="96" t="s">
        <v>621</v>
      </c>
      <c r="BP25" s="98" t="s">
        <v>2156</v>
      </c>
      <c r="BQ25" s="96" t="s">
        <v>622</v>
      </c>
      <c r="BR25" s="98"/>
      <c r="BS25" s="96" t="s">
        <v>621</v>
      </c>
      <c r="BT25" s="98" t="s">
        <v>844</v>
      </c>
      <c r="BU25" s="96" t="s">
        <v>621</v>
      </c>
      <c r="BV25" s="159" t="s">
        <v>3119</v>
      </c>
      <c r="BW25" s="96" t="s">
        <v>621</v>
      </c>
      <c r="BX25" s="159" t="s">
        <v>3086</v>
      </c>
      <c r="BY25" s="96" t="s">
        <v>621</v>
      </c>
      <c r="BZ25" s="172" t="s">
        <v>1517</v>
      </c>
      <c r="CA25" s="109" t="s">
        <v>621</v>
      </c>
      <c r="CB25" s="128" t="s">
        <v>1518</v>
      </c>
      <c r="CC25" s="96" t="s">
        <v>621</v>
      </c>
      <c r="CD25" s="268" t="s">
        <v>4071</v>
      </c>
      <c r="CE25" s="96" t="s">
        <v>621</v>
      </c>
      <c r="CF25" s="95" t="s">
        <v>2783</v>
      </c>
      <c r="CG25" s="239" t="s">
        <v>621</v>
      </c>
      <c r="CH25" s="250" t="s">
        <v>1654</v>
      </c>
      <c r="CI25" s="96" t="s">
        <v>621</v>
      </c>
      <c r="CJ25" s="156" t="s">
        <v>2544</v>
      </c>
      <c r="CK25" s="96" t="s">
        <v>621</v>
      </c>
      <c r="CL25" s="98" t="s">
        <v>616</v>
      </c>
      <c r="CM25" s="123" t="s">
        <v>621</v>
      </c>
      <c r="CN25" s="139" t="s">
        <v>535</v>
      </c>
      <c r="CO25" s="123" t="s">
        <v>621</v>
      </c>
      <c r="CP25" s="156" t="s">
        <v>3010</v>
      </c>
      <c r="CQ25" s="122" t="s">
        <v>621</v>
      </c>
      <c r="CR25" s="156" t="s">
        <v>520</v>
      </c>
      <c r="CS25" s="123" t="s">
        <v>621</v>
      </c>
      <c r="CT25" s="269" t="s">
        <v>3841</v>
      </c>
      <c r="CU25" s="123" t="s">
        <v>621</v>
      </c>
      <c r="CV25" s="269" t="s">
        <v>3719</v>
      </c>
      <c r="CW25" s="122" t="s">
        <v>621</v>
      </c>
      <c r="CX25" s="273" t="s">
        <v>2218</v>
      </c>
      <c r="CY25" s="87"/>
    </row>
    <row r="26" spans="1:103" ht="40.200000000000003" customHeight="1" thickBot="1" x14ac:dyDescent="0.35">
      <c r="A26" t="s">
        <v>327</v>
      </c>
      <c r="B26" s="28" t="s">
        <v>116</v>
      </c>
      <c r="C26" s="96" t="s">
        <v>621</v>
      </c>
      <c r="D26" s="112" t="s">
        <v>3529</v>
      </c>
      <c r="E26" s="96" t="s">
        <v>622</v>
      </c>
      <c r="F26" s="95"/>
      <c r="G26" s="96" t="s">
        <v>621</v>
      </c>
      <c r="H26" s="156" t="s">
        <v>941</v>
      </c>
      <c r="I26" s="96" t="s">
        <v>621</v>
      </c>
      <c r="J26" s="95" t="s">
        <v>2331</v>
      </c>
      <c r="K26" s="96" t="s">
        <v>621</v>
      </c>
      <c r="L26" s="157" t="s">
        <v>2354</v>
      </c>
      <c r="M26" s="101" t="s">
        <v>621</v>
      </c>
      <c r="N26" s="264" t="s">
        <v>2034</v>
      </c>
      <c r="O26" s="101" t="s">
        <v>621</v>
      </c>
      <c r="P26" s="102" t="s">
        <v>3842</v>
      </c>
      <c r="Q26" s="101" t="s">
        <v>622</v>
      </c>
      <c r="R26" s="104"/>
      <c r="S26" s="101" t="s">
        <v>622</v>
      </c>
      <c r="T26" s="270" t="s">
        <v>1190</v>
      </c>
      <c r="U26" s="101" t="s">
        <v>622</v>
      </c>
      <c r="V26" s="137"/>
      <c r="W26" s="96" t="s">
        <v>621</v>
      </c>
      <c r="X26" s="95" t="s">
        <v>1323</v>
      </c>
      <c r="Y26" s="239" t="s">
        <v>622</v>
      </c>
      <c r="Z26" s="98"/>
      <c r="AA26" s="256" t="s">
        <v>622</v>
      </c>
      <c r="AB26" s="243"/>
      <c r="AC26" s="96" t="s">
        <v>622</v>
      </c>
      <c r="AD26" s="106"/>
      <c r="AE26" s="96" t="s">
        <v>621</v>
      </c>
      <c r="AF26" s="159" t="s">
        <v>1324</v>
      </c>
      <c r="AG26" s="208" t="s">
        <v>621</v>
      </c>
      <c r="AH26" s="215" t="s">
        <v>2923</v>
      </c>
      <c r="AI26" s="208" t="s">
        <v>622</v>
      </c>
      <c r="AJ26" s="218"/>
      <c r="AK26" s="208" t="s">
        <v>622</v>
      </c>
      <c r="AL26" s="209"/>
      <c r="AM26" s="96" t="s">
        <v>621</v>
      </c>
      <c r="AN26" s="224" t="s">
        <v>3571</v>
      </c>
      <c r="AO26" s="118" t="s">
        <v>621</v>
      </c>
      <c r="AP26" s="159" t="s">
        <v>2465</v>
      </c>
      <c r="AQ26" s="148" t="s">
        <v>621</v>
      </c>
      <c r="AR26" s="159" t="s">
        <v>2492</v>
      </c>
      <c r="AS26" s="148" t="s">
        <v>621</v>
      </c>
      <c r="AT26" s="159" t="s">
        <v>1904</v>
      </c>
      <c r="AU26" s="161" t="s">
        <v>622</v>
      </c>
      <c r="AV26" s="149" t="s">
        <v>3671</v>
      </c>
      <c r="AW26" s="148" t="s">
        <v>622</v>
      </c>
      <c r="AX26" s="150"/>
      <c r="AY26" s="155" t="s">
        <v>621</v>
      </c>
      <c r="AZ26" s="199" t="s">
        <v>2756</v>
      </c>
      <c r="BA26" s="96" t="s">
        <v>621</v>
      </c>
      <c r="BB26" s="109" t="s">
        <v>2978</v>
      </c>
      <c r="BC26" s="120" t="s">
        <v>621</v>
      </c>
      <c r="BD26" s="127" t="s">
        <v>567</v>
      </c>
      <c r="BE26" s="120" t="s">
        <v>621</v>
      </c>
      <c r="BF26" s="226" t="s">
        <v>1416</v>
      </c>
      <c r="BG26" s="120" t="s">
        <v>622</v>
      </c>
      <c r="BH26" s="121" t="s">
        <v>3665</v>
      </c>
      <c r="BI26" s="120" t="s">
        <v>621</v>
      </c>
      <c r="BJ26" s="121" t="s">
        <v>2676</v>
      </c>
      <c r="BK26" s="96" t="s">
        <v>621</v>
      </c>
      <c r="BL26" s="130" t="s">
        <v>3843</v>
      </c>
      <c r="BM26" s="96" t="s">
        <v>622</v>
      </c>
      <c r="BN26" s="113"/>
      <c r="BO26" s="96" t="s">
        <v>621</v>
      </c>
      <c r="BP26" s="98" t="s">
        <v>3844</v>
      </c>
      <c r="BQ26" s="96" t="s">
        <v>621</v>
      </c>
      <c r="BR26" s="264" t="s">
        <v>549</v>
      </c>
      <c r="BS26" s="96" t="s">
        <v>623</v>
      </c>
      <c r="BT26" s="98" t="s">
        <v>3845</v>
      </c>
      <c r="BU26" s="96" t="s">
        <v>622</v>
      </c>
      <c r="BV26" s="95"/>
      <c r="BW26" s="96" t="s">
        <v>621</v>
      </c>
      <c r="BX26" s="238" t="s">
        <v>3087</v>
      </c>
      <c r="BY26" s="96" t="s">
        <v>621</v>
      </c>
      <c r="BZ26" s="172" t="s">
        <v>1520</v>
      </c>
      <c r="CA26" s="109" t="s">
        <v>621</v>
      </c>
      <c r="CB26" s="128" t="s">
        <v>1521</v>
      </c>
      <c r="CC26" s="96" t="s">
        <v>622</v>
      </c>
      <c r="CD26" s="95"/>
      <c r="CE26" s="96" t="s">
        <v>622</v>
      </c>
      <c r="CF26" s="95"/>
      <c r="CG26" s="239" t="s">
        <v>621</v>
      </c>
      <c r="CH26" s="251" t="s">
        <v>3153</v>
      </c>
      <c r="CI26" s="96" t="s">
        <v>622</v>
      </c>
      <c r="CJ26" s="113" t="s">
        <v>1645</v>
      </c>
      <c r="CK26" s="96" t="s">
        <v>621</v>
      </c>
      <c r="CL26" s="98" t="s">
        <v>3672</v>
      </c>
      <c r="CM26" s="123" t="s">
        <v>621</v>
      </c>
      <c r="CN26" s="130" t="s">
        <v>3673</v>
      </c>
      <c r="CO26" s="123" t="s">
        <v>621</v>
      </c>
      <c r="CP26" s="139" t="s">
        <v>3572</v>
      </c>
      <c r="CQ26" s="122" t="s">
        <v>621</v>
      </c>
      <c r="CR26" s="156" t="s">
        <v>1749</v>
      </c>
      <c r="CS26" s="123" t="s">
        <v>621</v>
      </c>
      <c r="CT26" s="132" t="s">
        <v>1779</v>
      </c>
      <c r="CU26" s="123" t="s">
        <v>621</v>
      </c>
      <c r="CV26" s="269" t="s">
        <v>3846</v>
      </c>
      <c r="CW26" s="122" t="s">
        <v>621</v>
      </c>
      <c r="CX26" s="273" t="s">
        <v>2219</v>
      </c>
      <c r="CY26" s="87"/>
    </row>
    <row r="27" spans="1:103" ht="40.200000000000003" customHeight="1" thickBot="1" x14ac:dyDescent="0.35">
      <c r="A27" t="s">
        <v>328</v>
      </c>
      <c r="B27" s="28" t="s">
        <v>837</v>
      </c>
      <c r="C27" s="96" t="s">
        <v>621</v>
      </c>
      <c r="D27" s="157" t="s">
        <v>1047</v>
      </c>
      <c r="E27" s="96" t="s">
        <v>622</v>
      </c>
      <c r="F27" s="95"/>
      <c r="G27" s="96" t="s">
        <v>621</v>
      </c>
      <c r="H27" s="156" t="s">
        <v>3560</v>
      </c>
      <c r="I27" s="96" t="s">
        <v>622</v>
      </c>
      <c r="J27" s="95"/>
      <c r="K27" s="96" t="s">
        <v>621</v>
      </c>
      <c r="L27" s="95" t="s">
        <v>2355</v>
      </c>
      <c r="M27" s="101" t="s">
        <v>621</v>
      </c>
      <c r="N27" s="286" t="s">
        <v>4115</v>
      </c>
      <c r="O27" s="101" t="s">
        <v>621</v>
      </c>
      <c r="P27" s="102" t="s">
        <v>2381</v>
      </c>
      <c r="Q27" s="101" t="s">
        <v>622</v>
      </c>
      <c r="R27" s="104"/>
      <c r="S27" s="101" t="s">
        <v>622</v>
      </c>
      <c r="T27" s="156" t="s">
        <v>1190</v>
      </c>
      <c r="U27" s="101" t="s">
        <v>622</v>
      </c>
      <c r="V27" s="104"/>
      <c r="W27" s="96" t="s">
        <v>621</v>
      </c>
      <c r="X27" s="95" t="s">
        <v>1325</v>
      </c>
      <c r="Y27" s="239" t="s">
        <v>622</v>
      </c>
      <c r="Z27" s="105"/>
      <c r="AA27" s="256" t="s">
        <v>622</v>
      </c>
      <c r="AB27" s="243"/>
      <c r="AC27" s="96" t="s">
        <v>622</v>
      </c>
      <c r="AD27" s="106"/>
      <c r="AE27" s="96" t="s">
        <v>622</v>
      </c>
      <c r="AF27" s="106"/>
      <c r="AG27" s="208" t="s">
        <v>622</v>
      </c>
      <c r="AH27" s="209" t="s">
        <v>1412</v>
      </c>
      <c r="AI27" s="208" t="s">
        <v>622</v>
      </c>
      <c r="AJ27" s="218"/>
      <c r="AK27" s="208" t="s">
        <v>622</v>
      </c>
      <c r="AL27" s="209"/>
      <c r="AM27" s="96" t="s">
        <v>622</v>
      </c>
      <c r="AN27" s="222"/>
      <c r="AO27" s="118" t="s">
        <v>621</v>
      </c>
      <c r="AP27" s="159" t="s">
        <v>591</v>
      </c>
      <c r="AQ27" s="148" t="s">
        <v>621</v>
      </c>
      <c r="AR27" s="159" t="s">
        <v>3598</v>
      </c>
      <c r="AS27" s="148" t="s">
        <v>621</v>
      </c>
      <c r="AT27" s="159" t="s">
        <v>1904</v>
      </c>
      <c r="AU27" s="161" t="s">
        <v>622</v>
      </c>
      <c r="AV27" s="149"/>
      <c r="AW27" s="148" t="s">
        <v>622</v>
      </c>
      <c r="AX27" s="150"/>
      <c r="AY27" s="148" t="s">
        <v>621</v>
      </c>
      <c r="AZ27" s="272" t="s">
        <v>4153</v>
      </c>
      <c r="BA27" s="96" t="s">
        <v>621</v>
      </c>
      <c r="BB27" s="143" t="s">
        <v>602</v>
      </c>
      <c r="BC27" s="120" t="s">
        <v>621</v>
      </c>
      <c r="BD27" s="127" t="s">
        <v>570</v>
      </c>
      <c r="BE27" s="120" t="s">
        <v>621</v>
      </c>
      <c r="BF27" s="226" t="s">
        <v>1416</v>
      </c>
      <c r="BG27" s="120" t="s">
        <v>622</v>
      </c>
      <c r="BH27" s="121" t="s">
        <v>3665</v>
      </c>
      <c r="BI27" s="120" t="s">
        <v>621</v>
      </c>
      <c r="BJ27" s="129" t="s">
        <v>2677</v>
      </c>
      <c r="BK27" s="96" t="s">
        <v>621</v>
      </c>
      <c r="BL27" s="264" t="s">
        <v>3847</v>
      </c>
      <c r="BM27" s="96" t="s">
        <v>622</v>
      </c>
      <c r="BN27" s="113"/>
      <c r="BO27" s="96" t="s">
        <v>621</v>
      </c>
      <c r="BP27" s="98" t="s">
        <v>4137</v>
      </c>
      <c r="BQ27" s="96" t="s">
        <v>622</v>
      </c>
      <c r="BR27" s="139"/>
      <c r="BS27" s="96" t="s">
        <v>622</v>
      </c>
      <c r="BT27" s="268" t="s">
        <v>3848</v>
      </c>
      <c r="BU27" s="96" t="s">
        <v>622</v>
      </c>
      <c r="BV27" s="95"/>
      <c r="BW27" s="96" t="s">
        <v>622</v>
      </c>
      <c r="BX27" s="113"/>
      <c r="BY27" s="96" t="s">
        <v>621</v>
      </c>
      <c r="BZ27" s="172" t="s">
        <v>1520</v>
      </c>
      <c r="CA27" s="109" t="s">
        <v>621</v>
      </c>
      <c r="CB27" s="173" t="s">
        <v>1523</v>
      </c>
      <c r="CC27" s="96" t="s">
        <v>623</v>
      </c>
      <c r="CD27" s="268" t="s">
        <v>3849</v>
      </c>
      <c r="CE27" s="96" t="s">
        <v>622</v>
      </c>
      <c r="CF27" s="140"/>
      <c r="CG27" s="239" t="s">
        <v>621</v>
      </c>
      <c r="CH27" s="251" t="s">
        <v>3154</v>
      </c>
      <c r="CI27" s="96" t="s">
        <v>622</v>
      </c>
      <c r="CJ27" s="113" t="s">
        <v>1645</v>
      </c>
      <c r="CK27" s="96" t="s">
        <v>621</v>
      </c>
      <c r="CL27" s="268" t="s">
        <v>4130</v>
      </c>
      <c r="CM27" s="123" t="s">
        <v>621</v>
      </c>
      <c r="CN27" s="264" t="s">
        <v>4136</v>
      </c>
      <c r="CO27" s="123" t="s">
        <v>623</v>
      </c>
      <c r="CP27" s="139" t="s">
        <v>3850</v>
      </c>
      <c r="CQ27" s="122" t="s">
        <v>621</v>
      </c>
      <c r="CR27" s="156" t="s">
        <v>1749</v>
      </c>
      <c r="CS27" s="123" t="s">
        <v>621</v>
      </c>
      <c r="CT27" s="132" t="s">
        <v>1779</v>
      </c>
      <c r="CU27" s="123" t="s">
        <v>621</v>
      </c>
      <c r="CV27" s="269" t="s">
        <v>3846</v>
      </c>
      <c r="CW27" s="122" t="s">
        <v>621</v>
      </c>
      <c r="CX27" s="273" t="s">
        <v>2219</v>
      </c>
      <c r="CY27" s="87"/>
    </row>
    <row r="28" spans="1:103" ht="40.200000000000003" customHeight="1" thickBot="1" x14ac:dyDescent="0.35">
      <c r="A28" t="s">
        <v>329</v>
      </c>
      <c r="B28" s="28" t="s">
        <v>118</v>
      </c>
      <c r="C28" s="96" t="s">
        <v>621</v>
      </c>
      <c r="D28" s="137" t="s">
        <v>1048</v>
      </c>
      <c r="E28" s="96" t="s">
        <v>622</v>
      </c>
      <c r="F28" s="95"/>
      <c r="G28" s="96" t="s">
        <v>621</v>
      </c>
      <c r="H28" s="156" t="s">
        <v>1098</v>
      </c>
      <c r="I28" s="96" t="s">
        <v>621</v>
      </c>
      <c r="J28" s="159" t="s">
        <v>2332</v>
      </c>
      <c r="K28" s="96" t="s">
        <v>621</v>
      </c>
      <c r="L28" s="157" t="s">
        <v>2356</v>
      </c>
      <c r="M28" s="101" t="s">
        <v>621</v>
      </c>
      <c r="N28" s="156" t="s">
        <v>1191</v>
      </c>
      <c r="O28" s="101" t="s">
        <v>621</v>
      </c>
      <c r="P28" s="270" t="s">
        <v>2044</v>
      </c>
      <c r="Q28" s="101" t="s">
        <v>621</v>
      </c>
      <c r="R28" s="156" t="s">
        <v>2851</v>
      </c>
      <c r="S28" s="101" t="s">
        <v>621</v>
      </c>
      <c r="T28" s="156" t="s">
        <v>1193</v>
      </c>
      <c r="U28" s="101" t="s">
        <v>621</v>
      </c>
      <c r="V28" s="156" t="s">
        <v>1194</v>
      </c>
      <c r="W28" s="96" t="s">
        <v>621</v>
      </c>
      <c r="X28" s="98" t="s">
        <v>2881</v>
      </c>
      <c r="Y28" s="239" t="s">
        <v>623</v>
      </c>
      <c r="Z28" s="98" t="s">
        <v>3851</v>
      </c>
      <c r="AA28" s="239" t="s">
        <v>621</v>
      </c>
      <c r="AB28" s="242" t="s">
        <v>2061</v>
      </c>
      <c r="AC28" s="96" t="s">
        <v>622</v>
      </c>
      <c r="AD28" s="106"/>
      <c r="AE28" s="96" t="s">
        <v>621</v>
      </c>
      <c r="AF28" s="98" t="s">
        <v>1328</v>
      </c>
      <c r="AG28" s="208" t="s">
        <v>621</v>
      </c>
      <c r="AH28" s="215" t="s">
        <v>2925</v>
      </c>
      <c r="AI28" s="208" t="s">
        <v>622</v>
      </c>
      <c r="AJ28" s="218"/>
      <c r="AK28" s="208" t="s">
        <v>622</v>
      </c>
      <c r="AL28" s="209"/>
      <c r="AM28" s="96" t="s">
        <v>621</v>
      </c>
      <c r="AN28" s="282" t="s">
        <v>2086</v>
      </c>
      <c r="AO28" s="168" t="s">
        <v>622</v>
      </c>
      <c r="AP28" s="159"/>
      <c r="AQ28" s="148" t="s">
        <v>621</v>
      </c>
      <c r="AR28" s="158" t="s">
        <v>2493</v>
      </c>
      <c r="AS28" s="148" t="s">
        <v>622</v>
      </c>
      <c r="AT28" s="150"/>
      <c r="AU28" s="148" t="s">
        <v>621</v>
      </c>
      <c r="AV28" s="199" t="s">
        <v>2719</v>
      </c>
      <c r="AW28" s="148" t="s">
        <v>621</v>
      </c>
      <c r="AX28" s="159" t="s">
        <v>1909</v>
      </c>
      <c r="AY28" s="148" t="s">
        <v>621</v>
      </c>
      <c r="AZ28" s="158" t="s">
        <v>1910</v>
      </c>
      <c r="BA28" s="96" t="s">
        <v>621</v>
      </c>
      <c r="BB28" s="109" t="s">
        <v>2979</v>
      </c>
      <c r="BC28" s="120" t="s">
        <v>622</v>
      </c>
      <c r="BD28" s="127"/>
      <c r="BE28" s="120" t="s">
        <v>621</v>
      </c>
      <c r="BF28" s="172" t="s">
        <v>1418</v>
      </c>
      <c r="BG28" s="120" t="s">
        <v>621</v>
      </c>
      <c r="BH28" s="157" t="s">
        <v>2621</v>
      </c>
      <c r="BI28" s="120" t="s">
        <v>621</v>
      </c>
      <c r="BJ28" s="137" t="s">
        <v>2678</v>
      </c>
      <c r="BK28" s="96" t="s">
        <v>621</v>
      </c>
      <c r="BL28" s="130" t="s">
        <v>3244</v>
      </c>
      <c r="BM28" s="96" t="s">
        <v>622</v>
      </c>
      <c r="BN28" s="98" t="s">
        <v>3674</v>
      </c>
      <c r="BO28" s="96" t="s">
        <v>621</v>
      </c>
      <c r="BP28" s="98" t="s">
        <v>3852</v>
      </c>
      <c r="BQ28" s="96" t="s">
        <v>621</v>
      </c>
      <c r="BR28" s="139" t="s">
        <v>1524</v>
      </c>
      <c r="BS28" s="96" t="s">
        <v>622</v>
      </c>
      <c r="BT28" s="98"/>
      <c r="BU28" s="96" t="s">
        <v>621</v>
      </c>
      <c r="BV28" s="137" t="s">
        <v>1525</v>
      </c>
      <c r="BW28" s="96" t="s">
        <v>621</v>
      </c>
      <c r="BX28" s="159" t="s">
        <v>3588</v>
      </c>
      <c r="BY28" s="96" t="s">
        <v>621</v>
      </c>
      <c r="BZ28" s="173" t="s">
        <v>1526</v>
      </c>
      <c r="CA28" s="109" t="s">
        <v>621</v>
      </c>
      <c r="CB28" s="172" t="s">
        <v>1527</v>
      </c>
      <c r="CC28" s="96" t="s">
        <v>621</v>
      </c>
      <c r="CD28" s="156" t="s">
        <v>1528</v>
      </c>
      <c r="CE28" s="96" t="s">
        <v>621</v>
      </c>
      <c r="CF28" s="137" t="s">
        <v>2785</v>
      </c>
      <c r="CG28" s="239" t="s">
        <v>621</v>
      </c>
      <c r="CH28" s="240" t="s">
        <v>3155</v>
      </c>
      <c r="CI28" s="96" t="s">
        <v>621</v>
      </c>
      <c r="CJ28" s="156" t="s">
        <v>612</v>
      </c>
      <c r="CK28" s="96" t="s">
        <v>621</v>
      </c>
      <c r="CL28" s="268" t="s">
        <v>3853</v>
      </c>
      <c r="CM28" s="123" t="s">
        <v>621</v>
      </c>
      <c r="CN28" s="264" t="s">
        <v>3854</v>
      </c>
      <c r="CO28" s="123" t="s">
        <v>621</v>
      </c>
      <c r="CP28" s="139" t="s">
        <v>3573</v>
      </c>
      <c r="CQ28" s="122" t="s">
        <v>621</v>
      </c>
      <c r="CR28" s="156" t="s">
        <v>1750</v>
      </c>
      <c r="CS28" s="123" t="s">
        <v>621</v>
      </c>
      <c r="CT28" s="269" t="s">
        <v>2206</v>
      </c>
      <c r="CU28" s="123" t="s">
        <v>621</v>
      </c>
      <c r="CV28" s="156" t="s">
        <v>3042</v>
      </c>
      <c r="CW28" s="122" t="s">
        <v>621</v>
      </c>
      <c r="CX28" s="143" t="s">
        <v>1831</v>
      </c>
      <c r="CY28" s="87"/>
    </row>
    <row r="29" spans="1:103" ht="40.200000000000003" customHeight="1" thickBot="1" x14ac:dyDescent="0.35">
      <c r="A29" t="s">
        <v>330</v>
      </c>
      <c r="B29" s="28" t="s">
        <v>119</v>
      </c>
      <c r="C29" s="96" t="s">
        <v>621</v>
      </c>
      <c r="D29" s="137" t="s">
        <v>1049</v>
      </c>
      <c r="E29" s="96" t="s">
        <v>621</v>
      </c>
      <c r="F29" s="95" t="s">
        <v>2291</v>
      </c>
      <c r="G29" s="96" t="s">
        <v>621</v>
      </c>
      <c r="H29" s="139" t="s">
        <v>2313</v>
      </c>
      <c r="I29" s="96" t="s">
        <v>622</v>
      </c>
      <c r="J29" s="95"/>
      <c r="K29" s="96" t="s">
        <v>622</v>
      </c>
      <c r="L29" s="95"/>
      <c r="M29" s="101" t="s">
        <v>621</v>
      </c>
      <c r="N29" s="156" t="s">
        <v>1195</v>
      </c>
      <c r="O29" s="101" t="s">
        <v>622</v>
      </c>
      <c r="P29" s="286" t="s">
        <v>2043</v>
      </c>
      <c r="Q29" s="101" t="s">
        <v>621</v>
      </c>
      <c r="R29" s="137" t="s">
        <v>2852</v>
      </c>
      <c r="S29" s="101" t="s">
        <v>622</v>
      </c>
      <c r="T29" s="104"/>
      <c r="U29" s="101" t="s">
        <v>621</v>
      </c>
      <c r="V29" s="156" t="s">
        <v>1197</v>
      </c>
      <c r="W29" s="96" t="s">
        <v>621</v>
      </c>
      <c r="X29" s="98" t="s">
        <v>3855</v>
      </c>
      <c r="Y29" s="239" t="s">
        <v>623</v>
      </c>
      <c r="Z29" s="268" t="s">
        <v>1326</v>
      </c>
      <c r="AA29" s="256" t="s">
        <v>623</v>
      </c>
      <c r="AB29" s="242" t="s">
        <v>2062</v>
      </c>
      <c r="AC29" s="96" t="s">
        <v>621</v>
      </c>
      <c r="AD29" s="159" t="s">
        <v>1329</v>
      </c>
      <c r="AE29" s="96" t="s">
        <v>622</v>
      </c>
      <c r="AF29" s="106"/>
      <c r="AG29" s="208" t="s">
        <v>621</v>
      </c>
      <c r="AH29" s="271" t="s">
        <v>4096</v>
      </c>
      <c r="AI29" s="208" t="s">
        <v>622</v>
      </c>
      <c r="AJ29" s="218"/>
      <c r="AK29" s="208" t="s">
        <v>622</v>
      </c>
      <c r="AL29" s="209"/>
      <c r="AM29" s="96" t="s">
        <v>623</v>
      </c>
      <c r="AN29" s="222" t="s">
        <v>3675</v>
      </c>
      <c r="AO29" s="118" t="s">
        <v>622</v>
      </c>
      <c r="AP29" s="119"/>
      <c r="AQ29" s="168" t="s">
        <v>622</v>
      </c>
      <c r="AR29" s="149"/>
      <c r="AS29" s="148" t="s">
        <v>621</v>
      </c>
      <c r="AT29" s="159" t="s">
        <v>1911</v>
      </c>
      <c r="AU29" s="148" t="s">
        <v>621</v>
      </c>
      <c r="AV29" s="272" t="s">
        <v>3858</v>
      </c>
      <c r="AW29" s="148" t="s">
        <v>621</v>
      </c>
      <c r="AX29" s="199" t="s">
        <v>2739</v>
      </c>
      <c r="AY29" s="148" t="s">
        <v>622</v>
      </c>
      <c r="AZ29" s="150"/>
      <c r="BA29" s="96" t="s">
        <v>621</v>
      </c>
      <c r="BB29" s="172" t="s">
        <v>2980</v>
      </c>
      <c r="BC29" s="120" t="s">
        <v>621</v>
      </c>
      <c r="BD29" s="127" t="s">
        <v>2991</v>
      </c>
      <c r="BE29" s="120" t="s">
        <v>621</v>
      </c>
      <c r="BF29" s="226" t="s">
        <v>1419</v>
      </c>
      <c r="BG29" s="120" t="s">
        <v>621</v>
      </c>
      <c r="BH29" s="156" t="s">
        <v>2622</v>
      </c>
      <c r="BI29" s="120" t="s">
        <v>621</v>
      </c>
      <c r="BJ29" s="156" t="s">
        <v>2679</v>
      </c>
      <c r="BK29" s="96" t="s">
        <v>621</v>
      </c>
      <c r="BL29" s="98" t="s">
        <v>3245</v>
      </c>
      <c r="BM29" s="96" t="s">
        <v>622</v>
      </c>
      <c r="BN29" s="158" t="s">
        <v>3676</v>
      </c>
      <c r="BO29" s="96" t="s">
        <v>622</v>
      </c>
      <c r="BP29" s="98" t="s">
        <v>3295</v>
      </c>
      <c r="BQ29" s="96" t="s">
        <v>623</v>
      </c>
      <c r="BR29" s="264" t="s">
        <v>3856</v>
      </c>
      <c r="BS29" s="96" t="s">
        <v>623</v>
      </c>
      <c r="BT29" s="268" t="s">
        <v>3857</v>
      </c>
      <c r="BU29" s="96" t="s">
        <v>621</v>
      </c>
      <c r="BV29" s="113" t="s">
        <v>1412</v>
      </c>
      <c r="BW29" s="96" t="s">
        <v>621</v>
      </c>
      <c r="BX29" s="137" t="s">
        <v>3677</v>
      </c>
      <c r="BY29" s="96" t="s">
        <v>621</v>
      </c>
      <c r="BZ29" s="172" t="s">
        <v>1530</v>
      </c>
      <c r="CA29" s="109" t="s">
        <v>621</v>
      </c>
      <c r="CB29" s="172" t="s">
        <v>1531</v>
      </c>
      <c r="CC29" s="96" t="s">
        <v>621</v>
      </c>
      <c r="CD29" s="268" t="s">
        <v>3859</v>
      </c>
      <c r="CE29" s="96" t="s">
        <v>621</v>
      </c>
      <c r="CF29" s="95" t="s">
        <v>2784</v>
      </c>
      <c r="CG29" s="239" t="s">
        <v>621</v>
      </c>
      <c r="CH29" s="242" t="s">
        <v>4091</v>
      </c>
      <c r="CI29" s="96" t="s">
        <v>622</v>
      </c>
      <c r="CJ29" s="113" t="s">
        <v>1645</v>
      </c>
      <c r="CK29" s="96" t="s">
        <v>623</v>
      </c>
      <c r="CL29" s="268" t="s">
        <v>3863</v>
      </c>
      <c r="CM29" s="123" t="s">
        <v>623</v>
      </c>
      <c r="CN29" s="264" t="s">
        <v>3862</v>
      </c>
      <c r="CO29" s="123" t="s">
        <v>621</v>
      </c>
      <c r="CP29" s="137" t="s">
        <v>1715</v>
      </c>
      <c r="CQ29" s="122" t="s">
        <v>621</v>
      </c>
      <c r="CR29" s="156" t="s">
        <v>1751</v>
      </c>
      <c r="CS29" s="123" t="s">
        <v>621</v>
      </c>
      <c r="CT29" s="156" t="s">
        <v>1781</v>
      </c>
      <c r="CU29" s="123" t="s">
        <v>621</v>
      </c>
      <c r="CV29" s="156" t="s">
        <v>3043</v>
      </c>
      <c r="CW29" s="122" t="s">
        <v>621</v>
      </c>
      <c r="CX29" s="131" t="s">
        <v>3295</v>
      </c>
      <c r="CY29" s="87"/>
    </row>
    <row r="30" spans="1:103" ht="40.200000000000003" customHeight="1" thickBot="1" x14ac:dyDescent="0.35">
      <c r="A30" t="s">
        <v>331</v>
      </c>
      <c r="B30" s="28" t="s">
        <v>120</v>
      </c>
      <c r="C30" s="96" t="s">
        <v>621</v>
      </c>
      <c r="D30" s="98" t="s">
        <v>3530</v>
      </c>
      <c r="E30" s="96" t="s">
        <v>622</v>
      </c>
      <c r="F30" s="95"/>
      <c r="G30" s="96" t="s">
        <v>621</v>
      </c>
      <c r="H30" s="156" t="s">
        <v>2314</v>
      </c>
      <c r="I30" s="96" t="s">
        <v>621</v>
      </c>
      <c r="J30" s="109" t="s">
        <v>2333</v>
      </c>
      <c r="K30" s="96" t="s">
        <v>621</v>
      </c>
      <c r="L30" s="95" t="s">
        <v>2357</v>
      </c>
      <c r="M30" s="101" t="s">
        <v>621</v>
      </c>
      <c r="N30" s="139" t="s">
        <v>1198</v>
      </c>
      <c r="O30" s="101" t="s">
        <v>621</v>
      </c>
      <c r="P30" s="286" t="s">
        <v>2042</v>
      </c>
      <c r="Q30" s="101" t="s">
        <v>621</v>
      </c>
      <c r="R30" s="102" t="s">
        <v>2853</v>
      </c>
      <c r="S30" s="101" t="s">
        <v>621</v>
      </c>
      <c r="T30" s="103" t="s">
        <v>3570</v>
      </c>
      <c r="U30" s="101" t="s">
        <v>622</v>
      </c>
      <c r="V30" s="104"/>
      <c r="W30" s="96" t="s">
        <v>621</v>
      </c>
      <c r="X30" s="98" t="s">
        <v>2883</v>
      </c>
      <c r="Y30" s="239" t="s">
        <v>622</v>
      </c>
      <c r="Z30" s="98"/>
      <c r="AA30" s="239" t="s">
        <v>621</v>
      </c>
      <c r="AB30" s="242" t="s">
        <v>3860</v>
      </c>
      <c r="AC30" s="96" t="s">
        <v>621</v>
      </c>
      <c r="AD30" s="156" t="s">
        <v>2432</v>
      </c>
      <c r="AE30" s="96" t="s">
        <v>621</v>
      </c>
      <c r="AF30" s="95" t="s">
        <v>2226</v>
      </c>
      <c r="AG30" s="208" t="s">
        <v>622</v>
      </c>
      <c r="AH30" s="209"/>
      <c r="AI30" s="208" t="s">
        <v>621</v>
      </c>
      <c r="AJ30" s="215" t="s">
        <v>2948</v>
      </c>
      <c r="AK30" s="208" t="s">
        <v>622</v>
      </c>
      <c r="AL30" s="209"/>
      <c r="AM30" s="96" t="s">
        <v>622</v>
      </c>
      <c r="AN30" s="224"/>
      <c r="AO30" s="118" t="s">
        <v>622</v>
      </c>
      <c r="AP30" s="119"/>
      <c r="AQ30" s="148" t="s">
        <v>621</v>
      </c>
      <c r="AR30" s="171" t="s">
        <v>2494</v>
      </c>
      <c r="AS30" s="181" t="s">
        <v>621</v>
      </c>
      <c r="AT30" s="179" t="s">
        <v>2517</v>
      </c>
      <c r="AU30" s="148" t="s">
        <v>621</v>
      </c>
      <c r="AV30" s="272" t="s">
        <v>3864</v>
      </c>
      <c r="AW30" s="148" t="s">
        <v>621</v>
      </c>
      <c r="AX30" s="264" t="s">
        <v>3865</v>
      </c>
      <c r="AY30" s="155" t="s">
        <v>621</v>
      </c>
      <c r="AZ30" s="268" t="s">
        <v>3866</v>
      </c>
      <c r="BA30" s="96" t="s">
        <v>621</v>
      </c>
      <c r="BB30" s="178" t="s">
        <v>601</v>
      </c>
      <c r="BC30" s="120" t="s">
        <v>621</v>
      </c>
      <c r="BD30" s="143" t="s">
        <v>2992</v>
      </c>
      <c r="BE30" s="120" t="s">
        <v>621</v>
      </c>
      <c r="BF30" s="127" t="s">
        <v>3867</v>
      </c>
      <c r="BG30" s="120" t="s">
        <v>621</v>
      </c>
      <c r="BH30" s="139" t="s">
        <v>2623</v>
      </c>
      <c r="BI30" s="120" t="s">
        <v>621</v>
      </c>
      <c r="BJ30" s="156" t="s">
        <v>2680</v>
      </c>
      <c r="BK30" s="96" t="s">
        <v>622</v>
      </c>
      <c r="BL30" s="98"/>
      <c r="BM30" s="96" t="s">
        <v>621</v>
      </c>
      <c r="BN30" s="98" t="s">
        <v>3126</v>
      </c>
      <c r="BO30" s="96" t="s">
        <v>621</v>
      </c>
      <c r="BP30" s="98" t="s">
        <v>3861</v>
      </c>
      <c r="BQ30" s="96" t="s">
        <v>622</v>
      </c>
      <c r="BR30" s="139"/>
      <c r="BS30" s="96" t="s">
        <v>622</v>
      </c>
      <c r="BT30" s="98"/>
      <c r="BU30" s="96" t="s">
        <v>621</v>
      </c>
      <c r="BV30" s="98" t="s">
        <v>4075</v>
      </c>
      <c r="BW30" s="96" t="s">
        <v>621</v>
      </c>
      <c r="BX30" s="137" t="s">
        <v>3090</v>
      </c>
      <c r="BY30" s="96" t="s">
        <v>621</v>
      </c>
      <c r="BZ30" s="172" t="s">
        <v>1533</v>
      </c>
      <c r="CA30" s="109" t="s">
        <v>622</v>
      </c>
      <c r="CB30" s="109"/>
      <c r="CC30" s="96" t="s">
        <v>621</v>
      </c>
      <c r="CD30" s="98" t="s">
        <v>4083</v>
      </c>
      <c r="CE30" s="96" t="s">
        <v>621</v>
      </c>
      <c r="CF30" s="95" t="s">
        <v>2784</v>
      </c>
      <c r="CG30" s="248" t="s">
        <v>623</v>
      </c>
      <c r="CH30" s="241" t="s">
        <v>3868</v>
      </c>
      <c r="CI30" s="96" t="s">
        <v>622</v>
      </c>
      <c r="CJ30" s="113" t="s">
        <v>1645</v>
      </c>
      <c r="CK30" s="96" t="s">
        <v>622</v>
      </c>
      <c r="CL30" s="98"/>
      <c r="CM30" s="123" t="s">
        <v>622</v>
      </c>
      <c r="CN30" s="98"/>
      <c r="CO30" s="123" t="s">
        <v>621</v>
      </c>
      <c r="CP30" s="137" t="s">
        <v>1716</v>
      </c>
      <c r="CQ30" s="122" t="s">
        <v>621</v>
      </c>
      <c r="CR30" s="157" t="s">
        <v>2572</v>
      </c>
      <c r="CS30" s="123" t="s">
        <v>621</v>
      </c>
      <c r="CT30" s="132" t="s">
        <v>2822</v>
      </c>
      <c r="CU30" s="123" t="s">
        <v>621</v>
      </c>
      <c r="CV30" s="132" t="s">
        <v>3678</v>
      </c>
      <c r="CW30" s="122" t="s">
        <v>621</v>
      </c>
      <c r="CX30" s="131" t="s">
        <v>1833</v>
      </c>
      <c r="CY30" s="87"/>
    </row>
    <row r="31" spans="1:103" ht="40.200000000000003" customHeight="1" thickBot="1" x14ac:dyDescent="0.35">
      <c r="A31" t="s">
        <v>332</v>
      </c>
      <c r="B31" s="28" t="s">
        <v>121</v>
      </c>
      <c r="C31" s="96" t="s">
        <v>621</v>
      </c>
      <c r="D31" s="157" t="s">
        <v>1050</v>
      </c>
      <c r="E31" s="96" t="s">
        <v>622</v>
      </c>
      <c r="F31" s="95"/>
      <c r="G31" s="96" t="s">
        <v>621</v>
      </c>
      <c r="H31" s="156" t="s">
        <v>1099</v>
      </c>
      <c r="I31" s="96" t="s">
        <v>622</v>
      </c>
      <c r="J31" s="95"/>
      <c r="K31" s="96" t="s">
        <v>622</v>
      </c>
      <c r="L31" s="95"/>
      <c r="M31" s="101" t="s">
        <v>621</v>
      </c>
      <c r="N31" s="157" t="s">
        <v>2372</v>
      </c>
      <c r="O31" s="101" t="s">
        <v>621</v>
      </c>
      <c r="P31" s="103" t="s">
        <v>3869</v>
      </c>
      <c r="Q31" s="101" t="s">
        <v>621</v>
      </c>
      <c r="R31" s="104" t="s">
        <v>2854</v>
      </c>
      <c r="S31" s="101" t="s">
        <v>622</v>
      </c>
      <c r="T31" s="104"/>
      <c r="U31" s="101" t="s">
        <v>622</v>
      </c>
      <c r="V31" s="104"/>
      <c r="W31" s="109" t="s">
        <v>621</v>
      </c>
      <c r="X31" s="159" t="s">
        <v>532</v>
      </c>
      <c r="Y31" s="239" t="s">
        <v>621</v>
      </c>
      <c r="Z31" s="98" t="s">
        <v>525</v>
      </c>
      <c r="AA31" s="239" t="s">
        <v>621</v>
      </c>
      <c r="AB31" s="242" t="s">
        <v>4156</v>
      </c>
      <c r="AC31" s="96" t="s">
        <v>621</v>
      </c>
      <c r="AD31" s="98" t="s">
        <v>2433</v>
      </c>
      <c r="AE31" s="96" t="s">
        <v>621</v>
      </c>
      <c r="AF31" s="95" t="s">
        <v>3574</v>
      </c>
      <c r="AG31" s="208" t="s">
        <v>622</v>
      </c>
      <c r="AH31" s="209"/>
      <c r="AI31" s="208" t="s">
        <v>622</v>
      </c>
      <c r="AJ31" s="209"/>
      <c r="AK31" s="208" t="s">
        <v>622</v>
      </c>
      <c r="AL31" s="209"/>
      <c r="AM31" s="96" t="s">
        <v>622</v>
      </c>
      <c r="AN31" s="222"/>
      <c r="AO31" s="118" t="s">
        <v>622</v>
      </c>
      <c r="AP31" s="119"/>
      <c r="AQ31" s="148" t="s">
        <v>621</v>
      </c>
      <c r="AR31" s="167" t="s">
        <v>1912</v>
      </c>
      <c r="AS31" s="181" t="s">
        <v>621</v>
      </c>
      <c r="AT31" s="150" t="s">
        <v>1911</v>
      </c>
      <c r="AU31" s="200" t="s">
        <v>621</v>
      </c>
      <c r="AV31" s="272" t="s">
        <v>3870</v>
      </c>
      <c r="AW31" s="148" t="s">
        <v>621</v>
      </c>
      <c r="AX31" s="269" t="s">
        <v>2124</v>
      </c>
      <c r="AY31" s="148" t="s">
        <v>622</v>
      </c>
      <c r="AZ31" s="150"/>
      <c r="BA31" s="96" t="s">
        <v>621</v>
      </c>
      <c r="BB31" s="178" t="s">
        <v>2981</v>
      </c>
      <c r="BC31" s="120" t="s">
        <v>622</v>
      </c>
      <c r="BD31" s="127"/>
      <c r="BE31" s="120" t="s">
        <v>621</v>
      </c>
      <c r="BF31" s="267" t="s">
        <v>2134</v>
      </c>
      <c r="BG31" s="120" t="s">
        <v>622</v>
      </c>
      <c r="BH31" s="121"/>
      <c r="BI31" s="120" t="s">
        <v>622</v>
      </c>
      <c r="BJ31" s="121"/>
      <c r="BK31" s="96" t="s">
        <v>623</v>
      </c>
      <c r="BL31" s="268" t="s">
        <v>3873</v>
      </c>
      <c r="BM31" s="96" t="s">
        <v>622</v>
      </c>
      <c r="BN31" s="95"/>
      <c r="BO31" s="96" t="s">
        <v>621</v>
      </c>
      <c r="BP31" s="98" t="s">
        <v>3871</v>
      </c>
      <c r="BQ31" s="96" t="s">
        <v>621</v>
      </c>
      <c r="BR31" s="139" t="s">
        <v>3872</v>
      </c>
      <c r="BS31" s="96" t="s">
        <v>623</v>
      </c>
      <c r="BT31" s="268" t="s">
        <v>3874</v>
      </c>
      <c r="BU31" s="96" t="s">
        <v>622</v>
      </c>
      <c r="BV31" s="95"/>
      <c r="BW31" s="96" t="s">
        <v>621</v>
      </c>
      <c r="BX31" s="137" t="s">
        <v>4164</v>
      </c>
      <c r="BY31" s="96" t="s">
        <v>621</v>
      </c>
      <c r="BZ31" s="172" t="s">
        <v>1535</v>
      </c>
      <c r="CA31" s="109" t="s">
        <v>621</v>
      </c>
      <c r="CB31" s="230" t="s">
        <v>1536</v>
      </c>
      <c r="CC31" s="96" t="s">
        <v>621</v>
      </c>
      <c r="CD31" s="137" t="s">
        <v>1537</v>
      </c>
      <c r="CE31" s="96" t="s">
        <v>621</v>
      </c>
      <c r="CF31" s="98" t="s">
        <v>2786</v>
      </c>
      <c r="CG31" s="239" t="s">
        <v>621</v>
      </c>
      <c r="CH31" s="242" t="s">
        <v>1702</v>
      </c>
      <c r="CI31" s="96" t="s">
        <v>622</v>
      </c>
      <c r="CJ31" s="113" t="s">
        <v>1645</v>
      </c>
      <c r="CK31" s="96" t="s">
        <v>622</v>
      </c>
      <c r="CL31" s="98"/>
      <c r="CM31" s="123" t="s">
        <v>622</v>
      </c>
      <c r="CN31" s="139"/>
      <c r="CO31" s="123" t="s">
        <v>621</v>
      </c>
      <c r="CP31" s="139" t="s">
        <v>3601</v>
      </c>
      <c r="CQ31" s="122" t="s">
        <v>621</v>
      </c>
      <c r="CR31" s="131" t="s">
        <v>2573</v>
      </c>
      <c r="CS31" s="123" t="s">
        <v>622</v>
      </c>
      <c r="CT31" s="124"/>
      <c r="CU31" s="123" t="s">
        <v>622</v>
      </c>
      <c r="CV31" s="124"/>
      <c r="CW31" s="122" t="s">
        <v>622</v>
      </c>
      <c r="CX31" s="122"/>
      <c r="CY31" s="87"/>
    </row>
    <row r="32" spans="1:103" ht="40.200000000000003" customHeight="1" thickBot="1" x14ac:dyDescent="0.35">
      <c r="A32" t="s">
        <v>333</v>
      </c>
      <c r="B32" s="28" t="s">
        <v>122</v>
      </c>
      <c r="C32" s="96" t="s">
        <v>621</v>
      </c>
      <c r="D32" s="137" t="s">
        <v>1050</v>
      </c>
      <c r="E32" s="96" t="s">
        <v>622</v>
      </c>
      <c r="F32" s="95"/>
      <c r="G32" s="96" t="s">
        <v>621</v>
      </c>
      <c r="H32" s="156" t="s">
        <v>1100</v>
      </c>
      <c r="I32" s="96" t="s">
        <v>622</v>
      </c>
      <c r="J32" s="95"/>
      <c r="K32" s="96" t="s">
        <v>622</v>
      </c>
      <c r="L32" s="95"/>
      <c r="M32" s="101" t="s">
        <v>622</v>
      </c>
      <c r="N32" s="104"/>
      <c r="O32" s="101" t="s">
        <v>622</v>
      </c>
      <c r="P32" s="103"/>
      <c r="Q32" s="101" t="s">
        <v>621</v>
      </c>
      <c r="R32" s="114" t="s">
        <v>2854</v>
      </c>
      <c r="S32" s="101" t="s">
        <v>622</v>
      </c>
      <c r="T32" s="104"/>
      <c r="U32" s="101" t="s">
        <v>621</v>
      </c>
      <c r="V32" s="156" t="s">
        <v>1203</v>
      </c>
      <c r="W32" s="96" t="s">
        <v>621</v>
      </c>
      <c r="X32" s="159" t="s">
        <v>1331</v>
      </c>
      <c r="Y32" s="239" t="s">
        <v>622</v>
      </c>
      <c r="Z32" s="105"/>
      <c r="AA32" s="239" t="s">
        <v>621</v>
      </c>
      <c r="AB32" s="278" t="s">
        <v>2063</v>
      </c>
      <c r="AC32" s="96" t="s">
        <v>621</v>
      </c>
      <c r="AD32" s="268" t="s">
        <v>4092</v>
      </c>
      <c r="AE32" s="96" t="s">
        <v>622</v>
      </c>
      <c r="AF32" s="106"/>
      <c r="AG32" s="208" t="s">
        <v>622</v>
      </c>
      <c r="AH32" s="209"/>
      <c r="AI32" s="208" t="s">
        <v>622</v>
      </c>
      <c r="AJ32" s="209"/>
      <c r="AK32" s="208" t="s">
        <v>622</v>
      </c>
      <c r="AL32" s="209"/>
      <c r="AM32" s="96" t="s">
        <v>622</v>
      </c>
      <c r="AN32" s="224"/>
      <c r="AO32" s="118" t="s">
        <v>622</v>
      </c>
      <c r="AP32" s="119"/>
      <c r="AQ32" s="148" t="s">
        <v>621</v>
      </c>
      <c r="AR32" s="150" t="s">
        <v>1914</v>
      </c>
      <c r="AS32" s="148" t="s">
        <v>621</v>
      </c>
      <c r="AT32" s="291" t="s">
        <v>3875</v>
      </c>
      <c r="AU32" s="148" t="s">
        <v>621</v>
      </c>
      <c r="AV32" s="268" t="s">
        <v>2115</v>
      </c>
      <c r="AW32" s="148" t="s">
        <v>622</v>
      </c>
      <c r="AX32" s="149"/>
      <c r="AY32" s="148" t="s">
        <v>622</v>
      </c>
      <c r="AZ32" s="150"/>
      <c r="BA32" s="96" t="s">
        <v>621</v>
      </c>
      <c r="BB32" s="109"/>
      <c r="BC32" s="120" t="s">
        <v>621</v>
      </c>
      <c r="BD32" s="143" t="s">
        <v>2246</v>
      </c>
      <c r="BE32" s="120" t="s">
        <v>621</v>
      </c>
      <c r="BF32" s="172" t="s">
        <v>1422</v>
      </c>
      <c r="BG32" s="120" t="s">
        <v>621</v>
      </c>
      <c r="BH32" s="156" t="s">
        <v>2624</v>
      </c>
      <c r="BI32" s="120" t="s">
        <v>621</v>
      </c>
      <c r="BJ32" s="129" t="s">
        <v>2681</v>
      </c>
      <c r="BK32" s="96" t="s">
        <v>622</v>
      </c>
      <c r="BL32" s="98"/>
      <c r="BM32" s="96" t="s">
        <v>622</v>
      </c>
      <c r="BN32" s="95"/>
      <c r="BO32" s="96" t="s">
        <v>621</v>
      </c>
      <c r="BP32" s="268" t="s">
        <v>3876</v>
      </c>
      <c r="BQ32" s="96" t="s">
        <v>623</v>
      </c>
      <c r="BR32" s="264" t="s">
        <v>3877</v>
      </c>
      <c r="BS32" s="96" t="s">
        <v>623</v>
      </c>
      <c r="BT32" s="98" t="s">
        <v>3878</v>
      </c>
      <c r="BU32" s="96" t="s">
        <v>622</v>
      </c>
      <c r="BV32" s="95"/>
      <c r="BW32" s="96" t="s">
        <v>622</v>
      </c>
      <c r="BX32" s="95"/>
      <c r="BY32" s="96" t="s">
        <v>623</v>
      </c>
      <c r="BZ32" s="172" t="s">
        <v>1535</v>
      </c>
      <c r="CA32" s="109" t="s">
        <v>621</v>
      </c>
      <c r="CB32" s="173" t="s">
        <v>1538</v>
      </c>
      <c r="CC32" s="96" t="s">
        <v>622</v>
      </c>
      <c r="CD32" s="95"/>
      <c r="CE32" s="96" t="s">
        <v>621</v>
      </c>
      <c r="CF32" s="95" t="s">
        <v>2787</v>
      </c>
      <c r="CG32" s="239" t="s">
        <v>622</v>
      </c>
      <c r="CH32" s="243"/>
      <c r="CI32" s="96" t="s">
        <v>622</v>
      </c>
      <c r="CJ32" s="113" t="s">
        <v>1645</v>
      </c>
      <c r="CK32" s="96" t="s">
        <v>623</v>
      </c>
      <c r="CL32" s="268" t="s">
        <v>3879</v>
      </c>
      <c r="CM32" s="123" t="s">
        <v>621</v>
      </c>
      <c r="CN32" s="264" t="s">
        <v>2190</v>
      </c>
      <c r="CO32" s="123" t="s">
        <v>621</v>
      </c>
      <c r="CP32" s="137" t="s">
        <v>3679</v>
      </c>
      <c r="CQ32" s="122" t="s">
        <v>621</v>
      </c>
      <c r="CR32" s="156" t="s">
        <v>1749</v>
      </c>
      <c r="CS32" s="123" t="s">
        <v>622</v>
      </c>
      <c r="CT32" s="124"/>
      <c r="CU32" s="123" t="s">
        <v>622</v>
      </c>
      <c r="CV32" s="124"/>
      <c r="CW32" s="122" t="s">
        <v>621</v>
      </c>
      <c r="CX32" s="172" t="s">
        <v>1834</v>
      </c>
      <c r="CY32" s="87"/>
    </row>
    <row r="33" spans="1:103" s="81" customFormat="1" ht="40.200000000000003" customHeight="1" thickBot="1" x14ac:dyDescent="0.35">
      <c r="A33" s="81" t="s">
        <v>334</v>
      </c>
      <c r="B33" s="82" t="s">
        <v>123</v>
      </c>
      <c r="C33" s="96" t="s">
        <v>623</v>
      </c>
      <c r="D33" s="266" t="s">
        <v>3531</v>
      </c>
      <c r="E33" s="96" t="s">
        <v>622</v>
      </c>
      <c r="F33" s="95"/>
      <c r="G33" s="96" t="s">
        <v>623</v>
      </c>
      <c r="H33" s="156" t="s">
        <v>1101</v>
      </c>
      <c r="I33" s="96" t="s">
        <v>622</v>
      </c>
      <c r="J33" s="95"/>
      <c r="K33" s="96" t="s">
        <v>621</v>
      </c>
      <c r="L33" s="95" t="s">
        <v>2358</v>
      </c>
      <c r="M33" s="101" t="s">
        <v>621</v>
      </c>
      <c r="N33" s="139" t="s">
        <v>1204</v>
      </c>
      <c r="O33" s="101" t="s">
        <v>623</v>
      </c>
      <c r="P33" s="270" t="s">
        <v>2041</v>
      </c>
      <c r="Q33" s="101" t="s">
        <v>622</v>
      </c>
      <c r="R33" s="104"/>
      <c r="S33" s="101" t="s">
        <v>623</v>
      </c>
      <c r="T33" s="139" t="s">
        <v>3611</v>
      </c>
      <c r="U33" s="101" t="s">
        <v>621</v>
      </c>
      <c r="V33" s="156" t="s">
        <v>1206</v>
      </c>
      <c r="W33" s="96" t="s">
        <v>621</v>
      </c>
      <c r="X33" s="98" t="s">
        <v>2884</v>
      </c>
      <c r="Y33" s="239" t="s">
        <v>623</v>
      </c>
      <c r="Z33" s="98" t="s">
        <v>3880</v>
      </c>
      <c r="AA33" s="239" t="s">
        <v>622</v>
      </c>
      <c r="AB33" s="243"/>
      <c r="AC33" s="96" t="s">
        <v>623</v>
      </c>
      <c r="AD33" s="268" t="s">
        <v>4168</v>
      </c>
      <c r="AE33" s="96" t="s">
        <v>621</v>
      </c>
      <c r="AF33" s="159" t="s">
        <v>1335</v>
      </c>
      <c r="AG33" s="208" t="s">
        <v>622</v>
      </c>
      <c r="AH33" s="209"/>
      <c r="AI33" s="208" t="s">
        <v>622</v>
      </c>
      <c r="AJ33" s="209"/>
      <c r="AK33" s="208" t="s">
        <v>622</v>
      </c>
      <c r="AL33" s="209"/>
      <c r="AM33" s="96" t="s">
        <v>622</v>
      </c>
      <c r="AN33" s="222"/>
      <c r="AO33" s="161" t="s">
        <v>623</v>
      </c>
      <c r="AP33" s="95" t="s">
        <v>3635</v>
      </c>
      <c r="AQ33" s="148" t="s">
        <v>621</v>
      </c>
      <c r="AR33" s="159" t="s">
        <v>1917</v>
      </c>
      <c r="AS33" s="148" t="s">
        <v>621</v>
      </c>
      <c r="AT33" s="183"/>
      <c r="AU33" s="161" t="s">
        <v>622</v>
      </c>
      <c r="AV33" s="150"/>
      <c r="AW33" s="148" t="s">
        <v>621</v>
      </c>
      <c r="AX33" s="158" t="s">
        <v>1918</v>
      </c>
      <c r="AY33" s="148" t="s">
        <v>622</v>
      </c>
      <c r="AZ33" s="150"/>
      <c r="BA33" s="96" t="s">
        <v>621</v>
      </c>
      <c r="BB33" s="109" t="s">
        <v>3680</v>
      </c>
      <c r="BC33" s="120" t="s">
        <v>621</v>
      </c>
      <c r="BD33" s="143" t="s">
        <v>972</v>
      </c>
      <c r="BE33" s="120" t="s">
        <v>622</v>
      </c>
      <c r="BF33" s="228"/>
      <c r="BG33" s="120" t="s">
        <v>623</v>
      </c>
      <c r="BH33" s="121" t="s">
        <v>2625</v>
      </c>
      <c r="BI33" s="120" t="s">
        <v>622</v>
      </c>
      <c r="BJ33" s="121"/>
      <c r="BK33" s="96" t="s">
        <v>622</v>
      </c>
      <c r="BL33" s="98"/>
      <c r="BM33" s="96" t="s">
        <v>622</v>
      </c>
      <c r="BN33" s="95"/>
      <c r="BO33" s="96" t="s">
        <v>623</v>
      </c>
      <c r="BP33" s="98" t="s">
        <v>3881</v>
      </c>
      <c r="BQ33" s="96" t="s">
        <v>623</v>
      </c>
      <c r="BR33" s="98" t="s">
        <v>3882</v>
      </c>
      <c r="BS33" s="96" t="s">
        <v>622</v>
      </c>
      <c r="BT33" s="98"/>
      <c r="BU33" s="96" t="s">
        <v>621</v>
      </c>
      <c r="BV33" s="156" t="s">
        <v>1539</v>
      </c>
      <c r="BW33" s="96" t="s">
        <v>621</v>
      </c>
      <c r="BX33" s="156" t="s">
        <v>1540</v>
      </c>
      <c r="BY33" s="96" t="s">
        <v>621</v>
      </c>
      <c r="BZ33" s="172" t="s">
        <v>1541</v>
      </c>
      <c r="CA33" s="109" t="s">
        <v>622</v>
      </c>
      <c r="CB33" s="109"/>
      <c r="CC33" s="96" t="s">
        <v>623</v>
      </c>
      <c r="CD33" s="137" t="s">
        <v>1542</v>
      </c>
      <c r="CE33" s="96" t="s">
        <v>623</v>
      </c>
      <c r="CF33" s="157" t="s">
        <v>2788</v>
      </c>
      <c r="CG33" s="239" t="s">
        <v>621</v>
      </c>
      <c r="CH33" s="252" t="s">
        <v>3157</v>
      </c>
      <c r="CI33" s="96" t="s">
        <v>622</v>
      </c>
      <c r="CJ33" s="113" t="s">
        <v>1645</v>
      </c>
      <c r="CK33" s="96" t="s">
        <v>622</v>
      </c>
      <c r="CL33" s="98"/>
      <c r="CM33" s="123" t="s">
        <v>622</v>
      </c>
      <c r="CN33" s="130"/>
      <c r="CO33" s="123" t="s">
        <v>621</v>
      </c>
      <c r="CP33" s="146" t="s">
        <v>2199</v>
      </c>
      <c r="CQ33" s="122" t="s">
        <v>622</v>
      </c>
      <c r="CR33" s="122"/>
      <c r="CS33" s="123" t="s">
        <v>622</v>
      </c>
      <c r="CT33" s="124"/>
      <c r="CU33" s="123" t="s">
        <v>621</v>
      </c>
      <c r="CV33" s="269" t="s">
        <v>2216</v>
      </c>
      <c r="CW33" s="122" t="s">
        <v>622</v>
      </c>
      <c r="CX33" s="122"/>
      <c r="CY33" s="87"/>
    </row>
    <row r="34" spans="1:103" s="81" customFormat="1" ht="40.200000000000003" customHeight="1" thickBot="1" x14ac:dyDescent="0.35">
      <c r="A34" s="81" t="s">
        <v>335</v>
      </c>
      <c r="B34" s="83" t="s">
        <v>136</v>
      </c>
      <c r="C34" s="96" t="s">
        <v>621</v>
      </c>
      <c r="D34" s="264" t="s">
        <v>3532</v>
      </c>
      <c r="E34" s="96" t="s">
        <v>621</v>
      </c>
      <c r="F34" s="264" t="s">
        <v>3544</v>
      </c>
      <c r="G34" s="96" t="s">
        <v>622</v>
      </c>
      <c r="H34" s="140"/>
      <c r="I34" s="96" t="s">
        <v>622</v>
      </c>
      <c r="J34" s="139"/>
      <c r="K34" s="96" t="s">
        <v>621</v>
      </c>
      <c r="L34" s="156" t="s">
        <v>950</v>
      </c>
      <c r="M34" s="101" t="s">
        <v>621</v>
      </c>
      <c r="N34" s="156" t="s">
        <v>1207</v>
      </c>
      <c r="O34" s="101" t="s">
        <v>621</v>
      </c>
      <c r="P34" s="165" t="s">
        <v>3883</v>
      </c>
      <c r="Q34" s="101" t="s">
        <v>621</v>
      </c>
      <c r="R34" s="164" t="s">
        <v>3636</v>
      </c>
      <c r="S34" s="101" t="s">
        <v>623</v>
      </c>
      <c r="T34" s="164" t="s">
        <v>2392</v>
      </c>
      <c r="U34" s="101" t="s">
        <v>623</v>
      </c>
      <c r="V34" s="102" t="s">
        <v>3607</v>
      </c>
      <c r="W34" s="96" t="s">
        <v>622</v>
      </c>
      <c r="X34" s="158" t="s">
        <v>3637</v>
      </c>
      <c r="Y34" s="239" t="s">
        <v>622</v>
      </c>
      <c r="Z34" s="268" t="s">
        <v>526</v>
      </c>
      <c r="AA34" s="256" t="s">
        <v>622</v>
      </c>
      <c r="AB34" s="242" t="s">
        <v>3608</v>
      </c>
      <c r="AC34" s="96" t="s">
        <v>621</v>
      </c>
      <c r="AD34" s="98" t="s">
        <v>1337</v>
      </c>
      <c r="AE34" s="96" t="s">
        <v>621</v>
      </c>
      <c r="AF34" s="98" t="s">
        <v>4119</v>
      </c>
      <c r="AG34" s="208" t="s">
        <v>621</v>
      </c>
      <c r="AH34" s="215" t="s">
        <v>557</v>
      </c>
      <c r="AI34" s="208" t="s">
        <v>621</v>
      </c>
      <c r="AJ34" s="219" t="s">
        <v>2949</v>
      </c>
      <c r="AK34" s="208" t="s">
        <v>621</v>
      </c>
      <c r="AL34" s="209" t="s">
        <v>993</v>
      </c>
      <c r="AM34" s="96" t="s">
        <v>621</v>
      </c>
      <c r="AN34" s="282" t="s">
        <v>2087</v>
      </c>
      <c r="AO34" s="168" t="s">
        <v>621</v>
      </c>
      <c r="AP34" s="159" t="s">
        <v>2467</v>
      </c>
      <c r="AQ34" s="168" t="s">
        <v>622</v>
      </c>
      <c r="AR34" s="158" t="s">
        <v>3681</v>
      </c>
      <c r="AS34" s="148" t="s">
        <v>621</v>
      </c>
      <c r="AT34" s="272" t="s">
        <v>4157</v>
      </c>
      <c r="AU34" s="148" t="s">
        <v>621</v>
      </c>
      <c r="AV34" s="268" t="s">
        <v>2114</v>
      </c>
      <c r="AW34" s="148" t="s">
        <v>621</v>
      </c>
      <c r="AX34" s="158" t="s">
        <v>1920</v>
      </c>
      <c r="AY34" s="148" t="s">
        <v>621</v>
      </c>
      <c r="AZ34" s="159" t="s">
        <v>1921</v>
      </c>
      <c r="BA34" s="96" t="s">
        <v>621</v>
      </c>
      <c r="BB34" s="109" t="s">
        <v>3589</v>
      </c>
      <c r="BC34" s="120" t="s">
        <v>623</v>
      </c>
      <c r="BD34" s="127" t="s">
        <v>3884</v>
      </c>
      <c r="BE34" s="120" t="s">
        <v>623</v>
      </c>
      <c r="BF34" s="280" t="s">
        <v>2135</v>
      </c>
      <c r="BG34" s="120" t="s">
        <v>621</v>
      </c>
      <c r="BH34" s="137" t="s">
        <v>2626</v>
      </c>
      <c r="BI34" s="120" t="s">
        <v>621</v>
      </c>
      <c r="BJ34" s="137" t="s">
        <v>2682</v>
      </c>
      <c r="BK34" s="96" t="s">
        <v>621</v>
      </c>
      <c r="BL34" s="139" t="s">
        <v>3886</v>
      </c>
      <c r="BM34" s="96" t="s">
        <v>622</v>
      </c>
      <c r="BN34" s="137"/>
      <c r="BO34" s="96" t="s">
        <v>621</v>
      </c>
      <c r="BP34" s="98" t="s">
        <v>3885</v>
      </c>
      <c r="BQ34" s="96" t="s">
        <v>621</v>
      </c>
      <c r="BR34" s="264" t="s">
        <v>550</v>
      </c>
      <c r="BS34" s="96" t="s">
        <v>621</v>
      </c>
      <c r="BT34" s="98" t="s">
        <v>3394</v>
      </c>
      <c r="BU34" s="96" t="s">
        <v>621</v>
      </c>
      <c r="BV34" s="98" t="s">
        <v>1543</v>
      </c>
      <c r="BW34" s="96" t="s">
        <v>621</v>
      </c>
      <c r="BX34" s="156" t="s">
        <v>3609</v>
      </c>
      <c r="BY34" s="96" t="s">
        <v>621</v>
      </c>
      <c r="BZ34" s="172" t="s">
        <v>1544</v>
      </c>
      <c r="CA34" s="109" t="s">
        <v>622</v>
      </c>
      <c r="CB34" s="109" t="s">
        <v>3887</v>
      </c>
      <c r="CC34" s="96" t="s">
        <v>623</v>
      </c>
      <c r="CD34" s="98" t="s">
        <v>3888</v>
      </c>
      <c r="CE34" s="96" t="s">
        <v>621</v>
      </c>
      <c r="CF34" s="137" t="s">
        <v>2789</v>
      </c>
      <c r="CG34" s="239" t="s">
        <v>622</v>
      </c>
      <c r="CH34" s="292" t="s">
        <v>3889</v>
      </c>
      <c r="CI34" s="96" t="s">
        <v>621</v>
      </c>
      <c r="CJ34" s="156" t="s">
        <v>2545</v>
      </c>
      <c r="CK34" s="96" t="s">
        <v>622</v>
      </c>
      <c r="CL34" s="98"/>
      <c r="CM34" s="123" t="s">
        <v>622</v>
      </c>
      <c r="CN34" s="130"/>
      <c r="CO34" s="123" t="s">
        <v>621</v>
      </c>
      <c r="CP34" s="143" t="s">
        <v>1719</v>
      </c>
      <c r="CQ34" s="122" t="s">
        <v>621</v>
      </c>
      <c r="CR34" s="131" t="s">
        <v>1752</v>
      </c>
      <c r="CS34" s="123" t="s">
        <v>621</v>
      </c>
      <c r="CT34" s="158" t="s">
        <v>2824</v>
      </c>
      <c r="CU34" s="123" t="s">
        <v>622</v>
      </c>
      <c r="CV34" s="124"/>
      <c r="CW34" s="122" t="s">
        <v>621</v>
      </c>
      <c r="CX34" s="203" t="s">
        <v>1835</v>
      </c>
      <c r="CY34" s="87"/>
    </row>
    <row r="35" spans="1:103" ht="40.200000000000003" customHeight="1" thickBot="1" x14ac:dyDescent="0.35">
      <c r="A35" t="s">
        <v>336</v>
      </c>
      <c r="B35" s="35" t="s">
        <v>137</v>
      </c>
      <c r="C35" s="96" t="s">
        <v>621</v>
      </c>
      <c r="D35" s="112" t="s">
        <v>3682</v>
      </c>
      <c r="E35" s="96" t="s">
        <v>622</v>
      </c>
      <c r="F35" s="88"/>
      <c r="G35" s="96" t="s">
        <v>621</v>
      </c>
      <c r="H35" s="157" t="s">
        <v>1102</v>
      </c>
      <c r="I35" s="96" t="s">
        <v>621</v>
      </c>
      <c r="J35" s="139" t="s">
        <v>2334</v>
      </c>
      <c r="K35" s="96" t="s">
        <v>621</v>
      </c>
      <c r="L35" s="269" t="s">
        <v>2031</v>
      </c>
      <c r="M35" s="101" t="s">
        <v>621</v>
      </c>
      <c r="N35" s="156" t="s">
        <v>1208</v>
      </c>
      <c r="O35" s="101" t="s">
        <v>621</v>
      </c>
      <c r="P35" s="103" t="s">
        <v>4149</v>
      </c>
      <c r="Q35" s="101" t="s">
        <v>621</v>
      </c>
      <c r="R35" s="103" t="s">
        <v>2855</v>
      </c>
      <c r="S35" s="101" t="s">
        <v>621</v>
      </c>
      <c r="T35" s="156" t="s">
        <v>1210</v>
      </c>
      <c r="U35" s="101" t="s">
        <v>621</v>
      </c>
      <c r="V35" s="156" t="s">
        <v>1211</v>
      </c>
      <c r="W35" s="96" t="s">
        <v>623</v>
      </c>
      <c r="X35" s="158" t="s">
        <v>3683</v>
      </c>
      <c r="Y35" s="239" t="s">
        <v>623</v>
      </c>
      <c r="Z35" t="s">
        <v>3890</v>
      </c>
      <c r="AA35" s="256" t="s">
        <v>623</v>
      </c>
      <c r="AB35" s="258" t="s">
        <v>3178</v>
      </c>
      <c r="AC35" s="96" t="s">
        <v>621</v>
      </c>
      <c r="AD35" s="159" t="s">
        <v>1338</v>
      </c>
      <c r="AE35" s="96" t="s">
        <v>621</v>
      </c>
      <c r="AF35" s="95" t="s">
        <v>3891</v>
      </c>
      <c r="AG35" s="208" t="s">
        <v>621</v>
      </c>
      <c r="AH35" s="209" t="s">
        <v>557</v>
      </c>
      <c r="AI35" s="208" t="s">
        <v>621</v>
      </c>
      <c r="AJ35" s="219" t="s">
        <v>2949</v>
      </c>
      <c r="AK35" s="208" t="s">
        <v>621</v>
      </c>
      <c r="AL35" s="209" t="s">
        <v>583</v>
      </c>
      <c r="AM35" s="96" t="s">
        <v>621</v>
      </c>
      <c r="AN35" s="293" t="s">
        <v>2088</v>
      </c>
      <c r="AO35" s="118" t="s">
        <v>621</v>
      </c>
      <c r="AP35" s="156" t="s">
        <v>3684</v>
      </c>
      <c r="AQ35" s="168" t="s">
        <v>623</v>
      </c>
      <c r="AR35" s="171" t="s">
        <v>2495</v>
      </c>
      <c r="AS35" s="148" t="s">
        <v>621</v>
      </c>
      <c r="AT35" s="272" t="s">
        <v>4158</v>
      </c>
      <c r="AU35" s="148" t="s">
        <v>621</v>
      </c>
      <c r="AV35" s="269" t="s">
        <v>2113</v>
      </c>
      <c r="AW35" s="148" t="s">
        <v>621</v>
      </c>
      <c r="AX35" s="159" t="s">
        <v>1923</v>
      </c>
      <c r="AY35" s="148" t="s">
        <v>621</v>
      </c>
      <c r="AZ35" s="199" t="s">
        <v>2759</v>
      </c>
      <c r="BA35" s="96" t="s">
        <v>621</v>
      </c>
      <c r="BB35" s="109" t="s">
        <v>994</v>
      </c>
      <c r="BC35" s="120" t="s">
        <v>623</v>
      </c>
      <c r="BD35" s="143" t="s">
        <v>1424</v>
      </c>
      <c r="BE35" s="120" t="s">
        <v>623</v>
      </c>
      <c r="BF35" s="226" t="s">
        <v>2136</v>
      </c>
      <c r="BG35" s="120" t="s">
        <v>621</v>
      </c>
      <c r="BH35" s="137" t="s">
        <v>2626</v>
      </c>
      <c r="BI35" s="120" t="s">
        <v>621</v>
      </c>
      <c r="BJ35" s="129" t="s">
        <v>2683</v>
      </c>
      <c r="BK35" s="96" t="s">
        <v>621</v>
      </c>
      <c r="BL35" s="130" t="s">
        <v>3248</v>
      </c>
      <c r="BM35" s="96" t="s">
        <v>622</v>
      </c>
      <c r="BN35" s="156" t="s">
        <v>3129</v>
      </c>
      <c r="BO35" s="96" t="s">
        <v>621</v>
      </c>
      <c r="BP35" s="264" t="s">
        <v>2155</v>
      </c>
      <c r="BQ35" s="96" t="s">
        <v>621</v>
      </c>
      <c r="BR35" s="139" t="s">
        <v>550</v>
      </c>
      <c r="BS35" s="96" t="s">
        <v>621</v>
      </c>
      <c r="BT35" s="98" t="s">
        <v>4135</v>
      </c>
      <c r="BU35" s="96" t="s">
        <v>623</v>
      </c>
      <c r="BV35" s="113"/>
      <c r="BW35" s="96" t="s">
        <v>621</v>
      </c>
      <c r="BX35" s="156" t="s">
        <v>3609</v>
      </c>
      <c r="BY35" s="96" t="s">
        <v>621</v>
      </c>
      <c r="BZ35" s="172" t="s">
        <v>1544</v>
      </c>
      <c r="CA35" s="109" t="s">
        <v>621</v>
      </c>
      <c r="CB35" s="172" t="s">
        <v>1547</v>
      </c>
      <c r="CC35" s="96" t="s">
        <v>621</v>
      </c>
      <c r="CD35" s="159" t="s">
        <v>3065</v>
      </c>
      <c r="CE35" s="96" t="s">
        <v>621</v>
      </c>
      <c r="CF35" s="137" t="s">
        <v>2790</v>
      </c>
      <c r="CG35" s="239" t="s">
        <v>622</v>
      </c>
      <c r="CH35" s="249" t="s">
        <v>4080</v>
      </c>
      <c r="CI35" s="96" t="s">
        <v>623</v>
      </c>
      <c r="CJ35" s="156" t="s">
        <v>2545</v>
      </c>
      <c r="CK35" s="96" t="s">
        <v>621</v>
      </c>
      <c r="CL35" s="98" t="s">
        <v>3443</v>
      </c>
      <c r="CM35" s="123" t="s">
        <v>621</v>
      </c>
      <c r="CN35" s="139" t="s">
        <v>3590</v>
      </c>
      <c r="CO35" s="123" t="s">
        <v>621</v>
      </c>
      <c r="CP35" s="156" t="s">
        <v>1720</v>
      </c>
      <c r="CQ35" s="122" t="s">
        <v>621</v>
      </c>
      <c r="CR35" s="131" t="s">
        <v>1752</v>
      </c>
      <c r="CS35" s="123" t="s">
        <v>621</v>
      </c>
      <c r="CT35" s="158" t="s">
        <v>2823</v>
      </c>
      <c r="CU35" s="123" t="s">
        <v>621</v>
      </c>
      <c r="CV35" s="156" t="s">
        <v>1805</v>
      </c>
      <c r="CW35" s="122" t="s">
        <v>621</v>
      </c>
      <c r="CX35" s="203" t="s">
        <v>1835</v>
      </c>
      <c r="CY35" s="87"/>
    </row>
    <row r="36" spans="1:103" s="81" customFormat="1" ht="40.200000000000003" customHeight="1" thickBot="1" x14ac:dyDescent="0.35">
      <c r="A36" s="81" t="s">
        <v>337</v>
      </c>
      <c r="B36" s="84" t="s">
        <v>138</v>
      </c>
      <c r="C36" s="96" t="s">
        <v>621</v>
      </c>
      <c r="D36" s="98" t="s">
        <v>3533</v>
      </c>
      <c r="E36" s="96" t="s">
        <v>622</v>
      </c>
      <c r="F36" s="95" t="s">
        <v>3542</v>
      </c>
      <c r="G36" s="96" t="s">
        <v>622</v>
      </c>
      <c r="H36" s="140"/>
      <c r="I36" s="96" t="s">
        <v>621</v>
      </c>
      <c r="J36" s="139" t="s">
        <v>3892</v>
      </c>
      <c r="K36" s="96" t="s">
        <v>622</v>
      </c>
      <c r="L36" s="95"/>
      <c r="M36" s="101" t="s">
        <v>621</v>
      </c>
      <c r="N36" s="102" t="s">
        <v>1212</v>
      </c>
      <c r="O36" s="101" t="s">
        <v>621</v>
      </c>
      <c r="P36" s="103" t="s">
        <v>4150</v>
      </c>
      <c r="Q36" s="101" t="s">
        <v>621</v>
      </c>
      <c r="R36" s="164" t="s">
        <v>3636</v>
      </c>
      <c r="S36" s="101" t="s">
        <v>621</v>
      </c>
      <c r="T36" s="102" t="s">
        <v>3685</v>
      </c>
      <c r="U36" s="101" t="s">
        <v>621</v>
      </c>
      <c r="V36" s="137" t="s">
        <v>1211</v>
      </c>
      <c r="W36" s="96" t="s">
        <v>621</v>
      </c>
      <c r="X36" s="98" t="s">
        <v>1339</v>
      </c>
      <c r="Y36" s="239" t="s">
        <v>622</v>
      </c>
      <c r="Z36"/>
      <c r="AA36" s="256" t="s">
        <v>623</v>
      </c>
      <c r="AB36" s="243" t="s">
        <v>1336</v>
      </c>
      <c r="AC36" s="96" t="s">
        <v>621</v>
      </c>
      <c r="AD36" s="159" t="s">
        <v>1338</v>
      </c>
      <c r="AE36" s="96" t="s">
        <v>621</v>
      </c>
      <c r="AF36" s="159" t="s">
        <v>1340</v>
      </c>
      <c r="AG36" s="208" t="s">
        <v>621</v>
      </c>
      <c r="AH36" s="209" t="s">
        <v>557</v>
      </c>
      <c r="AI36" s="208" t="s">
        <v>622</v>
      </c>
      <c r="AJ36" s="218"/>
      <c r="AK36" s="208" t="s">
        <v>622</v>
      </c>
      <c r="AL36" s="209"/>
      <c r="AM36" s="96" t="s">
        <v>621</v>
      </c>
      <c r="AN36" s="273" t="s">
        <v>2089</v>
      </c>
      <c r="AO36" s="118" t="s">
        <v>621</v>
      </c>
      <c r="AP36" s="137" t="s">
        <v>2466</v>
      </c>
      <c r="AQ36" s="168" t="s">
        <v>623</v>
      </c>
      <c r="AR36" s="171" t="s">
        <v>1925</v>
      </c>
      <c r="AS36" s="148" t="s">
        <v>621</v>
      </c>
      <c r="AT36" s="272" t="s">
        <v>4159</v>
      </c>
      <c r="AU36" s="148" t="s">
        <v>621</v>
      </c>
      <c r="AV36" s="268" t="s">
        <v>2112</v>
      </c>
      <c r="AW36" s="148" t="s">
        <v>621</v>
      </c>
      <c r="AX36" s="159" t="s">
        <v>2741</v>
      </c>
      <c r="AY36" s="148" t="s">
        <v>621</v>
      </c>
      <c r="AZ36" s="159" t="s">
        <v>1927</v>
      </c>
      <c r="BA36" s="96" t="s">
        <v>621</v>
      </c>
      <c r="BB36" s="273" t="s">
        <v>3893</v>
      </c>
      <c r="BC36" s="120" t="s">
        <v>623</v>
      </c>
      <c r="BD36" s="127" t="s">
        <v>3884</v>
      </c>
      <c r="BE36" s="120" t="s">
        <v>623</v>
      </c>
      <c r="BF36" s="267" t="s">
        <v>2135</v>
      </c>
      <c r="BG36" s="120" t="s">
        <v>621</v>
      </c>
      <c r="BH36" s="139" t="s">
        <v>2627</v>
      </c>
      <c r="BI36" s="120" t="s">
        <v>622</v>
      </c>
      <c r="BJ36" s="137"/>
      <c r="BK36" s="96" t="s">
        <v>621</v>
      </c>
      <c r="BL36" s="130" t="s">
        <v>3249</v>
      </c>
      <c r="BM36" s="96" t="s">
        <v>622</v>
      </c>
      <c r="BN36" s="95"/>
      <c r="BO36" s="96" t="s">
        <v>621</v>
      </c>
      <c r="BP36" s="264" t="s">
        <v>2155</v>
      </c>
      <c r="BQ36" s="96" t="s">
        <v>621</v>
      </c>
      <c r="BR36" s="139" t="s">
        <v>550</v>
      </c>
      <c r="BS36" s="96" t="s">
        <v>621</v>
      </c>
      <c r="BT36" s="98" t="s">
        <v>3575</v>
      </c>
      <c r="BU36" s="96" t="s">
        <v>623</v>
      </c>
      <c r="BV36" s="113"/>
      <c r="BW36" s="96" t="s">
        <v>621</v>
      </c>
      <c r="BX36" s="156" t="s">
        <v>3609</v>
      </c>
      <c r="BY36" s="96" t="s">
        <v>621</v>
      </c>
      <c r="BZ36" s="172" t="s">
        <v>1544</v>
      </c>
      <c r="CA36" s="109" t="s">
        <v>621</v>
      </c>
      <c r="CB36" s="178" t="s">
        <v>540</v>
      </c>
      <c r="CC36" s="96" t="s">
        <v>622</v>
      </c>
      <c r="CD36" s="95"/>
      <c r="CE36" s="96" t="s">
        <v>621</v>
      </c>
      <c r="CF36" s="139" t="s">
        <v>2791</v>
      </c>
      <c r="CG36" s="239" t="s">
        <v>622</v>
      </c>
      <c r="CH36" s="241"/>
      <c r="CI36" s="96" t="s">
        <v>622</v>
      </c>
      <c r="CJ36" s="137"/>
      <c r="CK36" s="96" t="s">
        <v>621</v>
      </c>
      <c r="CL36" s="268" t="s">
        <v>3443</v>
      </c>
      <c r="CM36" s="123" t="s">
        <v>622</v>
      </c>
      <c r="CN36" s="139"/>
      <c r="CO36" s="123" t="s">
        <v>621</v>
      </c>
      <c r="CP36" s="137" t="s">
        <v>1720</v>
      </c>
      <c r="CQ36" s="122" t="s">
        <v>621</v>
      </c>
      <c r="CR36" s="131" t="s">
        <v>1752</v>
      </c>
      <c r="CS36" s="123" t="s">
        <v>621</v>
      </c>
      <c r="CT36" s="158" t="s">
        <v>2826</v>
      </c>
      <c r="CU36" s="123" t="s">
        <v>621</v>
      </c>
      <c r="CV36" s="137" t="s">
        <v>1805</v>
      </c>
      <c r="CW36" s="122" t="s">
        <v>621</v>
      </c>
      <c r="CX36" s="203" t="s">
        <v>1835</v>
      </c>
      <c r="CY36" s="87"/>
    </row>
    <row r="37" spans="1:103" ht="40.200000000000003" customHeight="1" thickBot="1" x14ac:dyDescent="0.35">
      <c r="A37" t="s">
        <v>338</v>
      </c>
      <c r="B37" s="35" t="s">
        <v>139</v>
      </c>
      <c r="C37" s="96" t="s">
        <v>621</v>
      </c>
      <c r="D37" s="98" t="s">
        <v>3533</v>
      </c>
      <c r="E37" s="96" t="s">
        <v>622</v>
      </c>
      <c r="F37" s="95" t="s">
        <v>3543</v>
      </c>
      <c r="G37" s="96" t="s">
        <v>622</v>
      </c>
      <c r="H37" s="95"/>
      <c r="I37" s="96" t="s">
        <v>621</v>
      </c>
      <c r="J37" s="137" t="s">
        <v>494</v>
      </c>
      <c r="K37" s="96" t="s">
        <v>622</v>
      </c>
      <c r="L37" s="140"/>
      <c r="M37" s="101" t="s">
        <v>621</v>
      </c>
      <c r="N37" s="102" t="s">
        <v>1214</v>
      </c>
      <c r="O37" s="101" t="s">
        <v>621</v>
      </c>
      <c r="P37" s="102" t="s">
        <v>4098</v>
      </c>
      <c r="Q37" s="101" t="s">
        <v>622</v>
      </c>
      <c r="R37" s="103" t="s">
        <v>2855</v>
      </c>
      <c r="S37" s="101" t="s">
        <v>623</v>
      </c>
      <c r="T37" s="102" t="s">
        <v>3685</v>
      </c>
      <c r="U37" s="101" t="s">
        <v>621</v>
      </c>
      <c r="V37" s="137" t="s">
        <v>1211</v>
      </c>
      <c r="W37" s="96" t="s">
        <v>621</v>
      </c>
      <c r="X37" s="159" t="s">
        <v>1341</v>
      </c>
      <c r="Y37" s="239" t="s">
        <v>622</v>
      </c>
      <c r="Z37" s="98"/>
      <c r="AA37" s="256" t="s">
        <v>622</v>
      </c>
      <c r="AB37" s="243"/>
      <c r="AC37" s="96" t="s">
        <v>621</v>
      </c>
      <c r="AD37" s="95" t="s">
        <v>1338</v>
      </c>
      <c r="AE37" s="96" t="s">
        <v>621</v>
      </c>
      <c r="AF37" s="159" t="s">
        <v>1342</v>
      </c>
      <c r="AG37" s="208" t="s">
        <v>621</v>
      </c>
      <c r="AH37" s="209" t="s">
        <v>1694</v>
      </c>
      <c r="AI37" s="208" t="s">
        <v>622</v>
      </c>
      <c r="AJ37" s="218"/>
      <c r="AK37" s="208" t="s">
        <v>622</v>
      </c>
      <c r="AL37" s="209"/>
      <c r="AM37" s="96" t="s">
        <v>622</v>
      </c>
      <c r="AN37" s="222"/>
      <c r="AO37" s="118" t="s">
        <v>622</v>
      </c>
      <c r="AP37" s="119"/>
      <c r="AQ37" s="168" t="s">
        <v>623</v>
      </c>
      <c r="AR37" s="167" t="s">
        <v>1928</v>
      </c>
      <c r="AS37" s="148" t="s">
        <v>621</v>
      </c>
      <c r="AT37" s="272" t="s">
        <v>2100</v>
      </c>
      <c r="AU37" s="161" t="s">
        <v>623</v>
      </c>
      <c r="AV37" s="291" t="s">
        <v>4067</v>
      </c>
      <c r="AW37" s="200" t="s">
        <v>621</v>
      </c>
      <c r="AX37" s="159" t="s">
        <v>2741</v>
      </c>
      <c r="AY37" s="148" t="s">
        <v>621</v>
      </c>
      <c r="AZ37" s="159" t="s">
        <v>1927</v>
      </c>
      <c r="BA37" s="96" t="s">
        <v>621</v>
      </c>
      <c r="BB37" s="109" t="s">
        <v>995</v>
      </c>
      <c r="BC37" s="120" t="s">
        <v>622</v>
      </c>
      <c r="BD37" s="127"/>
      <c r="BE37" s="120" t="s">
        <v>623</v>
      </c>
      <c r="BF37" s="229" t="s">
        <v>2137</v>
      </c>
      <c r="BG37" s="120" t="s">
        <v>621</v>
      </c>
      <c r="BH37" s="139" t="s">
        <v>2627</v>
      </c>
      <c r="BI37" s="120" t="s">
        <v>622</v>
      </c>
      <c r="BJ37" s="121"/>
      <c r="BK37" s="96" t="s">
        <v>621</v>
      </c>
      <c r="BL37" s="98" t="s">
        <v>3249</v>
      </c>
      <c r="BM37" s="96" t="s">
        <v>622</v>
      </c>
      <c r="BN37" s="95"/>
      <c r="BO37" s="96" t="s">
        <v>621</v>
      </c>
      <c r="BP37" s="268" t="s">
        <v>2155</v>
      </c>
      <c r="BQ37" s="96" t="s">
        <v>621</v>
      </c>
      <c r="BR37" s="139" t="s">
        <v>550</v>
      </c>
      <c r="BS37" s="96" t="s">
        <v>621</v>
      </c>
      <c r="BT37" s="98" t="s">
        <v>3397</v>
      </c>
      <c r="BU37" s="96" t="s">
        <v>623</v>
      </c>
      <c r="BV37" s="113"/>
      <c r="BW37" s="96" t="s">
        <v>621</v>
      </c>
      <c r="BX37" s="156" t="s">
        <v>3609</v>
      </c>
      <c r="BY37" s="96" t="s">
        <v>621</v>
      </c>
      <c r="BZ37" s="172" t="s">
        <v>541</v>
      </c>
      <c r="CA37" s="109" t="s">
        <v>622</v>
      </c>
      <c r="CB37" s="128" t="s">
        <v>4138</v>
      </c>
      <c r="CC37" s="96" t="s">
        <v>622</v>
      </c>
      <c r="CD37" s="95"/>
      <c r="CE37" s="96" t="s">
        <v>621</v>
      </c>
      <c r="CF37" s="139" t="s">
        <v>2791</v>
      </c>
      <c r="CG37" s="239" t="s">
        <v>623</v>
      </c>
      <c r="CH37" s="241" t="s">
        <v>3894</v>
      </c>
      <c r="CI37" s="96" t="s">
        <v>622</v>
      </c>
      <c r="CJ37" s="113" t="s">
        <v>1645</v>
      </c>
      <c r="CK37" s="96" t="s">
        <v>621</v>
      </c>
      <c r="CL37" s="268" t="s">
        <v>3443</v>
      </c>
      <c r="CM37" s="123" t="s">
        <v>622</v>
      </c>
      <c r="CN37" s="130"/>
      <c r="CO37" s="123" t="s">
        <v>621</v>
      </c>
      <c r="CP37" s="156" t="s">
        <v>1721</v>
      </c>
      <c r="CQ37" s="122" t="s">
        <v>621</v>
      </c>
      <c r="CR37" s="131" t="s">
        <v>1753</v>
      </c>
      <c r="CS37" s="123" t="s">
        <v>621</v>
      </c>
      <c r="CT37" s="268" t="s">
        <v>3895</v>
      </c>
      <c r="CU37" s="123" t="s">
        <v>621</v>
      </c>
      <c r="CV37" s="137" t="s">
        <v>1805</v>
      </c>
      <c r="CW37" s="122" t="s">
        <v>621</v>
      </c>
      <c r="CX37" s="203" t="s">
        <v>1836</v>
      </c>
      <c r="CY37" s="87"/>
    </row>
    <row r="38" spans="1:103" ht="40.200000000000003" customHeight="1" thickBot="1" x14ac:dyDescent="0.35">
      <c r="A38" t="s">
        <v>339</v>
      </c>
      <c r="B38" s="35" t="s">
        <v>140</v>
      </c>
      <c r="C38" s="96" t="s">
        <v>621</v>
      </c>
      <c r="D38" s="98" t="s">
        <v>3533</v>
      </c>
      <c r="E38" s="96" t="s">
        <v>621</v>
      </c>
      <c r="F38" s="95" t="s">
        <v>2293</v>
      </c>
      <c r="G38" s="96" t="s">
        <v>621</v>
      </c>
      <c r="H38" s="157" t="s">
        <v>1103</v>
      </c>
      <c r="I38" s="96" t="s">
        <v>621</v>
      </c>
      <c r="J38" s="95" t="s">
        <v>1137</v>
      </c>
      <c r="K38" s="96" t="s">
        <v>621</v>
      </c>
      <c r="L38" s="159" t="s">
        <v>1129</v>
      </c>
      <c r="M38" s="101" t="s">
        <v>621</v>
      </c>
      <c r="N38" s="164" t="s">
        <v>2373</v>
      </c>
      <c r="O38" s="101" t="s">
        <v>621</v>
      </c>
      <c r="P38" s="137" t="s">
        <v>991</v>
      </c>
      <c r="Q38" s="101" t="s">
        <v>621</v>
      </c>
      <c r="R38" s="137" t="s">
        <v>2855</v>
      </c>
      <c r="S38" s="101" t="s">
        <v>621</v>
      </c>
      <c r="T38" s="156" t="s">
        <v>1215</v>
      </c>
      <c r="U38" s="101" t="s">
        <v>621</v>
      </c>
      <c r="V38" s="137" t="s">
        <v>1211</v>
      </c>
      <c r="W38" s="96" t="s">
        <v>621</v>
      </c>
      <c r="X38" s="159" t="s">
        <v>1343</v>
      </c>
      <c r="Y38" s="239" t="s">
        <v>622</v>
      </c>
      <c r="Z38" s="105"/>
      <c r="AA38" s="239" t="s">
        <v>621</v>
      </c>
      <c r="AB38" s="243" t="s">
        <v>1336</v>
      </c>
      <c r="AC38" s="96" t="s">
        <v>621</v>
      </c>
      <c r="AD38" s="95" t="s">
        <v>1338</v>
      </c>
      <c r="AE38" s="96" t="s">
        <v>621</v>
      </c>
      <c r="AF38" s="159" t="s">
        <v>1340</v>
      </c>
      <c r="AG38" s="208" t="s">
        <v>621</v>
      </c>
      <c r="AH38" s="209" t="s">
        <v>557</v>
      </c>
      <c r="AI38" s="208" t="s">
        <v>621</v>
      </c>
      <c r="AJ38" s="215" t="s">
        <v>2949</v>
      </c>
      <c r="AK38" s="208" t="s">
        <v>622</v>
      </c>
      <c r="AL38" s="209"/>
      <c r="AM38" s="96" t="s">
        <v>621</v>
      </c>
      <c r="AN38" s="282" t="s">
        <v>4131</v>
      </c>
      <c r="AO38" s="118" t="s">
        <v>621</v>
      </c>
      <c r="AP38" s="137" t="s">
        <v>2469</v>
      </c>
      <c r="AQ38" s="168" t="s">
        <v>622</v>
      </c>
      <c r="AR38" s="158" t="s">
        <v>3638</v>
      </c>
      <c r="AS38" s="148" t="s">
        <v>621</v>
      </c>
      <c r="AT38" s="272" t="s">
        <v>4160</v>
      </c>
      <c r="AU38" s="161" t="s">
        <v>623</v>
      </c>
      <c r="AV38" s="291" t="s">
        <v>4067</v>
      </c>
      <c r="AW38" s="148" t="s">
        <v>621</v>
      </c>
      <c r="AX38" s="159" t="s">
        <v>1923</v>
      </c>
      <c r="AY38" s="148" t="s">
        <v>621</v>
      </c>
      <c r="AZ38" s="150" t="s">
        <v>1924</v>
      </c>
      <c r="BA38" s="96" t="s">
        <v>621</v>
      </c>
      <c r="BB38" s="109" t="s">
        <v>995</v>
      </c>
      <c r="BC38" s="120" t="s">
        <v>622</v>
      </c>
      <c r="BD38" s="127"/>
      <c r="BE38" s="120" t="s">
        <v>623</v>
      </c>
      <c r="BF38" s="174" t="s">
        <v>2138</v>
      </c>
      <c r="BG38" s="120" t="s">
        <v>621</v>
      </c>
      <c r="BH38" s="139" t="s">
        <v>2627</v>
      </c>
      <c r="BI38" s="120" t="s">
        <v>622</v>
      </c>
      <c r="BJ38" s="137"/>
      <c r="BK38" s="96" t="s">
        <v>621</v>
      </c>
      <c r="BL38" s="98" t="s">
        <v>3686</v>
      </c>
      <c r="BM38" s="96" t="s">
        <v>622</v>
      </c>
      <c r="BN38" s="95"/>
      <c r="BO38" s="96" t="s">
        <v>621</v>
      </c>
      <c r="BP38" s="268" t="s">
        <v>2155</v>
      </c>
      <c r="BQ38" s="96" t="s">
        <v>621</v>
      </c>
      <c r="BR38" s="139" t="s">
        <v>550</v>
      </c>
      <c r="BS38" s="96" t="s">
        <v>621</v>
      </c>
      <c r="BT38" s="98" t="s">
        <v>3397</v>
      </c>
      <c r="BU38" s="96" t="s">
        <v>622</v>
      </c>
      <c r="BV38" s="95"/>
      <c r="BW38" s="96" t="s">
        <v>621</v>
      </c>
      <c r="BX38" s="156" t="s">
        <v>3609</v>
      </c>
      <c r="BY38" s="96" t="s">
        <v>621</v>
      </c>
      <c r="BZ38" s="172" t="s">
        <v>1544</v>
      </c>
      <c r="CA38" s="109" t="s">
        <v>621</v>
      </c>
      <c r="CB38" s="178" t="s">
        <v>540</v>
      </c>
      <c r="CC38" s="96" t="s">
        <v>622</v>
      </c>
      <c r="CD38" s="95"/>
      <c r="CE38" s="96" t="s">
        <v>621</v>
      </c>
      <c r="CF38" s="95" t="s">
        <v>2792</v>
      </c>
      <c r="CG38" s="239" t="s">
        <v>621</v>
      </c>
      <c r="CH38" s="274" t="s">
        <v>4089</v>
      </c>
      <c r="CI38" s="96" t="s">
        <v>622</v>
      </c>
      <c r="CJ38" s="113" t="s">
        <v>1645</v>
      </c>
      <c r="CK38" s="96" t="s">
        <v>621</v>
      </c>
      <c r="CL38" s="268" t="s">
        <v>3443</v>
      </c>
      <c r="CM38" s="123" t="s">
        <v>622</v>
      </c>
      <c r="CN38" s="98"/>
      <c r="CO38" s="123" t="s">
        <v>621</v>
      </c>
      <c r="CP38" s="137" t="s">
        <v>1720</v>
      </c>
      <c r="CQ38" s="122" t="s">
        <v>621</v>
      </c>
      <c r="CR38" s="131" t="s">
        <v>1752</v>
      </c>
      <c r="CS38" s="123" t="s">
        <v>622</v>
      </c>
      <c r="CT38" s="124"/>
      <c r="CU38" s="123" t="s">
        <v>621</v>
      </c>
      <c r="CV38" s="137" t="s">
        <v>1805</v>
      </c>
      <c r="CW38" s="122" t="s">
        <v>621</v>
      </c>
      <c r="CX38" s="203" t="s">
        <v>1835</v>
      </c>
      <c r="CY38" s="87"/>
    </row>
    <row r="39" spans="1:103" ht="40.200000000000003" customHeight="1" thickBot="1" x14ac:dyDescent="0.35">
      <c r="A39" t="s">
        <v>340</v>
      </c>
      <c r="B39" s="29" t="s">
        <v>278</v>
      </c>
      <c r="C39" s="96" t="s">
        <v>621</v>
      </c>
      <c r="D39" s="264" t="s">
        <v>3534</v>
      </c>
      <c r="E39" s="96" t="s">
        <v>621</v>
      </c>
      <c r="F39" s="95" t="s">
        <v>2294</v>
      </c>
      <c r="G39" s="96" t="s">
        <v>621</v>
      </c>
      <c r="H39" s="157" t="s">
        <v>1104</v>
      </c>
      <c r="I39" s="96" t="s">
        <v>621</v>
      </c>
      <c r="J39" s="156" t="s">
        <v>2336</v>
      </c>
      <c r="K39" s="96" t="s">
        <v>622</v>
      </c>
      <c r="L39" s="95"/>
      <c r="M39" s="101" t="s">
        <v>621</v>
      </c>
      <c r="N39" s="156" t="s">
        <v>1216</v>
      </c>
      <c r="O39" s="101" t="s">
        <v>621</v>
      </c>
      <c r="P39" s="156" t="s">
        <v>1217</v>
      </c>
      <c r="Q39" s="101" t="s">
        <v>622</v>
      </c>
      <c r="R39" s="156"/>
      <c r="S39" s="101" t="s">
        <v>621</v>
      </c>
      <c r="T39" s="104" t="s">
        <v>2394</v>
      </c>
      <c r="U39" s="101" t="s">
        <v>621</v>
      </c>
      <c r="V39" s="139" t="s">
        <v>3896</v>
      </c>
      <c r="W39" s="96" t="s">
        <v>621</v>
      </c>
      <c r="X39" s="159" t="s">
        <v>1344</v>
      </c>
      <c r="Y39" s="239" t="s">
        <v>622</v>
      </c>
      <c r="Z39" s="105"/>
      <c r="AA39" s="256" t="s">
        <v>623</v>
      </c>
      <c r="AB39" s="243" t="s">
        <v>3179</v>
      </c>
      <c r="AC39" s="96" t="s">
        <v>621</v>
      </c>
      <c r="AD39" s="95"/>
      <c r="AE39" s="96" t="s">
        <v>621</v>
      </c>
      <c r="AF39" s="98" t="s">
        <v>4077</v>
      </c>
      <c r="AG39" s="208" t="s">
        <v>621</v>
      </c>
      <c r="AH39" s="215" t="s">
        <v>2927</v>
      </c>
      <c r="AI39" s="208" t="s">
        <v>622</v>
      </c>
      <c r="AJ39" s="209"/>
      <c r="AK39" s="208" t="s">
        <v>622</v>
      </c>
      <c r="AL39" s="209"/>
      <c r="AM39" s="96" t="s">
        <v>622</v>
      </c>
      <c r="AN39" s="222"/>
      <c r="AO39" s="118" t="s">
        <v>622</v>
      </c>
      <c r="AP39" s="119"/>
      <c r="AQ39" s="148" t="s">
        <v>621</v>
      </c>
      <c r="AR39" s="159" t="s">
        <v>2498</v>
      </c>
      <c r="AS39" s="148" t="s">
        <v>621</v>
      </c>
      <c r="AT39" s="159" t="s">
        <v>1932</v>
      </c>
      <c r="AU39" s="148" t="s">
        <v>622</v>
      </c>
      <c r="AV39" s="150"/>
      <c r="AW39" s="148" t="s">
        <v>622</v>
      </c>
      <c r="AX39" s="268" t="s">
        <v>4141</v>
      </c>
      <c r="AY39" s="148" t="s">
        <v>621</v>
      </c>
      <c r="AZ39" s="158" t="s">
        <v>833</v>
      </c>
      <c r="BA39" s="96" t="s">
        <v>622</v>
      </c>
      <c r="BB39" s="109"/>
      <c r="BC39" s="120" t="s">
        <v>622</v>
      </c>
      <c r="BD39" s="127"/>
      <c r="BE39" s="120" t="s">
        <v>622</v>
      </c>
      <c r="BF39" s="127"/>
      <c r="BG39" s="120" t="s">
        <v>621</v>
      </c>
      <c r="BH39" s="137" t="s">
        <v>2628</v>
      </c>
      <c r="BI39" s="120" t="s">
        <v>621</v>
      </c>
      <c r="BJ39" s="139" t="s">
        <v>2684</v>
      </c>
      <c r="BK39" s="96" t="s">
        <v>623</v>
      </c>
      <c r="BL39" s="264" t="s">
        <v>4122</v>
      </c>
      <c r="BM39" s="96" t="s">
        <v>622</v>
      </c>
      <c r="BN39" s="95"/>
      <c r="BO39" s="96" t="s">
        <v>623</v>
      </c>
      <c r="BP39" s="268" t="s">
        <v>4069</v>
      </c>
      <c r="BQ39" s="96" t="s">
        <v>621</v>
      </c>
      <c r="BR39" s="264" t="s">
        <v>1548</v>
      </c>
      <c r="BS39" s="96" t="s">
        <v>623</v>
      </c>
      <c r="BT39" s="268" t="s">
        <v>3897</v>
      </c>
      <c r="BU39" s="96" t="s">
        <v>621</v>
      </c>
      <c r="BV39" s="113" t="s">
        <v>3902</v>
      </c>
      <c r="BW39" s="96" t="s">
        <v>622</v>
      </c>
      <c r="BX39" s="95"/>
      <c r="BY39" s="96" t="s">
        <v>621</v>
      </c>
      <c r="BZ39" s="172" t="s">
        <v>1549</v>
      </c>
      <c r="CA39" s="109" t="s">
        <v>622</v>
      </c>
      <c r="CB39" s="109"/>
      <c r="CC39" s="96" t="s">
        <v>622</v>
      </c>
      <c r="CD39" s="95"/>
      <c r="CE39" s="96" t="s">
        <v>621</v>
      </c>
      <c r="CF39" s="98" t="s">
        <v>2794</v>
      </c>
      <c r="CG39" s="239" t="s">
        <v>621</v>
      </c>
      <c r="CH39" s="240" t="s">
        <v>4112</v>
      </c>
      <c r="CI39" s="96" t="s">
        <v>621</v>
      </c>
      <c r="CJ39" s="157" t="s">
        <v>2547</v>
      </c>
      <c r="CK39" s="96" t="s">
        <v>621</v>
      </c>
      <c r="CL39" s="98" t="s">
        <v>3687</v>
      </c>
      <c r="CM39" s="123" t="s">
        <v>621</v>
      </c>
      <c r="CN39" s="139" t="s">
        <v>3489</v>
      </c>
      <c r="CO39" s="123" t="s">
        <v>621</v>
      </c>
      <c r="CP39" s="156" t="s">
        <v>1722</v>
      </c>
      <c r="CQ39" s="122" t="s">
        <v>621</v>
      </c>
      <c r="CR39" s="156" t="s">
        <v>2574</v>
      </c>
      <c r="CS39" s="123" t="s">
        <v>621</v>
      </c>
      <c r="CT39" s="132" t="s">
        <v>3898</v>
      </c>
      <c r="CU39" s="123" t="s">
        <v>621</v>
      </c>
      <c r="CV39" s="156" t="s">
        <v>3044</v>
      </c>
      <c r="CW39" s="122" t="s">
        <v>621</v>
      </c>
      <c r="CX39" s="172" t="s">
        <v>1837</v>
      </c>
      <c r="CY39" s="87"/>
    </row>
    <row r="40" spans="1:103" ht="40.200000000000003" customHeight="1" thickBot="1" x14ac:dyDescent="0.35">
      <c r="A40" t="s">
        <v>341</v>
      </c>
      <c r="B40" s="29" t="s">
        <v>280</v>
      </c>
      <c r="C40" s="96" t="s">
        <v>621</v>
      </c>
      <c r="D40" s="268" t="s">
        <v>2021</v>
      </c>
      <c r="E40" s="96" t="s">
        <v>621</v>
      </c>
      <c r="F40" s="95" t="s">
        <v>2294</v>
      </c>
      <c r="G40" s="96" t="s">
        <v>622</v>
      </c>
      <c r="H40" s="113"/>
      <c r="I40" s="96" t="s">
        <v>621</v>
      </c>
      <c r="J40" s="156" t="s">
        <v>1139</v>
      </c>
      <c r="K40" s="96" t="s">
        <v>621</v>
      </c>
      <c r="L40" s="156" t="s">
        <v>1130</v>
      </c>
      <c r="M40" s="101" t="s">
        <v>621</v>
      </c>
      <c r="N40" s="156" t="s">
        <v>1219</v>
      </c>
      <c r="O40" s="101" t="s">
        <v>621</v>
      </c>
      <c r="P40" s="156" t="s">
        <v>1220</v>
      </c>
      <c r="Q40" s="101" t="s">
        <v>622</v>
      </c>
      <c r="R40" s="104"/>
      <c r="S40" s="101" t="s">
        <v>622</v>
      </c>
      <c r="T40" s="156" t="s">
        <v>2394</v>
      </c>
      <c r="U40" s="101" t="s">
        <v>621</v>
      </c>
      <c r="V40" s="266" t="s">
        <v>2048</v>
      </c>
      <c r="W40" s="96" t="s">
        <v>621</v>
      </c>
      <c r="X40" s="159" t="s">
        <v>1344</v>
      </c>
      <c r="Y40" s="239" t="s">
        <v>622</v>
      </c>
      <c r="Z40" s="105"/>
      <c r="AA40" s="256" t="s">
        <v>623</v>
      </c>
      <c r="AB40" s="243" t="s">
        <v>3179</v>
      </c>
      <c r="AC40" s="96" t="s">
        <v>621</v>
      </c>
      <c r="AD40" s="95"/>
      <c r="AE40" s="96" t="s">
        <v>621</v>
      </c>
      <c r="AF40" s="98" t="s">
        <v>3900</v>
      </c>
      <c r="AG40" s="208" t="s">
        <v>622</v>
      </c>
      <c r="AH40" s="271" t="s">
        <v>4106</v>
      </c>
      <c r="AI40" s="208" t="s">
        <v>621</v>
      </c>
      <c r="AJ40" s="219" t="s">
        <v>2950</v>
      </c>
      <c r="AK40" s="208" t="s">
        <v>622</v>
      </c>
      <c r="AL40" s="209"/>
      <c r="AM40" s="96" t="s">
        <v>622</v>
      </c>
      <c r="AN40" s="222"/>
      <c r="AO40" s="118" t="s">
        <v>622</v>
      </c>
      <c r="AP40" s="119"/>
      <c r="AQ40" s="148" t="s">
        <v>621</v>
      </c>
      <c r="AR40" s="159" t="s">
        <v>2499</v>
      </c>
      <c r="AS40" s="148" t="s">
        <v>621</v>
      </c>
      <c r="AT40" s="159" t="s">
        <v>1932</v>
      </c>
      <c r="AU40" s="148" t="s">
        <v>622</v>
      </c>
      <c r="AV40" s="150"/>
      <c r="AW40" s="148" t="s">
        <v>621</v>
      </c>
      <c r="AX40" s="159" t="s">
        <v>1933</v>
      </c>
      <c r="AY40" s="148" t="s">
        <v>621</v>
      </c>
      <c r="AZ40" s="158" t="s">
        <v>1934</v>
      </c>
      <c r="BA40" s="96" t="s">
        <v>622</v>
      </c>
      <c r="BB40" s="109"/>
      <c r="BC40" s="120" t="s">
        <v>622</v>
      </c>
      <c r="BD40" s="127"/>
      <c r="BE40" s="120" t="s">
        <v>621</v>
      </c>
      <c r="BF40" s="228" t="s">
        <v>2996</v>
      </c>
      <c r="BG40" s="120" t="s">
        <v>621</v>
      </c>
      <c r="BH40" s="139" t="s">
        <v>2629</v>
      </c>
      <c r="BI40" s="120" t="s">
        <v>621</v>
      </c>
      <c r="BJ40" s="139" t="s">
        <v>2684</v>
      </c>
      <c r="BK40" s="96" t="s">
        <v>622</v>
      </c>
      <c r="BL40" s="98"/>
      <c r="BM40" s="96" t="s">
        <v>622</v>
      </c>
      <c r="BN40" s="95"/>
      <c r="BO40" s="96" t="s">
        <v>623</v>
      </c>
      <c r="BP40" s="268" t="s">
        <v>4069</v>
      </c>
      <c r="BQ40" s="96" t="s">
        <v>621</v>
      </c>
      <c r="BR40" s="264" t="s">
        <v>3899</v>
      </c>
      <c r="BS40" s="96" t="s">
        <v>623</v>
      </c>
      <c r="BT40" s="268" t="s">
        <v>3897</v>
      </c>
      <c r="BU40" s="96" t="s">
        <v>621</v>
      </c>
      <c r="BV40" s="113" t="s">
        <v>4125</v>
      </c>
      <c r="BW40" s="96" t="s">
        <v>622</v>
      </c>
      <c r="BX40" s="95"/>
      <c r="BY40" s="96" t="s">
        <v>621</v>
      </c>
      <c r="BZ40" s="143" t="s">
        <v>1549</v>
      </c>
      <c r="CA40" s="109" t="s">
        <v>622</v>
      </c>
      <c r="CB40" s="109"/>
      <c r="CC40" s="96" t="s">
        <v>621</v>
      </c>
      <c r="CD40" s="268" t="s">
        <v>2180</v>
      </c>
      <c r="CE40" s="96" t="s">
        <v>621</v>
      </c>
      <c r="CF40" s="98" t="s">
        <v>2794</v>
      </c>
      <c r="CG40" s="239" t="s">
        <v>621</v>
      </c>
      <c r="CH40" s="250" t="s">
        <v>1656</v>
      </c>
      <c r="CI40" s="96" t="s">
        <v>621</v>
      </c>
      <c r="CJ40" s="157" t="s">
        <v>2547</v>
      </c>
      <c r="CK40" s="96" t="s">
        <v>622</v>
      </c>
      <c r="CL40" s="98" t="s">
        <v>4074</v>
      </c>
      <c r="CM40" s="123" t="s">
        <v>621</v>
      </c>
      <c r="CN40" s="139" t="s">
        <v>3489</v>
      </c>
      <c r="CO40" s="123" t="s">
        <v>621</v>
      </c>
      <c r="CP40" s="132" t="s">
        <v>2200</v>
      </c>
      <c r="CQ40" s="122" t="s">
        <v>621</v>
      </c>
      <c r="CR40" s="137" t="s">
        <v>2574</v>
      </c>
      <c r="CS40" s="123" t="s">
        <v>621</v>
      </c>
      <c r="CT40" s="132" t="s">
        <v>3898</v>
      </c>
      <c r="CU40" s="123" t="s">
        <v>621</v>
      </c>
      <c r="CV40" s="156" t="s">
        <v>3044</v>
      </c>
      <c r="CW40" s="122" t="s">
        <v>621</v>
      </c>
      <c r="CX40" s="172" t="s">
        <v>1838</v>
      </c>
      <c r="CY40" s="87"/>
    </row>
    <row r="41" spans="1:103" ht="40.200000000000003" customHeight="1" thickBot="1" x14ac:dyDescent="0.35">
      <c r="A41" t="s">
        <v>342</v>
      </c>
      <c r="B41" s="29" t="s">
        <v>282</v>
      </c>
      <c r="C41" s="96" t="s">
        <v>621</v>
      </c>
      <c r="D41" s="112" t="s">
        <v>3535</v>
      </c>
      <c r="E41" s="96" t="s">
        <v>621</v>
      </c>
      <c r="F41" s="95" t="s">
        <v>2295</v>
      </c>
      <c r="G41" s="96" t="s">
        <v>622</v>
      </c>
      <c r="H41" s="113"/>
      <c r="I41" s="96" t="s">
        <v>621</v>
      </c>
      <c r="J41" s="156" t="s">
        <v>3591</v>
      </c>
      <c r="K41" s="96" t="s">
        <v>621</v>
      </c>
      <c r="L41" s="156" t="s">
        <v>3639</v>
      </c>
      <c r="M41" s="101" t="s">
        <v>621</v>
      </c>
      <c r="N41" s="156" t="s">
        <v>1221</v>
      </c>
      <c r="O41" s="101" t="s">
        <v>621</v>
      </c>
      <c r="P41" s="156" t="s">
        <v>1222</v>
      </c>
      <c r="Q41" s="101" t="s">
        <v>622</v>
      </c>
      <c r="R41" s="156"/>
      <c r="S41" s="101" t="s">
        <v>622</v>
      </c>
      <c r="T41" s="137" t="s">
        <v>2394</v>
      </c>
      <c r="U41" s="101" t="s">
        <v>621</v>
      </c>
      <c r="V41" s="286" t="s">
        <v>2048</v>
      </c>
      <c r="W41" s="96" t="s">
        <v>621</v>
      </c>
      <c r="X41" s="159" t="s">
        <v>1349</v>
      </c>
      <c r="Y41" s="239" t="s">
        <v>622</v>
      </c>
      <c r="Z41" s="105"/>
      <c r="AA41" s="256" t="s">
        <v>623</v>
      </c>
      <c r="AB41" s="243" t="s">
        <v>3179</v>
      </c>
      <c r="AC41" s="96" t="s">
        <v>621</v>
      </c>
      <c r="AD41" s="98" t="s">
        <v>4093</v>
      </c>
      <c r="AE41" s="96" t="s">
        <v>621</v>
      </c>
      <c r="AF41" s="98" t="s">
        <v>4076</v>
      </c>
      <c r="AG41" s="208" t="s">
        <v>621</v>
      </c>
      <c r="AH41" s="215" t="s">
        <v>2929</v>
      </c>
      <c r="AI41" s="208" t="s">
        <v>621</v>
      </c>
      <c r="AJ41" s="219" t="s">
        <v>2951</v>
      </c>
      <c r="AK41" s="208" t="s">
        <v>621</v>
      </c>
      <c r="AL41" s="215" t="s">
        <v>2970</v>
      </c>
      <c r="AM41" s="96" t="s">
        <v>622</v>
      </c>
      <c r="AN41" s="224"/>
      <c r="AO41" s="118" t="s">
        <v>622</v>
      </c>
      <c r="AP41" s="119"/>
      <c r="AQ41" s="148" t="s">
        <v>621</v>
      </c>
      <c r="AR41" s="158" t="s">
        <v>3640</v>
      </c>
      <c r="AS41" s="148" t="s">
        <v>621</v>
      </c>
      <c r="AT41" s="159" t="s">
        <v>1936</v>
      </c>
      <c r="AU41" s="148" t="s">
        <v>622</v>
      </c>
      <c r="AV41" s="150"/>
      <c r="AW41" s="148" t="s">
        <v>621</v>
      </c>
      <c r="AX41" s="268" t="s">
        <v>2125</v>
      </c>
      <c r="AY41" s="148" t="s">
        <v>621</v>
      </c>
      <c r="AZ41" s="158" t="s">
        <v>834</v>
      </c>
      <c r="BA41" s="96" t="s">
        <v>622</v>
      </c>
      <c r="BB41" s="109"/>
      <c r="BC41" s="120" t="s">
        <v>622</v>
      </c>
      <c r="BD41" s="127"/>
      <c r="BE41" s="120" t="s">
        <v>621</v>
      </c>
      <c r="BF41" s="287" t="s">
        <v>2139</v>
      </c>
      <c r="BG41" s="120" t="s">
        <v>621</v>
      </c>
      <c r="BH41" s="137" t="s">
        <v>2630</v>
      </c>
      <c r="BI41" s="120" t="s">
        <v>621</v>
      </c>
      <c r="BJ41" s="137" t="s">
        <v>2685</v>
      </c>
      <c r="BK41" s="96" t="s">
        <v>622</v>
      </c>
      <c r="BL41" s="130"/>
      <c r="BM41" s="96" t="s">
        <v>622</v>
      </c>
      <c r="BN41" s="95"/>
      <c r="BO41" s="96" t="s">
        <v>622</v>
      </c>
      <c r="BP41" s="98"/>
      <c r="BQ41" s="96" t="s">
        <v>621</v>
      </c>
      <c r="BR41" s="139" t="s">
        <v>4072</v>
      </c>
      <c r="BS41" s="96" t="s">
        <v>623</v>
      </c>
      <c r="BT41" s="268" t="s">
        <v>3901</v>
      </c>
      <c r="BU41" s="96" t="s">
        <v>621</v>
      </c>
      <c r="BV41" s="113" t="s">
        <v>3902</v>
      </c>
      <c r="BW41" s="96" t="s">
        <v>622</v>
      </c>
      <c r="BX41" s="95"/>
      <c r="BY41" s="96" t="s">
        <v>621</v>
      </c>
      <c r="BZ41" s="173" t="s">
        <v>1551</v>
      </c>
      <c r="CA41" s="109" t="s">
        <v>621</v>
      </c>
      <c r="CB41" s="128" t="s">
        <v>1552</v>
      </c>
      <c r="CC41" s="96" t="s">
        <v>623</v>
      </c>
      <c r="CD41" s="137" t="s">
        <v>1553</v>
      </c>
      <c r="CE41" s="96" t="s">
        <v>621</v>
      </c>
      <c r="CF41" s="156" t="s">
        <v>2793</v>
      </c>
      <c r="CG41" s="239" t="s">
        <v>621</v>
      </c>
      <c r="CH41" s="242" t="s">
        <v>1703</v>
      </c>
      <c r="CI41" s="96" t="s">
        <v>621</v>
      </c>
      <c r="CJ41" s="157" t="s">
        <v>2546</v>
      </c>
      <c r="CK41" s="96" t="s">
        <v>622</v>
      </c>
      <c r="CL41" s="98"/>
      <c r="CM41" s="123" t="s">
        <v>622</v>
      </c>
      <c r="CN41" s="139"/>
      <c r="CO41" s="123" t="s">
        <v>621</v>
      </c>
      <c r="CP41" s="137" t="s">
        <v>1724</v>
      </c>
      <c r="CQ41" s="122" t="s">
        <v>621</v>
      </c>
      <c r="CR41" s="156" t="s">
        <v>1754</v>
      </c>
      <c r="CS41" s="123" t="s">
        <v>621</v>
      </c>
      <c r="CT41" s="132" t="s">
        <v>3688</v>
      </c>
      <c r="CU41" s="123" t="s">
        <v>621</v>
      </c>
      <c r="CV41" s="156" t="s">
        <v>3045</v>
      </c>
      <c r="CW41" s="122" t="s">
        <v>621</v>
      </c>
      <c r="CX41" s="172" t="s">
        <v>1839</v>
      </c>
      <c r="CY41" s="87"/>
    </row>
    <row r="42" spans="1:103" ht="40.200000000000003" customHeight="1" thickBot="1" x14ac:dyDescent="0.35">
      <c r="A42" t="s">
        <v>343</v>
      </c>
      <c r="B42" s="29" t="s">
        <v>298</v>
      </c>
      <c r="C42" s="96" t="s">
        <v>621</v>
      </c>
      <c r="D42" s="264" t="s">
        <v>2022</v>
      </c>
      <c r="E42" s="96" t="s">
        <v>622</v>
      </c>
      <c r="F42" s="95" t="s">
        <v>3542</v>
      </c>
      <c r="G42" s="96" t="s">
        <v>621</v>
      </c>
      <c r="H42" s="157" t="s">
        <v>1104</v>
      </c>
      <c r="I42" s="96" t="s">
        <v>621</v>
      </c>
      <c r="J42" s="156" t="s">
        <v>3591</v>
      </c>
      <c r="K42" s="96" t="s">
        <v>622</v>
      </c>
      <c r="L42" s="95"/>
      <c r="M42" s="101" t="s">
        <v>621</v>
      </c>
      <c r="N42" s="156" t="s">
        <v>1221</v>
      </c>
      <c r="O42" s="101" t="s">
        <v>621</v>
      </c>
      <c r="P42" s="156" t="s">
        <v>1220</v>
      </c>
      <c r="Q42" s="101" t="s">
        <v>622</v>
      </c>
      <c r="R42" s="104"/>
      <c r="S42" s="101" t="s">
        <v>622</v>
      </c>
      <c r="T42" s="137" t="s">
        <v>2394</v>
      </c>
      <c r="U42" s="101" t="s">
        <v>621</v>
      </c>
      <c r="V42" s="139" t="s">
        <v>3903</v>
      </c>
      <c r="W42" s="96" t="s">
        <v>621</v>
      </c>
      <c r="X42" s="98" t="s">
        <v>2887</v>
      </c>
      <c r="Y42" s="239" t="s">
        <v>623</v>
      </c>
      <c r="Z42" s="98" t="s">
        <v>3904</v>
      </c>
      <c r="AA42" s="239" t="s">
        <v>621</v>
      </c>
      <c r="AB42" s="243" t="s">
        <v>3179</v>
      </c>
      <c r="AC42" s="96" t="s">
        <v>621</v>
      </c>
      <c r="AD42" s="158" t="s">
        <v>3907</v>
      </c>
      <c r="AE42" s="96" t="s">
        <v>621</v>
      </c>
      <c r="AF42" s="98" t="s">
        <v>4076</v>
      </c>
      <c r="AG42" s="208" t="s">
        <v>622</v>
      </c>
      <c r="AH42" s="209"/>
      <c r="AI42" s="208" t="s">
        <v>622</v>
      </c>
      <c r="AJ42" s="218"/>
      <c r="AK42" s="208" t="s">
        <v>621</v>
      </c>
      <c r="AL42" s="215" t="s">
        <v>2970</v>
      </c>
      <c r="AM42" s="96" t="s">
        <v>622</v>
      </c>
      <c r="AN42" s="224"/>
      <c r="AO42" s="118" t="s">
        <v>621</v>
      </c>
      <c r="AP42" s="159" t="s">
        <v>2471</v>
      </c>
      <c r="AQ42" s="148" t="s">
        <v>621</v>
      </c>
      <c r="AR42" s="269" t="s">
        <v>3908</v>
      </c>
      <c r="AS42" s="148" t="s">
        <v>621</v>
      </c>
      <c r="AT42" s="149" t="s">
        <v>1938</v>
      </c>
      <c r="AU42" s="148" t="s">
        <v>621</v>
      </c>
      <c r="AV42" s="291" t="s">
        <v>3905</v>
      </c>
      <c r="AW42" s="148" t="s">
        <v>621</v>
      </c>
      <c r="AX42" s="268" t="s">
        <v>2126</v>
      </c>
      <c r="AY42" s="148" t="s">
        <v>621</v>
      </c>
      <c r="AZ42" s="158" t="s">
        <v>2760</v>
      </c>
      <c r="BA42" s="96" t="s">
        <v>622</v>
      </c>
      <c r="BB42" s="109"/>
      <c r="BC42" s="120" t="s">
        <v>622</v>
      </c>
      <c r="BD42" s="127"/>
      <c r="BE42" s="120" t="s">
        <v>623</v>
      </c>
      <c r="BF42" s="289" t="s">
        <v>2139</v>
      </c>
      <c r="BG42" s="120" t="s">
        <v>621</v>
      </c>
      <c r="BH42" s="139" t="s">
        <v>2631</v>
      </c>
      <c r="BI42" s="120" t="s">
        <v>622</v>
      </c>
      <c r="BJ42" s="121"/>
      <c r="BK42" s="96" t="s">
        <v>622</v>
      </c>
      <c r="BL42" s="98"/>
      <c r="BM42" s="96" t="s">
        <v>622</v>
      </c>
      <c r="BN42" s="95"/>
      <c r="BO42" s="96" t="s">
        <v>623</v>
      </c>
      <c r="BP42" s="98" t="s">
        <v>3906</v>
      </c>
      <c r="BQ42" s="96" t="s">
        <v>621</v>
      </c>
      <c r="BR42" s="139" t="s">
        <v>1554</v>
      </c>
      <c r="BS42" s="96" t="s">
        <v>622</v>
      </c>
      <c r="BT42" s="98"/>
      <c r="BU42" s="96" t="s">
        <v>621</v>
      </c>
      <c r="BV42" s="134" t="s">
        <v>3902</v>
      </c>
      <c r="BW42" s="96" t="s">
        <v>622</v>
      </c>
      <c r="BX42" s="95"/>
      <c r="BY42" s="96" t="s">
        <v>621</v>
      </c>
      <c r="BZ42" s="109" t="s">
        <v>1555</v>
      </c>
      <c r="CA42" s="109" t="s">
        <v>621</v>
      </c>
      <c r="CB42" s="96" t="s">
        <v>1552</v>
      </c>
      <c r="CC42" s="96" t="s">
        <v>621</v>
      </c>
      <c r="CD42" s="156" t="s">
        <v>3689</v>
      </c>
      <c r="CE42" s="96" t="s">
        <v>621</v>
      </c>
      <c r="CF42" s="95" t="s">
        <v>2795</v>
      </c>
      <c r="CG42" s="239" t="s">
        <v>621</v>
      </c>
      <c r="CH42" s="251" t="s">
        <v>3163</v>
      </c>
      <c r="CI42" s="96" t="s">
        <v>621</v>
      </c>
      <c r="CJ42" s="157" t="s">
        <v>2548</v>
      </c>
      <c r="CK42" s="96" t="s">
        <v>622</v>
      </c>
      <c r="CL42" s="98" t="s">
        <v>3909</v>
      </c>
      <c r="CM42" s="123" t="s">
        <v>622</v>
      </c>
      <c r="CN42" s="139"/>
      <c r="CO42" s="123" t="s">
        <v>621</v>
      </c>
      <c r="CP42" s="137" t="s">
        <v>1724</v>
      </c>
      <c r="CQ42" s="122" t="s">
        <v>621</v>
      </c>
      <c r="CR42" s="137" t="s">
        <v>1754</v>
      </c>
      <c r="CS42" s="123" t="s">
        <v>621</v>
      </c>
      <c r="CT42" s="268" t="s">
        <v>2207</v>
      </c>
      <c r="CU42" s="123" t="s">
        <v>621</v>
      </c>
      <c r="CV42" s="156" t="s">
        <v>3044</v>
      </c>
      <c r="CW42" s="122" t="s">
        <v>621</v>
      </c>
      <c r="CX42" s="143" t="s">
        <v>1840</v>
      </c>
      <c r="CY42" s="87"/>
    </row>
    <row r="43" spans="1:103" s="81" customFormat="1" ht="40.200000000000003" customHeight="1" thickBot="1" x14ac:dyDescent="0.35">
      <c r="A43" s="81" t="s">
        <v>344</v>
      </c>
      <c r="B43" s="82" t="s">
        <v>145</v>
      </c>
      <c r="C43" s="96" t="s">
        <v>621</v>
      </c>
      <c r="D43" s="157" t="s">
        <v>1058</v>
      </c>
      <c r="E43" s="96" t="s">
        <v>622</v>
      </c>
      <c r="F43" s="95"/>
      <c r="G43" s="96" t="s">
        <v>621</v>
      </c>
      <c r="H43" s="95" t="s">
        <v>1107</v>
      </c>
      <c r="I43" s="96" t="s">
        <v>621</v>
      </c>
      <c r="J43" s="268" t="s">
        <v>3910</v>
      </c>
      <c r="K43" s="96" t="s">
        <v>621</v>
      </c>
      <c r="L43" s="156" t="s">
        <v>1131</v>
      </c>
      <c r="M43" s="101" t="s">
        <v>621</v>
      </c>
      <c r="N43" s="156" t="s">
        <v>1224</v>
      </c>
      <c r="O43" s="101" t="s">
        <v>621</v>
      </c>
      <c r="P43" s="137" t="s">
        <v>1225</v>
      </c>
      <c r="Q43" s="101" t="s">
        <v>621</v>
      </c>
      <c r="R43" s="156" t="s">
        <v>2858</v>
      </c>
      <c r="S43" s="101" t="s">
        <v>622</v>
      </c>
      <c r="T43" s="103" t="s">
        <v>4078</v>
      </c>
      <c r="U43" s="101" t="s">
        <v>621</v>
      </c>
      <c r="V43" s="139" t="s">
        <v>4087</v>
      </c>
      <c r="W43" s="96" t="s">
        <v>621</v>
      </c>
      <c r="X43" s="98" t="s">
        <v>2888</v>
      </c>
      <c r="Y43" s="239" t="s">
        <v>621</v>
      </c>
      <c r="Z43" s="98" t="s">
        <v>1351</v>
      </c>
      <c r="AA43" s="239" t="s">
        <v>621</v>
      </c>
      <c r="AB43" s="243" t="s">
        <v>3179</v>
      </c>
      <c r="AC43" s="96" t="s">
        <v>621</v>
      </c>
      <c r="AD43" s="268" t="s">
        <v>2065</v>
      </c>
      <c r="AE43" s="96" t="s">
        <v>621</v>
      </c>
      <c r="AF43" s="95" t="s">
        <v>2232</v>
      </c>
      <c r="AG43" s="208" t="s">
        <v>621</v>
      </c>
      <c r="AH43" s="271" t="s">
        <v>4107</v>
      </c>
      <c r="AI43" s="208" t="s">
        <v>621</v>
      </c>
      <c r="AJ43" s="219" t="s">
        <v>2952</v>
      </c>
      <c r="AK43" s="208" t="s">
        <v>621</v>
      </c>
      <c r="AL43" s="215" t="s">
        <v>2971</v>
      </c>
      <c r="AM43" s="96" t="s">
        <v>621</v>
      </c>
      <c r="AN43" s="172" t="s">
        <v>1015</v>
      </c>
      <c r="AO43" s="118" t="s">
        <v>622</v>
      </c>
      <c r="AP43" s="119"/>
      <c r="AQ43" s="148" t="s">
        <v>621</v>
      </c>
      <c r="AR43" s="171" t="s">
        <v>2501</v>
      </c>
      <c r="AS43" s="148" t="s">
        <v>621</v>
      </c>
      <c r="AT43" s="159" t="s">
        <v>1941</v>
      </c>
      <c r="AU43" s="148" t="s">
        <v>621</v>
      </c>
      <c r="AV43" s="158" t="s">
        <v>2722</v>
      </c>
      <c r="AW43" s="148" t="s">
        <v>621</v>
      </c>
      <c r="AX43" s="158" t="s">
        <v>1942</v>
      </c>
      <c r="AY43" s="148" t="s">
        <v>621</v>
      </c>
      <c r="AZ43" s="159" t="s">
        <v>2761</v>
      </c>
      <c r="BA43" s="96" t="s">
        <v>621</v>
      </c>
      <c r="BB43" s="109" t="s">
        <v>4143</v>
      </c>
      <c r="BC43" s="120" t="s">
        <v>621</v>
      </c>
      <c r="BD43" s="172" t="s">
        <v>3690</v>
      </c>
      <c r="BE43" s="120" t="s">
        <v>623</v>
      </c>
      <c r="BF43" s="289" t="s">
        <v>2140</v>
      </c>
      <c r="BG43" s="120" t="s">
        <v>621</v>
      </c>
      <c r="BH43" s="139" t="s">
        <v>2632</v>
      </c>
      <c r="BI43" s="120" t="s">
        <v>622</v>
      </c>
      <c r="BJ43" s="129" t="s">
        <v>2686</v>
      </c>
      <c r="BK43" s="96" t="s">
        <v>623</v>
      </c>
      <c r="BL43" s="98" t="s">
        <v>3911</v>
      </c>
      <c r="BM43" s="96" t="s">
        <v>622</v>
      </c>
      <c r="BN43" s="95"/>
      <c r="BO43" s="96" t="s">
        <v>621</v>
      </c>
      <c r="BP43" s="139" t="s">
        <v>2154</v>
      </c>
      <c r="BQ43" s="96" t="s">
        <v>621</v>
      </c>
      <c r="BR43" s="139" t="s">
        <v>3357</v>
      </c>
      <c r="BS43" s="96" t="s">
        <v>621</v>
      </c>
      <c r="BT43" s="98" t="s">
        <v>4085</v>
      </c>
      <c r="BU43" s="96" t="s">
        <v>621</v>
      </c>
      <c r="BV43" s="130" t="s">
        <v>4124</v>
      </c>
      <c r="BW43" s="96" t="s">
        <v>621</v>
      </c>
      <c r="BX43" s="266" t="s">
        <v>3912</v>
      </c>
      <c r="BY43" s="96" t="s">
        <v>621</v>
      </c>
      <c r="BZ43" s="109" t="s">
        <v>2233</v>
      </c>
      <c r="CA43" s="109" t="s">
        <v>621</v>
      </c>
      <c r="CB43" s="96" t="s">
        <v>1556</v>
      </c>
      <c r="CC43" s="96" t="s">
        <v>621</v>
      </c>
      <c r="CD43" s="156" t="s">
        <v>3691</v>
      </c>
      <c r="CE43" s="96" t="s">
        <v>621</v>
      </c>
      <c r="CF43" s="159" t="s">
        <v>2796</v>
      </c>
      <c r="CG43" s="239" t="s">
        <v>621</v>
      </c>
      <c r="CH43" s="252" t="s">
        <v>3163</v>
      </c>
      <c r="CI43" s="96" t="s">
        <v>621</v>
      </c>
      <c r="CJ43" s="156" t="s">
        <v>2549</v>
      </c>
      <c r="CK43" s="96" t="s">
        <v>621</v>
      </c>
      <c r="CL43" s="98" t="s">
        <v>3913</v>
      </c>
      <c r="CM43" s="123" t="s">
        <v>621</v>
      </c>
      <c r="CN43" s="139" t="s">
        <v>3641</v>
      </c>
      <c r="CO43" s="123" t="s">
        <v>621</v>
      </c>
      <c r="CP43" s="132" t="s">
        <v>1725</v>
      </c>
      <c r="CQ43" s="122" t="s">
        <v>621</v>
      </c>
      <c r="CR43" s="137" t="s">
        <v>1754</v>
      </c>
      <c r="CS43" s="123" t="s">
        <v>621</v>
      </c>
      <c r="CT43" s="132" t="s">
        <v>1784</v>
      </c>
      <c r="CU43" s="123" t="s">
        <v>622</v>
      </c>
      <c r="CV43" s="137"/>
      <c r="CW43" s="122" t="s">
        <v>621</v>
      </c>
      <c r="CX43" s="143" t="s">
        <v>1841</v>
      </c>
      <c r="CY43" s="87"/>
    </row>
    <row r="44" spans="1:103" ht="40.200000000000003" customHeight="1" thickBot="1" x14ac:dyDescent="0.35">
      <c r="A44" t="s">
        <v>345</v>
      </c>
      <c r="B44" s="29" t="s">
        <v>146</v>
      </c>
      <c r="C44" s="96" t="s">
        <v>621</v>
      </c>
      <c r="D44" s="156" t="s">
        <v>1059</v>
      </c>
      <c r="E44" s="96" t="s">
        <v>621</v>
      </c>
      <c r="F44" s="95" t="s">
        <v>2294</v>
      </c>
      <c r="G44" s="96" t="s">
        <v>621</v>
      </c>
      <c r="H44" s="156" t="s">
        <v>1108</v>
      </c>
      <c r="I44" s="96" t="s">
        <v>621</v>
      </c>
      <c r="J44" s="137" t="s">
        <v>3591</v>
      </c>
      <c r="K44" s="96" t="s">
        <v>622</v>
      </c>
      <c r="L44" s="95"/>
      <c r="M44" s="101" t="s">
        <v>621</v>
      </c>
      <c r="N44" s="102" t="s">
        <v>1227</v>
      </c>
      <c r="O44" s="101" t="s">
        <v>621</v>
      </c>
      <c r="P44" s="137" t="s">
        <v>1225</v>
      </c>
      <c r="Q44" s="101" t="s">
        <v>622</v>
      </c>
      <c r="R44" s="104"/>
      <c r="S44" s="101" t="s">
        <v>622</v>
      </c>
      <c r="T44" s="156" t="s">
        <v>2396</v>
      </c>
      <c r="U44" s="101" t="s">
        <v>621</v>
      </c>
      <c r="V44" s="139" t="s">
        <v>4161</v>
      </c>
      <c r="W44" s="96" t="s">
        <v>621</v>
      </c>
      <c r="X44" s="98" t="s">
        <v>2889</v>
      </c>
      <c r="Y44" s="239" t="s">
        <v>623</v>
      </c>
      <c r="Z44" s="98" t="s">
        <v>3914</v>
      </c>
      <c r="AA44" s="239" t="s">
        <v>621</v>
      </c>
      <c r="AB44" s="243" t="s">
        <v>3179</v>
      </c>
      <c r="AC44" s="96" t="s">
        <v>621</v>
      </c>
      <c r="AD44" s="98" t="s">
        <v>2064</v>
      </c>
      <c r="AE44" s="96" t="s">
        <v>621</v>
      </c>
      <c r="AF44" s="98" t="s">
        <v>3915</v>
      </c>
      <c r="AG44" s="208" t="s">
        <v>622</v>
      </c>
      <c r="AH44" s="209"/>
      <c r="AI44" s="208" t="s">
        <v>621</v>
      </c>
      <c r="AJ44" s="218" t="s">
        <v>1695</v>
      </c>
      <c r="AK44" s="208" t="s">
        <v>621</v>
      </c>
      <c r="AL44" s="215" t="s">
        <v>2970</v>
      </c>
      <c r="AM44" s="96" t="s">
        <v>622</v>
      </c>
      <c r="AN44" s="224"/>
      <c r="AO44" s="168" t="s">
        <v>622</v>
      </c>
      <c r="AP44" s="159"/>
      <c r="AQ44" s="148" t="s">
        <v>621</v>
      </c>
      <c r="AR44" s="159" t="s">
        <v>561</v>
      </c>
      <c r="AS44" s="148" t="s">
        <v>621</v>
      </c>
      <c r="AT44" s="159" t="s">
        <v>1941</v>
      </c>
      <c r="AU44" s="148" t="s">
        <v>622</v>
      </c>
      <c r="AV44" s="150"/>
      <c r="AW44" s="148" t="s">
        <v>622</v>
      </c>
      <c r="AX44" s="158" t="s">
        <v>1942</v>
      </c>
      <c r="AY44" s="148" t="s">
        <v>621</v>
      </c>
      <c r="AZ44" s="158" t="s">
        <v>2761</v>
      </c>
      <c r="BA44" s="96" t="s">
        <v>622</v>
      </c>
      <c r="BB44" s="109"/>
      <c r="BC44" s="120" t="s">
        <v>621</v>
      </c>
      <c r="BD44" s="172" t="s">
        <v>1432</v>
      </c>
      <c r="BE44" s="120" t="s">
        <v>623</v>
      </c>
      <c r="BF44" s="289" t="s">
        <v>2141</v>
      </c>
      <c r="BG44" s="120" t="s">
        <v>621</v>
      </c>
      <c r="BH44" s="139" t="s">
        <v>2633</v>
      </c>
      <c r="BI44" s="120" t="s">
        <v>621</v>
      </c>
      <c r="BJ44" s="129" t="s">
        <v>2686</v>
      </c>
      <c r="BK44" s="96" t="s">
        <v>622</v>
      </c>
      <c r="BL44" s="98"/>
      <c r="BM44" s="96" t="s">
        <v>622</v>
      </c>
      <c r="BN44" s="95"/>
      <c r="BO44" s="96" t="s">
        <v>623</v>
      </c>
      <c r="BP44" s="98" t="s">
        <v>3916</v>
      </c>
      <c r="BQ44" s="96" t="s">
        <v>621</v>
      </c>
      <c r="BR44" s="98" t="s">
        <v>4128</v>
      </c>
      <c r="BS44" s="96" t="s">
        <v>621</v>
      </c>
      <c r="BT44" s="98" t="s">
        <v>3401</v>
      </c>
      <c r="BU44" s="96" t="s">
        <v>621</v>
      </c>
      <c r="BV44" s="137" t="s">
        <v>3925</v>
      </c>
      <c r="BW44" s="96" t="s">
        <v>622</v>
      </c>
      <c r="BX44" s="95"/>
      <c r="BY44" s="96" t="s">
        <v>621</v>
      </c>
      <c r="BZ44" s="173" t="s">
        <v>1558</v>
      </c>
      <c r="CA44" s="109" t="s">
        <v>622</v>
      </c>
      <c r="CB44" s="109"/>
      <c r="CC44" s="96" t="s">
        <v>621</v>
      </c>
      <c r="CD44" s="98" t="s">
        <v>1559</v>
      </c>
      <c r="CE44" s="96" t="s">
        <v>621</v>
      </c>
      <c r="CF44" s="95" t="s">
        <v>2796</v>
      </c>
      <c r="CG44" s="239" t="s">
        <v>622</v>
      </c>
      <c r="CH44" s="243"/>
      <c r="CI44" s="96" t="s">
        <v>621</v>
      </c>
      <c r="CJ44" s="137" t="s">
        <v>2550</v>
      </c>
      <c r="CK44" s="96" t="s">
        <v>622</v>
      </c>
      <c r="CL44" s="98"/>
      <c r="CM44" s="123" t="s">
        <v>623</v>
      </c>
      <c r="CN44" s="264" t="s">
        <v>4146</v>
      </c>
      <c r="CO44" s="123" t="s">
        <v>621</v>
      </c>
      <c r="CP44" s="132" t="s">
        <v>1726</v>
      </c>
      <c r="CQ44" s="122" t="s">
        <v>621</v>
      </c>
      <c r="CR44" s="139" t="s">
        <v>1755</v>
      </c>
      <c r="CS44" s="123" t="s">
        <v>621</v>
      </c>
      <c r="CT44" s="132" t="s">
        <v>2827</v>
      </c>
      <c r="CU44" s="123" t="s">
        <v>621</v>
      </c>
      <c r="CV44" s="124" t="s">
        <v>3599</v>
      </c>
      <c r="CW44" s="122" t="s">
        <v>621</v>
      </c>
      <c r="CX44" s="203" t="s">
        <v>1841</v>
      </c>
      <c r="CY44" s="87"/>
    </row>
    <row r="45" spans="1:103" ht="40.200000000000003" customHeight="1" thickBot="1" x14ac:dyDescent="0.35">
      <c r="A45" t="s">
        <v>346</v>
      </c>
      <c r="B45" s="29" t="s">
        <v>147</v>
      </c>
      <c r="C45" s="96" t="s">
        <v>622</v>
      </c>
      <c r="D45" s="95"/>
      <c r="E45" s="96" t="s">
        <v>622</v>
      </c>
      <c r="F45" s="95"/>
      <c r="G45" s="96" t="s">
        <v>622</v>
      </c>
      <c r="H45" s="113" t="s">
        <v>3610</v>
      </c>
      <c r="I45" s="96" t="s">
        <v>622</v>
      </c>
      <c r="J45" s="95"/>
      <c r="K45" s="96" t="s">
        <v>622</v>
      </c>
      <c r="L45" s="156"/>
      <c r="M45" s="101" t="s">
        <v>622</v>
      </c>
      <c r="N45" s="104"/>
      <c r="O45" s="101" t="s">
        <v>622</v>
      </c>
      <c r="P45" s="104"/>
      <c r="Q45" s="101" t="s">
        <v>622</v>
      </c>
      <c r="R45" s="104"/>
      <c r="S45" s="101" t="s">
        <v>622</v>
      </c>
      <c r="T45" s="104"/>
      <c r="U45" s="101" t="s">
        <v>622</v>
      </c>
      <c r="V45" s="104"/>
      <c r="W45" s="96" t="s">
        <v>622</v>
      </c>
      <c r="X45" s="106"/>
      <c r="Y45" s="239" t="s">
        <v>622</v>
      </c>
      <c r="Z45" s="105"/>
      <c r="AA45" s="239" t="s">
        <v>622</v>
      </c>
      <c r="AB45" s="243"/>
      <c r="AC45" s="96" t="s">
        <v>622</v>
      </c>
      <c r="AD45" s="98" t="s">
        <v>3295</v>
      </c>
      <c r="AE45" s="96" t="s">
        <v>622</v>
      </c>
      <c r="AF45" s="106"/>
      <c r="AG45" s="208" t="s">
        <v>622</v>
      </c>
      <c r="AH45" s="209"/>
      <c r="AI45" s="208" t="s">
        <v>622</v>
      </c>
      <c r="AJ45" s="209"/>
      <c r="AK45" s="208" t="s">
        <v>622</v>
      </c>
      <c r="AL45" s="209"/>
      <c r="AM45" s="96" t="s">
        <v>622</v>
      </c>
      <c r="AN45" s="222"/>
      <c r="AO45" s="118" t="s">
        <v>622</v>
      </c>
      <c r="AP45" s="119"/>
      <c r="AQ45" s="148" t="s">
        <v>622</v>
      </c>
      <c r="AR45" s="150"/>
      <c r="AS45" s="148" t="s">
        <v>621</v>
      </c>
      <c r="AT45" s="159" t="s">
        <v>1941</v>
      </c>
      <c r="AU45" s="148" t="s">
        <v>622</v>
      </c>
      <c r="AV45" s="150"/>
      <c r="AW45" s="148" t="s">
        <v>622</v>
      </c>
      <c r="AX45" s="149"/>
      <c r="AY45" s="200" t="s">
        <v>622</v>
      </c>
      <c r="AZ45" s="159"/>
      <c r="BA45" s="96" t="s">
        <v>622</v>
      </c>
      <c r="BB45" s="109"/>
      <c r="BC45" s="120" t="s">
        <v>622</v>
      </c>
      <c r="BD45" s="127"/>
      <c r="BE45" s="120" t="s">
        <v>623</v>
      </c>
      <c r="BF45" s="289" t="s">
        <v>2142</v>
      </c>
      <c r="BG45" s="120" t="s">
        <v>622</v>
      </c>
      <c r="BH45" s="121"/>
      <c r="BI45" s="120" t="s">
        <v>623</v>
      </c>
      <c r="BJ45" s="137" t="s">
        <v>2687</v>
      </c>
      <c r="BK45" s="96" t="s">
        <v>622</v>
      </c>
      <c r="BL45" s="98"/>
      <c r="BM45" s="96" t="s">
        <v>622</v>
      </c>
      <c r="BN45" s="95"/>
      <c r="BO45" s="96" t="s">
        <v>622</v>
      </c>
      <c r="BP45" s="98"/>
      <c r="BQ45" s="96" t="s">
        <v>622</v>
      </c>
      <c r="BR45" s="98"/>
      <c r="BS45" s="96" t="s">
        <v>622</v>
      </c>
      <c r="BT45" s="98"/>
      <c r="BU45" s="96" t="s">
        <v>622</v>
      </c>
      <c r="BV45" s="95"/>
      <c r="BW45" s="96" t="s">
        <v>622</v>
      </c>
      <c r="BX45" s="95"/>
      <c r="BY45" s="96" t="s">
        <v>621</v>
      </c>
      <c r="BZ45" s="173" t="s">
        <v>1560</v>
      </c>
      <c r="CA45" s="109" t="s">
        <v>622</v>
      </c>
      <c r="CB45" s="109"/>
      <c r="CC45" s="96" t="s">
        <v>622</v>
      </c>
      <c r="CD45" s="95"/>
      <c r="CE45" s="96" t="s">
        <v>622</v>
      </c>
      <c r="CF45" s="95"/>
      <c r="CG45" s="239" t="s">
        <v>622</v>
      </c>
      <c r="CH45" s="254"/>
      <c r="CI45" s="96" t="s">
        <v>622</v>
      </c>
      <c r="CJ45" s="137"/>
      <c r="CK45" s="96" t="s">
        <v>622</v>
      </c>
      <c r="CM45" s="123" t="s">
        <v>622</v>
      </c>
      <c r="CN45" s="98"/>
      <c r="CO45" s="123" t="s">
        <v>621</v>
      </c>
      <c r="CP45" s="269" t="s">
        <v>4095</v>
      </c>
      <c r="CQ45" s="122" t="s">
        <v>622</v>
      </c>
      <c r="CR45" s="147"/>
      <c r="CS45" s="123" t="s">
        <v>622</v>
      </c>
      <c r="CT45" s="124"/>
      <c r="CU45" s="123" t="s">
        <v>622</v>
      </c>
      <c r="CV45" s="124"/>
      <c r="CW45" s="122" t="s">
        <v>622</v>
      </c>
      <c r="CX45" s="122"/>
      <c r="CY45" s="87"/>
    </row>
    <row r="46" spans="1:103" s="81" customFormat="1" ht="40.200000000000003" customHeight="1" thickBot="1" x14ac:dyDescent="0.35">
      <c r="A46" s="81" t="s">
        <v>347</v>
      </c>
      <c r="B46" s="82" t="s">
        <v>148</v>
      </c>
      <c r="C46" s="96" t="s">
        <v>621</v>
      </c>
      <c r="D46" s="156" t="s">
        <v>1059</v>
      </c>
      <c r="E46" s="96" t="s">
        <v>621</v>
      </c>
      <c r="F46" s="95" t="s">
        <v>2294</v>
      </c>
      <c r="G46" s="96" t="s">
        <v>621</v>
      </c>
      <c r="H46" s="137" t="s">
        <v>1110</v>
      </c>
      <c r="I46" s="96" t="s">
        <v>621</v>
      </c>
      <c r="J46" s="268" t="s">
        <v>3910</v>
      </c>
      <c r="K46" s="96" t="s">
        <v>621</v>
      </c>
      <c r="L46" s="159" t="s">
        <v>951</v>
      </c>
      <c r="M46" s="101" t="s">
        <v>621</v>
      </c>
      <c r="N46" s="102" t="s">
        <v>1227</v>
      </c>
      <c r="O46" s="101" t="s">
        <v>621</v>
      </c>
      <c r="P46" s="137" t="s">
        <v>1225</v>
      </c>
      <c r="Q46" s="101" t="s">
        <v>622</v>
      </c>
      <c r="R46" s="104"/>
      <c r="S46" s="101" t="s">
        <v>621</v>
      </c>
      <c r="T46" s="103"/>
      <c r="U46" s="101" t="s">
        <v>621</v>
      </c>
      <c r="V46" s="139" t="s">
        <v>4162</v>
      </c>
      <c r="W46" s="96" t="s">
        <v>621</v>
      </c>
      <c r="X46" s="98" t="s">
        <v>2890</v>
      </c>
      <c r="Y46" s="239" t="s">
        <v>623</v>
      </c>
      <c r="Z46" s="268" t="s">
        <v>1353</v>
      </c>
      <c r="AA46" s="256" t="s">
        <v>622</v>
      </c>
      <c r="AB46" s="243" t="s">
        <v>4139</v>
      </c>
      <c r="AC46" s="96" t="s">
        <v>621</v>
      </c>
      <c r="AD46" s="98" t="s">
        <v>3917</v>
      </c>
      <c r="AE46" s="96" t="s">
        <v>621</v>
      </c>
      <c r="AF46" s="95" t="s">
        <v>4081</v>
      </c>
      <c r="AG46" s="208" t="s">
        <v>622</v>
      </c>
      <c r="AH46" s="217"/>
      <c r="AI46" s="208" t="s">
        <v>622</v>
      </c>
      <c r="AJ46" s="209"/>
      <c r="AK46" s="208" t="s">
        <v>622</v>
      </c>
      <c r="AL46" s="209"/>
      <c r="AM46" s="96" t="s">
        <v>622</v>
      </c>
      <c r="AN46" s="222"/>
      <c r="AO46" s="118" t="s">
        <v>622</v>
      </c>
      <c r="AP46" s="119"/>
      <c r="AQ46" s="148" t="s">
        <v>621</v>
      </c>
      <c r="AR46" s="158" t="s">
        <v>2502</v>
      </c>
      <c r="AS46" s="148" t="s">
        <v>621</v>
      </c>
      <c r="AT46" s="159" t="s">
        <v>1941</v>
      </c>
      <c r="AU46" s="148" t="s">
        <v>622</v>
      </c>
      <c r="AV46" s="150"/>
      <c r="AW46" s="148" t="s">
        <v>622</v>
      </c>
      <c r="AX46" s="149"/>
      <c r="AY46" s="148" t="s">
        <v>621</v>
      </c>
      <c r="AZ46" s="159" t="s">
        <v>2761</v>
      </c>
      <c r="BA46" s="96" t="s">
        <v>621</v>
      </c>
      <c r="BB46" s="178" t="s">
        <v>965</v>
      </c>
      <c r="BC46" s="120" t="s">
        <v>622</v>
      </c>
      <c r="BD46" s="127" t="s">
        <v>955</v>
      </c>
      <c r="BE46" s="120" t="s">
        <v>621</v>
      </c>
      <c r="BF46" s="226" t="s">
        <v>2997</v>
      </c>
      <c r="BG46" s="120" t="s">
        <v>621</v>
      </c>
      <c r="BH46" s="139" t="s">
        <v>2633</v>
      </c>
      <c r="BI46" s="120" t="s">
        <v>621</v>
      </c>
      <c r="BJ46" s="129" t="s">
        <v>2686</v>
      </c>
      <c r="BK46" s="96" t="s">
        <v>622</v>
      </c>
      <c r="BL46" s="98"/>
      <c r="BM46" s="96" t="s">
        <v>622</v>
      </c>
      <c r="BN46" s="95"/>
      <c r="BO46" s="96" t="s">
        <v>621</v>
      </c>
      <c r="BP46" s="98" t="s">
        <v>3916</v>
      </c>
      <c r="BQ46" s="96" t="s">
        <v>621</v>
      </c>
      <c r="BR46" s="98" t="s">
        <v>3918</v>
      </c>
      <c r="BS46" s="96" t="s">
        <v>623</v>
      </c>
      <c r="BT46" s="268" t="s">
        <v>3401</v>
      </c>
      <c r="BU46" s="96" t="s">
        <v>621</v>
      </c>
      <c r="BV46" s="95" t="s">
        <v>3925</v>
      </c>
      <c r="BW46" s="96" t="s">
        <v>622</v>
      </c>
      <c r="BX46" s="95"/>
      <c r="BY46" s="96" t="s">
        <v>621</v>
      </c>
      <c r="BZ46" s="143" t="s">
        <v>1561</v>
      </c>
      <c r="CA46" s="109" t="s">
        <v>622</v>
      </c>
      <c r="CB46" s="109"/>
      <c r="CC46" s="96" t="s">
        <v>621</v>
      </c>
      <c r="CD46" s="98" t="s">
        <v>3692</v>
      </c>
      <c r="CE46" s="96" t="s">
        <v>621</v>
      </c>
      <c r="CF46" s="95" t="s">
        <v>2796</v>
      </c>
      <c r="CG46" s="239" t="s">
        <v>621</v>
      </c>
      <c r="CH46" s="251" t="s">
        <v>1657</v>
      </c>
      <c r="CI46" s="96" t="s">
        <v>621</v>
      </c>
      <c r="CJ46" s="137" t="s">
        <v>2551</v>
      </c>
      <c r="CK46" s="96" t="s">
        <v>622</v>
      </c>
      <c r="CL46" s="98"/>
      <c r="CM46" s="123" t="s">
        <v>623</v>
      </c>
      <c r="CN46" s="139" t="s">
        <v>3693</v>
      </c>
      <c r="CO46" s="123" t="s">
        <v>621</v>
      </c>
      <c r="CP46" s="132" t="s">
        <v>1726</v>
      </c>
      <c r="CQ46" s="122" t="s">
        <v>621</v>
      </c>
      <c r="CR46" s="156" t="s">
        <v>1756</v>
      </c>
      <c r="CS46" s="123" t="s">
        <v>621</v>
      </c>
      <c r="CT46" s="158" t="s">
        <v>2828</v>
      </c>
      <c r="CU46" s="123" t="s">
        <v>621</v>
      </c>
      <c r="CV46" s="156" t="s">
        <v>3602</v>
      </c>
      <c r="CW46" s="122" t="s">
        <v>621</v>
      </c>
      <c r="CX46" s="170" t="s">
        <v>1841</v>
      </c>
      <c r="CY46" s="87"/>
    </row>
    <row r="47" spans="1:103" ht="40.200000000000003" customHeight="1" thickBot="1" x14ac:dyDescent="0.35">
      <c r="A47" t="s">
        <v>348</v>
      </c>
      <c r="B47" s="29" t="s">
        <v>149</v>
      </c>
      <c r="C47" s="96" t="s">
        <v>621</v>
      </c>
      <c r="D47" s="157" t="s">
        <v>1060</v>
      </c>
      <c r="E47" s="96" t="s">
        <v>621</v>
      </c>
      <c r="F47" s="140" t="s">
        <v>2296</v>
      </c>
      <c r="G47" s="96" t="s">
        <v>621</v>
      </c>
      <c r="H47" s="137" t="s">
        <v>1111</v>
      </c>
      <c r="I47" s="96" t="s">
        <v>622</v>
      </c>
      <c r="J47" s="95"/>
      <c r="K47" s="96" t="s">
        <v>622</v>
      </c>
      <c r="L47" s="95"/>
      <c r="M47" s="101" t="s">
        <v>621</v>
      </c>
      <c r="N47" s="266" t="s">
        <v>4101</v>
      </c>
      <c r="O47" s="101" t="s">
        <v>621</v>
      </c>
      <c r="P47" s="137" t="s">
        <v>1225</v>
      </c>
      <c r="Q47" s="101" t="s">
        <v>622</v>
      </c>
      <c r="R47" s="104"/>
      <c r="S47" s="101" t="s">
        <v>621</v>
      </c>
      <c r="T47" s="103"/>
      <c r="U47" s="101" t="s">
        <v>621</v>
      </c>
      <c r="V47" s="102" t="s">
        <v>3919</v>
      </c>
      <c r="W47" s="96" t="s">
        <v>621</v>
      </c>
      <c r="X47" s="98" t="s">
        <v>2889</v>
      </c>
      <c r="Y47" s="239" t="s">
        <v>623</v>
      </c>
      <c r="Z47" s="268" t="s">
        <v>1353</v>
      </c>
      <c r="AA47" s="256" t="s">
        <v>623</v>
      </c>
      <c r="AB47" s="243" t="s">
        <v>3181</v>
      </c>
      <c r="AC47" s="96" t="s">
        <v>621</v>
      </c>
      <c r="AD47" s="98" t="s">
        <v>3921</v>
      </c>
      <c r="AE47" s="96" t="s">
        <v>621</v>
      </c>
      <c r="AF47" s="98" t="s">
        <v>4090</v>
      </c>
      <c r="AG47" s="208" t="s">
        <v>622</v>
      </c>
      <c r="AH47" s="209"/>
      <c r="AI47" s="208" t="s">
        <v>622</v>
      </c>
      <c r="AJ47" s="209"/>
      <c r="AK47" s="208" t="s">
        <v>622</v>
      </c>
      <c r="AL47" s="209"/>
      <c r="AM47" s="96" t="s">
        <v>622</v>
      </c>
      <c r="AN47" s="224"/>
      <c r="AO47" s="118" t="s">
        <v>622</v>
      </c>
      <c r="AP47" s="119"/>
      <c r="AQ47" s="148" t="s">
        <v>621</v>
      </c>
      <c r="AR47" s="159" t="s">
        <v>2503</v>
      </c>
      <c r="AS47" s="148" t="s">
        <v>622</v>
      </c>
      <c r="AT47" s="150"/>
      <c r="AU47" s="148" t="s">
        <v>622</v>
      </c>
      <c r="AV47" s="150"/>
      <c r="AW47" s="148" t="s">
        <v>622</v>
      </c>
      <c r="AX47" s="149"/>
      <c r="AY47" s="148" t="s">
        <v>622</v>
      </c>
      <c r="AZ47" s="149"/>
      <c r="BA47" s="96" t="s">
        <v>622</v>
      </c>
      <c r="BB47" s="109"/>
      <c r="BC47" s="120" t="s">
        <v>622</v>
      </c>
      <c r="BD47" s="127"/>
      <c r="BE47" s="120" t="s">
        <v>621</v>
      </c>
      <c r="BF47" s="174" t="s">
        <v>3924</v>
      </c>
      <c r="BG47" s="120" t="s">
        <v>621</v>
      </c>
      <c r="BH47" s="139" t="s">
        <v>2633</v>
      </c>
      <c r="BI47" s="120" t="s">
        <v>621</v>
      </c>
      <c r="BJ47" s="129" t="s">
        <v>2686</v>
      </c>
      <c r="BK47" s="96" t="s">
        <v>622</v>
      </c>
      <c r="BL47" s="98"/>
      <c r="BM47" s="96" t="s">
        <v>622</v>
      </c>
      <c r="BN47" s="95"/>
      <c r="BO47" s="96" t="s">
        <v>621</v>
      </c>
      <c r="BP47" s="98" t="s">
        <v>3920</v>
      </c>
      <c r="BQ47" s="96" t="s">
        <v>621</v>
      </c>
      <c r="BR47" s="98" t="s">
        <v>3923</v>
      </c>
      <c r="BS47" s="96" t="s">
        <v>623</v>
      </c>
      <c r="BT47" s="268" t="s">
        <v>3401</v>
      </c>
      <c r="BU47" s="96" t="s">
        <v>621</v>
      </c>
      <c r="BV47" s="137" t="s">
        <v>3925</v>
      </c>
      <c r="BW47" s="96" t="s">
        <v>622</v>
      </c>
      <c r="BX47" s="95"/>
      <c r="BY47" s="96" t="s">
        <v>621</v>
      </c>
      <c r="BZ47" s="173" t="s">
        <v>1563</v>
      </c>
      <c r="CA47" s="109" t="s">
        <v>621</v>
      </c>
      <c r="CB47" s="173" t="s">
        <v>1564</v>
      </c>
      <c r="CC47" s="96" t="s">
        <v>621</v>
      </c>
      <c r="CD47" s="98" t="s">
        <v>3694</v>
      </c>
      <c r="CE47" s="96" t="s">
        <v>621</v>
      </c>
      <c r="CF47" s="95" t="s">
        <v>2796</v>
      </c>
      <c r="CG47" s="239" t="s">
        <v>623</v>
      </c>
      <c r="CH47" s="275" t="s">
        <v>3922</v>
      </c>
      <c r="CI47" s="96" t="s">
        <v>623</v>
      </c>
      <c r="CJ47" s="137" t="s">
        <v>2552</v>
      </c>
      <c r="CK47" s="96" t="s">
        <v>622</v>
      </c>
      <c r="CL47" s="98"/>
      <c r="CM47" s="123" t="s">
        <v>623</v>
      </c>
      <c r="CN47" s="139" t="s">
        <v>3693</v>
      </c>
      <c r="CO47" s="123" t="s">
        <v>621</v>
      </c>
      <c r="CP47" s="132" t="s">
        <v>1728</v>
      </c>
      <c r="CQ47" s="122" t="s">
        <v>621</v>
      </c>
      <c r="CR47" s="139" t="s">
        <v>1757</v>
      </c>
      <c r="CS47" s="123" t="s">
        <v>622</v>
      </c>
      <c r="CT47" s="132" t="s">
        <v>2828</v>
      </c>
      <c r="CU47" s="123" t="s">
        <v>621</v>
      </c>
      <c r="CV47" s="156" t="s">
        <v>3602</v>
      </c>
      <c r="CW47" s="122" t="s">
        <v>621</v>
      </c>
      <c r="CX47" s="203" t="s">
        <v>1841</v>
      </c>
      <c r="CY47" s="87"/>
    </row>
    <row r="48" spans="1:103" ht="40.200000000000003" customHeight="1" thickBot="1" x14ac:dyDescent="0.35">
      <c r="A48" t="s">
        <v>349</v>
      </c>
      <c r="B48" s="30" t="s">
        <v>155</v>
      </c>
      <c r="C48" s="96" t="s">
        <v>621</v>
      </c>
      <c r="D48" s="157" t="s">
        <v>1061</v>
      </c>
      <c r="E48" s="96" t="s">
        <v>621</v>
      </c>
      <c r="F48" s="159" t="s">
        <v>2297</v>
      </c>
      <c r="G48" s="96" t="s">
        <v>621</v>
      </c>
      <c r="H48" s="139" t="s">
        <v>1112</v>
      </c>
      <c r="I48" s="96" t="s">
        <v>621</v>
      </c>
      <c r="J48" s="156" t="s">
        <v>494</v>
      </c>
      <c r="K48" s="96" t="s">
        <v>621</v>
      </c>
      <c r="L48" s="159" t="s">
        <v>2359</v>
      </c>
      <c r="M48" s="101" t="s">
        <v>621</v>
      </c>
      <c r="N48" s="156" t="s">
        <v>2374</v>
      </c>
      <c r="O48" s="101" t="s">
        <v>621</v>
      </c>
      <c r="P48" s="156" t="s">
        <v>1233</v>
      </c>
      <c r="Q48" s="101" t="s">
        <v>621</v>
      </c>
      <c r="R48" s="156" t="s">
        <v>2859</v>
      </c>
      <c r="S48" s="101" t="s">
        <v>621</v>
      </c>
      <c r="T48" s="156" t="s">
        <v>1234</v>
      </c>
      <c r="U48" s="101" t="s">
        <v>621</v>
      </c>
      <c r="V48" s="156" t="s">
        <v>1235</v>
      </c>
      <c r="W48" s="96" t="s">
        <v>621</v>
      </c>
      <c r="X48" s="98" t="s">
        <v>3927</v>
      </c>
      <c r="Y48" s="239" t="s">
        <v>623</v>
      </c>
      <c r="Z48" s="268" t="s">
        <v>3926</v>
      </c>
      <c r="AA48" s="239" t="s">
        <v>621</v>
      </c>
      <c r="AB48" s="243" t="s">
        <v>3182</v>
      </c>
      <c r="AC48" s="96" t="s">
        <v>621</v>
      </c>
      <c r="AD48" s="268" t="s">
        <v>3928</v>
      </c>
      <c r="AE48" s="96" t="s">
        <v>621</v>
      </c>
      <c r="AF48" s="159" t="s">
        <v>2452</v>
      </c>
      <c r="AG48" s="208" t="s">
        <v>621</v>
      </c>
      <c r="AH48" s="215" t="s">
        <v>558</v>
      </c>
      <c r="AI48" s="208" t="s">
        <v>621</v>
      </c>
      <c r="AJ48" s="219" t="s">
        <v>2953</v>
      </c>
      <c r="AK48" s="208" t="s">
        <v>622</v>
      </c>
      <c r="AL48" s="209" t="s">
        <v>584</v>
      </c>
      <c r="AM48" s="96" t="s">
        <v>621</v>
      </c>
      <c r="AN48" s="143" t="s">
        <v>3614</v>
      </c>
      <c r="AO48" s="118" t="s">
        <v>621</v>
      </c>
      <c r="AP48" s="159" t="s">
        <v>2472</v>
      </c>
      <c r="AQ48" s="148" t="s">
        <v>621</v>
      </c>
      <c r="AR48" s="158" t="s">
        <v>2505</v>
      </c>
      <c r="AS48" s="148" t="s">
        <v>621</v>
      </c>
      <c r="AT48" s="179" t="s">
        <v>3695</v>
      </c>
      <c r="AU48" s="148" t="s">
        <v>621</v>
      </c>
      <c r="AV48" s="269" t="s">
        <v>3929</v>
      </c>
      <c r="AW48" s="148" t="s">
        <v>621</v>
      </c>
      <c r="AX48" s="199" t="s">
        <v>2743</v>
      </c>
      <c r="AY48" s="148" t="s">
        <v>621</v>
      </c>
      <c r="AZ48" s="159" t="s">
        <v>1943</v>
      </c>
      <c r="BA48" s="96" t="s">
        <v>621</v>
      </c>
      <c r="BB48" s="178" t="s">
        <v>2982</v>
      </c>
      <c r="BC48" s="120" t="s">
        <v>621</v>
      </c>
      <c r="BD48" s="196" t="s">
        <v>571</v>
      </c>
      <c r="BE48" s="120" t="s">
        <v>621</v>
      </c>
      <c r="BF48" s="143" t="s">
        <v>1436</v>
      </c>
      <c r="BG48" s="120" t="s">
        <v>621</v>
      </c>
      <c r="BH48" s="137" t="s">
        <v>2634</v>
      </c>
      <c r="BI48" s="120" t="s">
        <v>621</v>
      </c>
      <c r="BJ48" s="137" t="s">
        <v>2688</v>
      </c>
      <c r="BK48" s="96" t="s">
        <v>623</v>
      </c>
      <c r="BL48" s="98" t="s">
        <v>3930</v>
      </c>
      <c r="BM48" s="96" t="s">
        <v>622</v>
      </c>
      <c r="BN48" s="158" t="s">
        <v>3642</v>
      </c>
      <c r="BO48" s="96" t="s">
        <v>623</v>
      </c>
      <c r="BP48" s="98" t="s">
        <v>3931</v>
      </c>
      <c r="BQ48" s="96" t="s">
        <v>622</v>
      </c>
      <c r="BR48" s="139"/>
      <c r="BS48" s="96" t="s">
        <v>622</v>
      </c>
      <c r="BT48" s="98"/>
      <c r="BU48" s="96" t="s">
        <v>621</v>
      </c>
      <c r="BV48" s="264" t="s">
        <v>3118</v>
      </c>
      <c r="BW48" s="96" t="s">
        <v>621</v>
      </c>
      <c r="BX48" s="137" t="s">
        <v>3932</v>
      </c>
      <c r="BY48" s="96" t="s">
        <v>621</v>
      </c>
      <c r="BZ48" s="173" t="s">
        <v>1566</v>
      </c>
      <c r="CA48" s="109" t="s">
        <v>621</v>
      </c>
      <c r="CB48" s="172" t="s">
        <v>542</v>
      </c>
      <c r="CC48" s="96" t="s">
        <v>621</v>
      </c>
      <c r="CD48" s="98" t="s">
        <v>3070</v>
      </c>
      <c r="CE48" s="96" t="s">
        <v>621</v>
      </c>
      <c r="CF48" s="95" t="s">
        <v>2797</v>
      </c>
      <c r="CG48" s="239" t="s">
        <v>621</v>
      </c>
      <c r="CH48" s="242" t="s">
        <v>1658</v>
      </c>
      <c r="CI48" s="96" t="s">
        <v>621</v>
      </c>
      <c r="CJ48" s="156" t="s">
        <v>2553</v>
      </c>
      <c r="CK48" s="96" t="s">
        <v>621</v>
      </c>
      <c r="CL48" s="98" t="s">
        <v>617</v>
      </c>
      <c r="CM48" s="123" t="s">
        <v>622</v>
      </c>
      <c r="CN48" s="139"/>
      <c r="CO48" s="123" t="s">
        <v>621</v>
      </c>
      <c r="CP48" s="156" t="s">
        <v>3014</v>
      </c>
      <c r="CQ48" s="122" t="s">
        <v>621</v>
      </c>
      <c r="CR48" s="156" t="s">
        <v>1758</v>
      </c>
      <c r="CS48" s="123" t="s">
        <v>621</v>
      </c>
      <c r="CT48" s="132" t="s">
        <v>2829</v>
      </c>
      <c r="CU48" s="123" t="s">
        <v>621</v>
      </c>
      <c r="CV48" s="137" t="s">
        <v>1806</v>
      </c>
      <c r="CW48" s="122" t="s">
        <v>621</v>
      </c>
      <c r="CX48" s="203" t="s">
        <v>1842</v>
      </c>
      <c r="CY48" s="87"/>
    </row>
    <row r="49" spans="1:103" s="81" customFormat="1" ht="40.200000000000003" customHeight="1" thickBot="1" x14ac:dyDescent="0.35">
      <c r="A49" s="81" t="s">
        <v>350</v>
      </c>
      <c r="B49" s="82" t="s">
        <v>156</v>
      </c>
      <c r="C49" s="96" t="s">
        <v>621</v>
      </c>
      <c r="D49" s="137" t="s">
        <v>1061</v>
      </c>
      <c r="E49" s="96" t="s">
        <v>622</v>
      </c>
      <c r="F49" s="95"/>
      <c r="G49" s="96" t="s">
        <v>621</v>
      </c>
      <c r="H49" s="264" t="s">
        <v>2028</v>
      </c>
      <c r="I49" s="96" t="s">
        <v>621</v>
      </c>
      <c r="J49" s="95"/>
      <c r="K49" s="96" t="s">
        <v>621</v>
      </c>
      <c r="L49" s="156" t="s">
        <v>949</v>
      </c>
      <c r="M49" s="101" t="s">
        <v>621</v>
      </c>
      <c r="N49" s="156" t="s">
        <v>1236</v>
      </c>
      <c r="O49" s="101" t="s">
        <v>621</v>
      </c>
      <c r="P49" s="156" t="s">
        <v>1233</v>
      </c>
      <c r="Q49" s="101" t="s">
        <v>621</v>
      </c>
      <c r="R49" s="137" t="s">
        <v>2859</v>
      </c>
      <c r="S49" s="101" t="s">
        <v>621</v>
      </c>
      <c r="T49" s="156" t="s">
        <v>1237</v>
      </c>
      <c r="U49" s="101" t="s">
        <v>621</v>
      </c>
      <c r="V49" s="137" t="s">
        <v>1235</v>
      </c>
      <c r="W49" s="96" t="s">
        <v>621</v>
      </c>
      <c r="X49" s="95" t="s">
        <v>3933</v>
      </c>
      <c r="Y49" s="239" t="s">
        <v>623</v>
      </c>
      <c r="Z49" s="98" t="s">
        <v>3615</v>
      </c>
      <c r="AA49" s="239" t="s">
        <v>621</v>
      </c>
      <c r="AB49" s="243" t="s">
        <v>3183</v>
      </c>
      <c r="AC49" s="96" t="s">
        <v>621</v>
      </c>
      <c r="AD49" s="268" t="s">
        <v>3928</v>
      </c>
      <c r="AE49" s="96" t="s">
        <v>621</v>
      </c>
      <c r="AF49" s="95" t="s">
        <v>2234</v>
      </c>
      <c r="AG49" s="208" t="s">
        <v>622</v>
      </c>
      <c r="AH49" s="209"/>
      <c r="AI49" s="208" t="s">
        <v>622</v>
      </c>
      <c r="AJ49" s="218"/>
      <c r="AK49" s="208" t="s">
        <v>622</v>
      </c>
      <c r="AL49" s="209"/>
      <c r="AM49" s="96" t="s">
        <v>623</v>
      </c>
      <c r="AN49" s="225" t="s">
        <v>1017</v>
      </c>
      <c r="AO49" s="118" t="s">
        <v>621</v>
      </c>
      <c r="AP49" s="119" t="s">
        <v>2472</v>
      </c>
      <c r="AQ49" s="148" t="s">
        <v>621</v>
      </c>
      <c r="AR49" s="158" t="s">
        <v>2505</v>
      </c>
      <c r="AS49" s="148" t="s">
        <v>621</v>
      </c>
      <c r="AT49" s="159" t="s">
        <v>1944</v>
      </c>
      <c r="AU49" s="148" t="s">
        <v>621</v>
      </c>
      <c r="AV49" s="291" t="s">
        <v>3934</v>
      </c>
      <c r="AW49" s="148" t="s">
        <v>621</v>
      </c>
      <c r="AX49" s="199" t="s">
        <v>2743</v>
      </c>
      <c r="AY49" s="148" t="s">
        <v>621</v>
      </c>
      <c r="AZ49" s="150" t="s">
        <v>1943</v>
      </c>
      <c r="BA49" s="96" t="s">
        <v>623</v>
      </c>
      <c r="BB49" s="178" t="s">
        <v>2983</v>
      </c>
      <c r="BC49" s="120" t="s">
        <v>621</v>
      </c>
      <c r="BD49" s="172" t="s">
        <v>571</v>
      </c>
      <c r="BE49" s="120" t="s">
        <v>621</v>
      </c>
      <c r="BF49" s="127" t="s">
        <v>1437</v>
      </c>
      <c r="BG49" s="120" t="s">
        <v>621</v>
      </c>
      <c r="BH49" s="137" t="s">
        <v>2634</v>
      </c>
      <c r="BI49" s="120" t="s">
        <v>621</v>
      </c>
      <c r="BJ49" s="137" t="s">
        <v>2688</v>
      </c>
      <c r="BK49" s="96" t="s">
        <v>623</v>
      </c>
      <c r="BL49" s="264" t="s">
        <v>3935</v>
      </c>
      <c r="BM49" s="96" t="s">
        <v>622</v>
      </c>
      <c r="BN49" s="98"/>
      <c r="BO49" s="96" t="s">
        <v>621</v>
      </c>
      <c r="BP49" s="98" t="s">
        <v>2153</v>
      </c>
      <c r="BQ49" s="96" t="s">
        <v>621</v>
      </c>
      <c r="BR49" s="139" t="s">
        <v>551</v>
      </c>
      <c r="BS49" s="96" t="s">
        <v>623</v>
      </c>
      <c r="BT49" s="98" t="s">
        <v>3612</v>
      </c>
      <c r="BU49" s="96" t="s">
        <v>621</v>
      </c>
      <c r="BV49" s="264" t="s">
        <v>3118</v>
      </c>
      <c r="BW49" s="96" t="s">
        <v>621</v>
      </c>
      <c r="BX49" s="156" t="s">
        <v>3616</v>
      </c>
      <c r="BY49" s="96" t="s">
        <v>621</v>
      </c>
      <c r="BZ49" s="143" t="s">
        <v>1568</v>
      </c>
      <c r="CA49" s="109" t="s">
        <v>621</v>
      </c>
      <c r="CB49" s="128" t="s">
        <v>542</v>
      </c>
      <c r="CC49" s="96" t="s">
        <v>621</v>
      </c>
      <c r="CD49" s="98" t="s">
        <v>3696</v>
      </c>
      <c r="CE49" s="96" t="s">
        <v>621</v>
      </c>
      <c r="CF49" s="95" t="s">
        <v>2797</v>
      </c>
      <c r="CG49" s="239" t="s">
        <v>621</v>
      </c>
      <c r="CH49" s="251" t="s">
        <v>1659</v>
      </c>
      <c r="CI49" s="96" t="s">
        <v>621</v>
      </c>
      <c r="CJ49" s="156" t="s">
        <v>1660</v>
      </c>
      <c r="CK49" s="96" t="s">
        <v>621</v>
      </c>
      <c r="CL49" s="268" t="s">
        <v>3936</v>
      </c>
      <c r="CM49" s="123" t="s">
        <v>621</v>
      </c>
      <c r="CN49" s="139" t="s">
        <v>1661</v>
      </c>
      <c r="CO49" s="123" t="s">
        <v>621</v>
      </c>
      <c r="CP49" s="132" t="s">
        <v>3015</v>
      </c>
      <c r="CQ49" s="122" t="s">
        <v>621</v>
      </c>
      <c r="CR49" s="156" t="s">
        <v>1759</v>
      </c>
      <c r="CS49" s="123" t="s">
        <v>621</v>
      </c>
      <c r="CT49" s="132" t="s">
        <v>3697</v>
      </c>
      <c r="CU49" s="123" t="s">
        <v>621</v>
      </c>
      <c r="CV49" s="266" t="s">
        <v>1806</v>
      </c>
      <c r="CW49" s="122" t="s">
        <v>621</v>
      </c>
      <c r="CX49" s="203" t="s">
        <v>1843</v>
      </c>
      <c r="CY49" s="87"/>
    </row>
    <row r="50" spans="1:103" ht="40.200000000000003" customHeight="1" thickBot="1" x14ac:dyDescent="0.35">
      <c r="A50" t="s">
        <v>351</v>
      </c>
      <c r="B50" s="30" t="s">
        <v>157</v>
      </c>
      <c r="C50" s="96" t="s">
        <v>621</v>
      </c>
      <c r="D50" s="137" t="s">
        <v>1062</v>
      </c>
      <c r="E50" s="96" t="s">
        <v>621</v>
      </c>
      <c r="F50" s="159" t="s">
        <v>2297</v>
      </c>
      <c r="G50" s="96" t="s">
        <v>621</v>
      </c>
      <c r="H50" s="156" t="s">
        <v>2315</v>
      </c>
      <c r="I50" s="96" t="s">
        <v>622</v>
      </c>
      <c r="J50" s="95"/>
      <c r="K50" s="96" t="s">
        <v>621</v>
      </c>
      <c r="L50" s="156" t="s">
        <v>949</v>
      </c>
      <c r="M50" s="101" t="s">
        <v>621</v>
      </c>
      <c r="N50" s="139" t="s">
        <v>1238</v>
      </c>
      <c r="O50" s="101" t="s">
        <v>621</v>
      </c>
      <c r="P50" s="102" t="s">
        <v>3937</v>
      </c>
      <c r="Q50" s="101" t="s">
        <v>621</v>
      </c>
      <c r="R50" s="157" t="s">
        <v>2860</v>
      </c>
      <c r="S50" s="101" t="s">
        <v>621</v>
      </c>
      <c r="T50" s="156" t="s">
        <v>2397</v>
      </c>
      <c r="U50" s="101" t="s">
        <v>621</v>
      </c>
      <c r="V50" s="156" t="s">
        <v>1240</v>
      </c>
      <c r="W50" s="96" t="s">
        <v>621</v>
      </c>
      <c r="X50" s="95" t="s">
        <v>2892</v>
      </c>
      <c r="Y50" s="239" t="s">
        <v>621</v>
      </c>
      <c r="Z50" s="98" t="s">
        <v>4147</v>
      </c>
      <c r="AA50" s="239" t="s">
        <v>621</v>
      </c>
      <c r="AB50" s="243" t="s">
        <v>3184</v>
      </c>
      <c r="AC50" s="96" t="s">
        <v>621</v>
      </c>
      <c r="AD50" s="268" t="s">
        <v>3938</v>
      </c>
      <c r="AE50" s="96" t="s">
        <v>621</v>
      </c>
      <c r="AF50" s="95" t="s">
        <v>3940</v>
      </c>
      <c r="AG50" s="208" t="s">
        <v>622</v>
      </c>
      <c r="AH50" s="209"/>
      <c r="AI50" s="208" t="s">
        <v>621</v>
      </c>
      <c r="AJ50" s="219" t="s">
        <v>2954</v>
      </c>
      <c r="AK50" s="208" t="s">
        <v>621</v>
      </c>
      <c r="AL50" s="209" t="s">
        <v>1696</v>
      </c>
      <c r="AM50" s="96" t="s">
        <v>621</v>
      </c>
      <c r="AN50" s="282" t="s">
        <v>4140</v>
      </c>
      <c r="AO50" s="118" t="s">
        <v>621</v>
      </c>
      <c r="AP50" s="119" t="s">
        <v>2472</v>
      </c>
      <c r="AQ50" s="148" t="s">
        <v>621</v>
      </c>
      <c r="AR50" s="159" t="s">
        <v>2504</v>
      </c>
      <c r="AS50" s="148" t="s">
        <v>621</v>
      </c>
      <c r="AT50" s="150" t="s">
        <v>1944</v>
      </c>
      <c r="AU50" s="148" t="s">
        <v>621</v>
      </c>
      <c r="AV50" s="272" t="s">
        <v>4100</v>
      </c>
      <c r="AW50" s="148" t="s">
        <v>621</v>
      </c>
      <c r="AX50" s="199" t="s">
        <v>2743</v>
      </c>
      <c r="AY50" s="148" t="s">
        <v>621</v>
      </c>
      <c r="AZ50" s="150" t="s">
        <v>1943</v>
      </c>
      <c r="BA50" s="96" t="s">
        <v>621</v>
      </c>
      <c r="BB50" s="172" t="s">
        <v>2983</v>
      </c>
      <c r="BC50" s="120" t="s">
        <v>621</v>
      </c>
      <c r="BD50" s="196" t="s">
        <v>571</v>
      </c>
      <c r="BE50" s="120" t="s">
        <v>621</v>
      </c>
      <c r="BF50" s="172" t="s">
        <v>1438</v>
      </c>
      <c r="BG50" s="120" t="s">
        <v>621</v>
      </c>
      <c r="BH50" s="137" t="s">
        <v>2635</v>
      </c>
      <c r="BI50" s="120" t="s">
        <v>621</v>
      </c>
      <c r="BJ50" s="137" t="s">
        <v>2689</v>
      </c>
      <c r="BK50" s="96" t="s">
        <v>621</v>
      </c>
      <c r="BL50" s="139" t="s">
        <v>1567</v>
      </c>
      <c r="BM50" s="96" t="s">
        <v>622</v>
      </c>
      <c r="BN50" s="157" t="s">
        <v>3642</v>
      </c>
      <c r="BO50" s="96" t="s">
        <v>621</v>
      </c>
      <c r="BP50" s="139" t="s">
        <v>3939</v>
      </c>
      <c r="BQ50" s="96" t="s">
        <v>621</v>
      </c>
      <c r="BR50" s="139" t="s">
        <v>4105</v>
      </c>
      <c r="BS50" s="96" t="s">
        <v>621</v>
      </c>
      <c r="BT50" s="98" t="s">
        <v>3405</v>
      </c>
      <c r="BU50" s="96" t="s">
        <v>621</v>
      </c>
      <c r="BV50" s="113"/>
      <c r="BW50" s="96" t="s">
        <v>621</v>
      </c>
      <c r="BX50" s="156" t="s">
        <v>3096</v>
      </c>
      <c r="BY50" s="96" t="s">
        <v>621</v>
      </c>
      <c r="BZ50" s="143" t="s">
        <v>1570</v>
      </c>
      <c r="CA50" s="109" t="s">
        <v>621</v>
      </c>
      <c r="CB50" s="128" t="s">
        <v>542</v>
      </c>
      <c r="CC50" s="96" t="s">
        <v>621</v>
      </c>
      <c r="CD50" s="156" t="s">
        <v>3072</v>
      </c>
      <c r="CE50" s="96" t="s">
        <v>621</v>
      </c>
      <c r="CF50" s="95" t="s">
        <v>2797</v>
      </c>
      <c r="CG50" s="239" t="s">
        <v>621</v>
      </c>
      <c r="CH50" s="250" t="s">
        <v>1662</v>
      </c>
      <c r="CI50" s="96" t="s">
        <v>621</v>
      </c>
      <c r="CJ50" s="156" t="s">
        <v>613</v>
      </c>
      <c r="CK50" s="96" t="s">
        <v>623</v>
      </c>
      <c r="CL50" s="98" t="s">
        <v>4066</v>
      </c>
      <c r="CM50" s="123" t="s">
        <v>623</v>
      </c>
      <c r="CN50" s="139" t="s">
        <v>3941</v>
      </c>
      <c r="CO50" s="123" t="s">
        <v>621</v>
      </c>
      <c r="CP50" s="137" t="s">
        <v>3643</v>
      </c>
      <c r="CQ50" s="122" t="s">
        <v>621</v>
      </c>
      <c r="CR50" s="156" t="s">
        <v>2575</v>
      </c>
      <c r="CS50" s="123" t="s">
        <v>621</v>
      </c>
      <c r="CT50" s="132" t="s">
        <v>1786</v>
      </c>
      <c r="CU50" s="123" t="s">
        <v>621</v>
      </c>
      <c r="CV50" s="137" t="s">
        <v>1806</v>
      </c>
      <c r="CW50" s="122" t="s">
        <v>621</v>
      </c>
      <c r="CX50" s="203" t="s">
        <v>1843</v>
      </c>
      <c r="CY50" s="87"/>
    </row>
    <row r="51" spans="1:103" ht="40.200000000000003" customHeight="1" thickBot="1" x14ac:dyDescent="0.35">
      <c r="A51" t="s">
        <v>352</v>
      </c>
      <c r="B51" s="30" t="s">
        <v>158</v>
      </c>
      <c r="C51" s="96" t="s">
        <v>621</v>
      </c>
      <c r="D51" s="157" t="s">
        <v>2271</v>
      </c>
      <c r="E51" s="96" t="s">
        <v>621</v>
      </c>
      <c r="F51" s="156" t="s">
        <v>2298</v>
      </c>
      <c r="G51" s="96" t="s">
        <v>621</v>
      </c>
      <c r="H51" s="156" t="s">
        <v>1114</v>
      </c>
      <c r="I51" s="96" t="s">
        <v>621</v>
      </c>
      <c r="J51" s="139" t="s">
        <v>2338</v>
      </c>
      <c r="K51" s="96" t="s">
        <v>621</v>
      </c>
      <c r="L51" s="98" t="s">
        <v>3942</v>
      </c>
      <c r="M51" s="101" t="s">
        <v>621</v>
      </c>
      <c r="N51" s="156" t="s">
        <v>1241</v>
      </c>
      <c r="O51" s="101" t="s">
        <v>621</v>
      </c>
      <c r="P51" s="270" t="s">
        <v>3943</v>
      </c>
      <c r="Q51" s="101" t="s">
        <v>622</v>
      </c>
      <c r="R51" s="104"/>
      <c r="S51" s="101" t="s">
        <v>621</v>
      </c>
      <c r="T51" s="286" t="s">
        <v>4084</v>
      </c>
      <c r="U51" s="101" t="s">
        <v>621</v>
      </c>
      <c r="V51" s="88" t="s">
        <v>1235</v>
      </c>
      <c r="W51" s="96" t="s">
        <v>622</v>
      </c>
      <c r="X51" s="106"/>
      <c r="Y51" s="239" t="s">
        <v>623</v>
      </c>
      <c r="Z51" s="139" t="s">
        <v>3944</v>
      </c>
      <c r="AA51" s="239" t="s">
        <v>621</v>
      </c>
      <c r="AB51" s="242" t="s">
        <v>3698</v>
      </c>
      <c r="AC51" s="96" t="s">
        <v>621</v>
      </c>
      <c r="AD51" s="158" t="s">
        <v>2437</v>
      </c>
      <c r="AE51" s="96" t="s">
        <v>621</v>
      </c>
      <c r="AF51" s="159" t="s">
        <v>1359</v>
      </c>
      <c r="AG51" s="208" t="s">
        <v>622</v>
      </c>
      <c r="AH51" s="216" t="s">
        <v>3948</v>
      </c>
      <c r="AI51" s="208" t="s">
        <v>622</v>
      </c>
      <c r="AJ51" s="209"/>
      <c r="AK51" s="208" t="s">
        <v>622</v>
      </c>
      <c r="AL51" s="209"/>
      <c r="AM51" s="96" t="s">
        <v>621</v>
      </c>
      <c r="AN51" s="222"/>
      <c r="AO51" s="118" t="s">
        <v>621</v>
      </c>
      <c r="AP51" s="119" t="s">
        <v>2472</v>
      </c>
      <c r="AQ51" s="148" t="s">
        <v>621</v>
      </c>
      <c r="AR51" s="150" t="s">
        <v>2504</v>
      </c>
      <c r="AS51" s="148" t="s">
        <v>621</v>
      </c>
      <c r="AT51" s="182" t="s">
        <v>2520</v>
      </c>
      <c r="AU51" s="148" t="s">
        <v>621</v>
      </c>
      <c r="AV51" s="149"/>
      <c r="AW51" s="148" t="s">
        <v>621</v>
      </c>
      <c r="AX51" s="268" t="s">
        <v>2127</v>
      </c>
      <c r="AY51" s="148" t="s">
        <v>622</v>
      </c>
      <c r="AZ51" s="150"/>
      <c r="BA51" s="96" t="s">
        <v>621</v>
      </c>
      <c r="BB51" s="172" t="s">
        <v>2982</v>
      </c>
      <c r="BC51" s="120" t="s">
        <v>622</v>
      </c>
      <c r="BD51" s="196" t="s">
        <v>2993</v>
      </c>
      <c r="BE51" s="120" t="s">
        <v>621</v>
      </c>
      <c r="BF51" s="172" t="s">
        <v>1439</v>
      </c>
      <c r="BG51" s="120" t="s">
        <v>621</v>
      </c>
      <c r="BH51" s="137" t="s">
        <v>2636</v>
      </c>
      <c r="BI51" s="120" t="s">
        <v>621</v>
      </c>
      <c r="BJ51" s="137" t="s">
        <v>2690</v>
      </c>
      <c r="BK51" s="96" t="s">
        <v>623</v>
      </c>
      <c r="BL51" s="139" t="s">
        <v>3644</v>
      </c>
      <c r="BM51" s="96" t="s">
        <v>622</v>
      </c>
      <c r="BN51" s="137"/>
      <c r="BO51" s="96" t="s">
        <v>623</v>
      </c>
      <c r="BP51" s="264" t="s">
        <v>3945</v>
      </c>
      <c r="BQ51" s="96" t="s">
        <v>623</v>
      </c>
      <c r="BR51" s="139" t="s">
        <v>3946</v>
      </c>
      <c r="BS51" s="96" t="s">
        <v>621</v>
      </c>
      <c r="BT51" s="98" t="s">
        <v>3947</v>
      </c>
      <c r="BU51" s="96" t="s">
        <v>621</v>
      </c>
      <c r="BV51" s="264" t="s">
        <v>2171</v>
      </c>
      <c r="BW51" s="96" t="s">
        <v>622</v>
      </c>
      <c r="BX51" s="95"/>
      <c r="BY51" s="96" t="s">
        <v>621</v>
      </c>
      <c r="BZ51" s="143" t="s">
        <v>1573</v>
      </c>
      <c r="CA51" s="109" t="s">
        <v>621</v>
      </c>
      <c r="CB51" s="173" t="s">
        <v>1574</v>
      </c>
      <c r="CC51" s="96" t="s">
        <v>621</v>
      </c>
      <c r="CD51" s="137" t="s">
        <v>1575</v>
      </c>
      <c r="CE51" s="96" t="s">
        <v>621</v>
      </c>
      <c r="CF51" s="95" t="s">
        <v>2797</v>
      </c>
      <c r="CG51" s="239" t="s">
        <v>621</v>
      </c>
      <c r="CH51" s="249" t="s">
        <v>3165</v>
      </c>
      <c r="CI51" s="96" t="s">
        <v>621</v>
      </c>
      <c r="CJ51" s="113" t="s">
        <v>2554</v>
      </c>
      <c r="CK51" s="96" t="s">
        <v>621</v>
      </c>
      <c r="CL51" s="98" t="s">
        <v>4082</v>
      </c>
      <c r="CM51" s="123" t="s">
        <v>623</v>
      </c>
      <c r="CN51" s="139" t="s">
        <v>4070</v>
      </c>
      <c r="CO51" s="123" t="s">
        <v>623</v>
      </c>
      <c r="CP51" s="156" t="s">
        <v>3561</v>
      </c>
      <c r="CQ51" s="122" t="s">
        <v>621</v>
      </c>
      <c r="CR51" s="131" t="s">
        <v>1760</v>
      </c>
      <c r="CS51" s="123" t="s">
        <v>621</v>
      </c>
      <c r="CT51" s="156" t="s">
        <v>2829</v>
      </c>
      <c r="CU51" s="123" t="s">
        <v>621</v>
      </c>
      <c r="CV51" s="137" t="s">
        <v>1806</v>
      </c>
      <c r="CW51" s="122" t="s">
        <v>621</v>
      </c>
      <c r="CX51" s="203" t="s">
        <v>1844</v>
      </c>
      <c r="CY51" s="87"/>
    </row>
    <row r="52" spans="1:103" s="81" customFormat="1" ht="40.200000000000003" customHeight="1" thickBot="1" x14ac:dyDescent="0.35">
      <c r="A52" s="81" t="s">
        <v>353</v>
      </c>
      <c r="B52" s="82" t="s">
        <v>296</v>
      </c>
      <c r="C52" s="96" t="s">
        <v>621</v>
      </c>
      <c r="D52" s="268" t="s">
        <v>3536</v>
      </c>
      <c r="E52" s="96" t="s">
        <v>622</v>
      </c>
      <c r="F52" s="95"/>
      <c r="G52" s="96" t="s">
        <v>622</v>
      </c>
      <c r="H52" s="95"/>
      <c r="I52" s="96" t="s">
        <v>621</v>
      </c>
      <c r="J52" s="95"/>
      <c r="K52" s="96" t="s">
        <v>622</v>
      </c>
      <c r="L52" s="140"/>
      <c r="M52" s="101" t="s">
        <v>621</v>
      </c>
      <c r="N52" s="141" t="s">
        <v>2375</v>
      </c>
      <c r="O52" s="101" t="s">
        <v>621</v>
      </c>
      <c r="P52" s="270" t="s">
        <v>3949</v>
      </c>
      <c r="Q52" s="101" t="s">
        <v>621</v>
      </c>
      <c r="R52" s="156" t="s">
        <v>2859</v>
      </c>
      <c r="S52" s="101" t="s">
        <v>621</v>
      </c>
      <c r="T52" s="157" t="s">
        <v>2399</v>
      </c>
      <c r="U52" s="101" t="s">
        <v>621</v>
      </c>
      <c r="V52" s="156" t="s">
        <v>2421</v>
      </c>
      <c r="W52" s="96" t="s">
        <v>622</v>
      </c>
      <c r="X52" s="95"/>
      <c r="Y52" s="239" t="s">
        <v>622</v>
      </c>
      <c r="Z52" s="105"/>
      <c r="AA52" s="256" t="s">
        <v>622</v>
      </c>
      <c r="AB52" s="243"/>
      <c r="AC52" s="96" t="s">
        <v>621</v>
      </c>
      <c r="AD52" s="106" t="s">
        <v>2438</v>
      </c>
      <c r="AE52" s="96" t="s">
        <v>621</v>
      </c>
      <c r="AF52" s="159" t="s">
        <v>1360</v>
      </c>
      <c r="AG52" s="208" t="s">
        <v>621</v>
      </c>
      <c r="AH52" s="215" t="s">
        <v>2932</v>
      </c>
      <c r="AI52" s="208" t="s">
        <v>622</v>
      </c>
      <c r="AJ52" s="209"/>
      <c r="AK52" s="208" t="s">
        <v>622</v>
      </c>
      <c r="AL52" s="209"/>
      <c r="AM52" s="96" t="s">
        <v>621</v>
      </c>
      <c r="AN52" s="282" t="s">
        <v>3950</v>
      </c>
      <c r="AO52" s="118" t="s">
        <v>622</v>
      </c>
      <c r="AP52" s="119"/>
      <c r="AQ52" s="148" t="s">
        <v>622</v>
      </c>
      <c r="AR52" s="150"/>
      <c r="AS52" s="181" t="s">
        <v>621</v>
      </c>
      <c r="AT52" s="150" t="s">
        <v>2521</v>
      </c>
      <c r="AU52" s="148" t="s">
        <v>622</v>
      </c>
      <c r="AV52" s="149"/>
      <c r="AW52" s="148" t="s">
        <v>621</v>
      </c>
      <c r="AX52" s="158" t="s">
        <v>1948</v>
      </c>
      <c r="AY52" s="155" t="s">
        <v>621</v>
      </c>
      <c r="AZ52" s="199" t="s">
        <v>2762</v>
      </c>
      <c r="BA52" s="96" t="s">
        <v>621</v>
      </c>
      <c r="BB52" s="109" t="s">
        <v>2982</v>
      </c>
      <c r="BC52" s="120" t="s">
        <v>621</v>
      </c>
      <c r="BD52" s="127" t="s">
        <v>571</v>
      </c>
      <c r="BE52" s="120" t="s">
        <v>622</v>
      </c>
      <c r="BF52" s="127"/>
      <c r="BG52" s="120" t="s">
        <v>621</v>
      </c>
      <c r="BH52" s="121" t="s">
        <v>2637</v>
      </c>
      <c r="BI52" s="120" t="s">
        <v>621</v>
      </c>
      <c r="BJ52" s="121" t="s">
        <v>2691</v>
      </c>
      <c r="BK52" s="96" t="s">
        <v>621</v>
      </c>
      <c r="BL52" s="130" t="s">
        <v>4134</v>
      </c>
      <c r="BM52" s="96" t="s">
        <v>623</v>
      </c>
      <c r="BN52" s="95" t="s">
        <v>3131</v>
      </c>
      <c r="BO52" s="96" t="s">
        <v>621</v>
      </c>
      <c r="BP52" s="98" t="s">
        <v>3953</v>
      </c>
      <c r="BQ52" s="96" t="s">
        <v>623</v>
      </c>
      <c r="BR52" s="268" t="s">
        <v>3951</v>
      </c>
      <c r="BS52" s="96" t="s">
        <v>623</v>
      </c>
      <c r="BT52" s="98" t="s">
        <v>3952</v>
      </c>
      <c r="BU52" s="96" t="s">
        <v>622</v>
      </c>
      <c r="BV52" s="95"/>
      <c r="BW52" s="96" t="s">
        <v>622</v>
      </c>
      <c r="BX52" s="95"/>
      <c r="BY52" s="96" t="s">
        <v>621</v>
      </c>
      <c r="BZ52" s="143" t="s">
        <v>1576</v>
      </c>
      <c r="CA52" s="109" t="s">
        <v>622</v>
      </c>
      <c r="CB52" s="109"/>
      <c r="CC52" s="96" t="s">
        <v>623</v>
      </c>
      <c r="CD52" s="98" t="s">
        <v>3954</v>
      </c>
      <c r="CE52" s="96" t="s">
        <v>621</v>
      </c>
      <c r="CF52" s="95" t="s">
        <v>2798</v>
      </c>
      <c r="CG52" s="239" t="s">
        <v>621</v>
      </c>
      <c r="CH52" s="250" t="s">
        <v>1663</v>
      </c>
      <c r="CI52" s="96" t="s">
        <v>622</v>
      </c>
      <c r="CJ52" s="113"/>
      <c r="CK52" s="96" t="s">
        <v>622</v>
      </c>
      <c r="CL52" s="98"/>
      <c r="CM52" s="123" t="s">
        <v>623</v>
      </c>
      <c r="CN52" s="264" t="s">
        <v>4129</v>
      </c>
      <c r="CO52" s="123" t="s">
        <v>621</v>
      </c>
      <c r="CP52" s="137" t="s">
        <v>1729</v>
      </c>
      <c r="CQ52" s="122" t="s">
        <v>621</v>
      </c>
      <c r="CR52" s="170" t="s">
        <v>2576</v>
      </c>
      <c r="CS52" s="123" t="s">
        <v>621</v>
      </c>
      <c r="CT52" s="132" t="s">
        <v>1794</v>
      </c>
      <c r="CU52" s="123" t="s">
        <v>621</v>
      </c>
      <c r="CV52" s="269" t="s">
        <v>4132</v>
      </c>
      <c r="CW52" s="122" t="s">
        <v>621</v>
      </c>
      <c r="CX52" s="122" t="s">
        <v>1412</v>
      </c>
      <c r="CY52" s="87"/>
    </row>
    <row r="53" spans="1:103" ht="40.200000000000003" customHeight="1" thickBot="1" x14ac:dyDescent="0.35">
      <c r="A53" t="s">
        <v>354</v>
      </c>
      <c r="B53" s="30" t="s">
        <v>159</v>
      </c>
      <c r="C53" s="96" t="s">
        <v>621</v>
      </c>
      <c r="D53" s="268" t="s">
        <v>2023</v>
      </c>
      <c r="E53" s="96" t="s">
        <v>622</v>
      </c>
      <c r="F53" s="95"/>
      <c r="G53" s="96" t="s">
        <v>622</v>
      </c>
      <c r="H53" s="95"/>
      <c r="I53" s="96" t="s">
        <v>622</v>
      </c>
      <c r="J53" s="95"/>
      <c r="K53" s="96" t="s">
        <v>622</v>
      </c>
      <c r="L53" s="95"/>
      <c r="M53" s="101" t="s">
        <v>621</v>
      </c>
      <c r="N53" s="141" t="s">
        <v>2376</v>
      </c>
      <c r="O53" s="101" t="s">
        <v>621</v>
      </c>
      <c r="P53" s="270" t="s">
        <v>3943</v>
      </c>
      <c r="Q53" s="101" t="s">
        <v>621</v>
      </c>
      <c r="R53" s="137" t="s">
        <v>2859</v>
      </c>
      <c r="S53" s="101" t="s">
        <v>622</v>
      </c>
      <c r="T53" s="104"/>
      <c r="U53" s="101" t="s">
        <v>622</v>
      </c>
      <c r="V53" s="104"/>
      <c r="W53" s="96" t="s">
        <v>622</v>
      </c>
      <c r="X53" s="106"/>
      <c r="Y53" s="239" t="s">
        <v>622</v>
      </c>
      <c r="Z53" s="105"/>
      <c r="AA53" s="256" t="s">
        <v>622</v>
      </c>
      <c r="AB53" s="243"/>
      <c r="AC53" s="96" t="s">
        <v>621</v>
      </c>
      <c r="AD53" s="106" t="s">
        <v>2439</v>
      </c>
      <c r="AE53" s="96" t="s">
        <v>621</v>
      </c>
      <c r="AF53" s="95" t="s">
        <v>2249</v>
      </c>
      <c r="AG53" s="208" t="s">
        <v>622</v>
      </c>
      <c r="AH53" s="209"/>
      <c r="AI53" s="208" t="s">
        <v>622</v>
      </c>
      <c r="AJ53" s="209"/>
      <c r="AK53" s="208" t="s">
        <v>622</v>
      </c>
      <c r="AL53" s="209"/>
      <c r="AM53" s="96" t="s">
        <v>623</v>
      </c>
      <c r="AN53" s="293" t="s">
        <v>2090</v>
      </c>
      <c r="AO53" s="118" t="s">
        <v>622</v>
      </c>
      <c r="AP53" s="119"/>
      <c r="AQ53" s="148" t="s">
        <v>622</v>
      </c>
      <c r="AR53" s="150"/>
      <c r="AS53" s="181" t="s">
        <v>621</v>
      </c>
      <c r="AT53" s="179" t="s">
        <v>2522</v>
      </c>
      <c r="AU53" s="148" t="s">
        <v>622</v>
      </c>
      <c r="AV53" s="149"/>
      <c r="AW53" s="148" t="s">
        <v>621</v>
      </c>
      <c r="AX53" s="199" t="s">
        <v>3699</v>
      </c>
      <c r="AY53" s="155" t="s">
        <v>621</v>
      </c>
      <c r="AZ53" s="199" t="s">
        <v>2762</v>
      </c>
      <c r="BA53" s="96" t="s">
        <v>622</v>
      </c>
      <c r="BB53" s="109"/>
      <c r="BC53" s="120" t="s">
        <v>622</v>
      </c>
      <c r="BD53" s="127"/>
      <c r="BE53" s="120" t="s">
        <v>622</v>
      </c>
      <c r="BF53" s="127"/>
      <c r="BG53" s="120" t="s">
        <v>621</v>
      </c>
      <c r="BH53" s="121" t="s">
        <v>2638</v>
      </c>
      <c r="BI53" s="120" t="s">
        <v>621</v>
      </c>
      <c r="BJ53" s="121" t="s">
        <v>2691</v>
      </c>
      <c r="BK53" s="96" t="s">
        <v>621</v>
      </c>
      <c r="BL53" s="264" t="s">
        <v>4133</v>
      </c>
      <c r="BM53" s="96" t="s">
        <v>621</v>
      </c>
      <c r="BN53" s="95" t="s">
        <v>3132</v>
      </c>
      <c r="BO53" s="96" t="s">
        <v>623</v>
      </c>
      <c r="BP53" s="268" t="s">
        <v>3955</v>
      </c>
      <c r="BQ53" s="96" t="s">
        <v>622</v>
      </c>
      <c r="BR53" s="98"/>
      <c r="BS53" s="96" t="s">
        <v>622</v>
      </c>
      <c r="BT53" s="98"/>
      <c r="BU53" s="96" t="s">
        <v>622</v>
      </c>
      <c r="BV53" s="95"/>
      <c r="BW53" s="96" t="s">
        <v>622</v>
      </c>
      <c r="BX53" s="95"/>
      <c r="BY53" s="96" t="s">
        <v>621</v>
      </c>
      <c r="BZ53" s="143" t="s">
        <v>1577</v>
      </c>
      <c r="CA53" s="109" t="s">
        <v>622</v>
      </c>
      <c r="CB53" s="109"/>
      <c r="CC53" s="96" t="s">
        <v>621</v>
      </c>
      <c r="CD53" s="156" t="s">
        <v>1578</v>
      </c>
      <c r="CE53" s="96" t="s">
        <v>621</v>
      </c>
      <c r="CF53" s="140" t="s">
        <v>2799</v>
      </c>
      <c r="CG53" s="239" t="s">
        <v>621</v>
      </c>
      <c r="CH53" s="250" t="s">
        <v>1664</v>
      </c>
      <c r="CI53" s="96" t="s">
        <v>621</v>
      </c>
      <c r="CJ53" s="113" t="s">
        <v>2555</v>
      </c>
      <c r="CK53" s="96" t="s">
        <v>622</v>
      </c>
      <c r="CL53" s="139"/>
      <c r="CM53" s="123" t="s">
        <v>621</v>
      </c>
      <c r="CN53" s="139" t="s">
        <v>3956</v>
      </c>
      <c r="CO53" s="123" t="s">
        <v>622</v>
      </c>
      <c r="CP53" s="266" t="s">
        <v>4110</v>
      </c>
      <c r="CQ53" s="122" t="s">
        <v>622</v>
      </c>
      <c r="CR53" s="122"/>
      <c r="CS53" s="123" t="s">
        <v>621</v>
      </c>
      <c r="CT53" s="158" t="s">
        <v>1794</v>
      </c>
      <c r="CU53" s="123" t="s">
        <v>621</v>
      </c>
      <c r="CV53" s="269" t="s">
        <v>4132</v>
      </c>
      <c r="CW53" s="122" t="s">
        <v>622</v>
      </c>
      <c r="CX53" s="131"/>
      <c r="CY53" s="87"/>
    </row>
    <row r="54" spans="1:103" ht="40.200000000000003" customHeight="1" thickBot="1" x14ac:dyDescent="0.35">
      <c r="A54" t="s">
        <v>355</v>
      </c>
      <c r="B54" s="30" t="s">
        <v>160</v>
      </c>
      <c r="C54" s="96" t="s">
        <v>621</v>
      </c>
      <c r="D54" s="158" t="s">
        <v>2273</v>
      </c>
      <c r="E54" s="96" t="s">
        <v>621</v>
      </c>
      <c r="F54" s="269" t="s">
        <v>3541</v>
      </c>
      <c r="G54" s="96" t="s">
        <v>622</v>
      </c>
      <c r="H54" s="95"/>
      <c r="I54" s="96" t="s">
        <v>622</v>
      </c>
      <c r="J54" s="95"/>
      <c r="K54" s="96" t="s">
        <v>622</v>
      </c>
      <c r="L54" s="95"/>
      <c r="M54" s="101" t="s">
        <v>621</v>
      </c>
      <c r="N54" s="156" t="s">
        <v>1242</v>
      </c>
      <c r="O54" s="101" t="s">
        <v>621</v>
      </c>
      <c r="P54" s="103" t="s">
        <v>3957</v>
      </c>
      <c r="Q54" s="101" t="s">
        <v>622</v>
      </c>
      <c r="R54" s="104"/>
      <c r="S54" s="101" t="s">
        <v>621</v>
      </c>
      <c r="T54" s="156" t="s">
        <v>2400</v>
      </c>
      <c r="U54" s="101" t="s">
        <v>622</v>
      </c>
      <c r="V54" s="104"/>
      <c r="W54" s="96" t="s">
        <v>621</v>
      </c>
      <c r="X54" s="98" t="s">
        <v>4088</v>
      </c>
      <c r="Y54" s="239" t="s">
        <v>622</v>
      </c>
      <c r="Z54" s="105"/>
      <c r="AA54" s="239" t="s">
        <v>622</v>
      </c>
      <c r="AB54" s="243"/>
      <c r="AC54" s="96" t="s">
        <v>621</v>
      </c>
      <c r="AD54" s="268" t="s">
        <v>4103</v>
      </c>
      <c r="AE54" s="96" t="s">
        <v>621</v>
      </c>
      <c r="AF54" s="159" t="s">
        <v>2452</v>
      </c>
      <c r="AG54" s="208" t="s">
        <v>622</v>
      </c>
      <c r="AH54" s="209"/>
      <c r="AI54" s="208" t="s">
        <v>622</v>
      </c>
      <c r="AJ54" s="218"/>
      <c r="AK54" s="208" t="s">
        <v>622</v>
      </c>
      <c r="AL54" s="209"/>
      <c r="AM54" s="96" t="s">
        <v>622</v>
      </c>
      <c r="AN54" s="224"/>
      <c r="AO54" s="118" t="s">
        <v>621</v>
      </c>
      <c r="AP54" s="159" t="s">
        <v>2473</v>
      </c>
      <c r="AQ54" s="148" t="s">
        <v>621</v>
      </c>
      <c r="AR54" s="159" t="s">
        <v>1949</v>
      </c>
      <c r="AS54" s="148" t="s">
        <v>621</v>
      </c>
      <c r="AT54" s="179" t="s">
        <v>2523</v>
      </c>
      <c r="AU54" s="148" t="s">
        <v>622</v>
      </c>
      <c r="AV54" s="150"/>
      <c r="AW54" s="148" t="s">
        <v>621</v>
      </c>
      <c r="AX54" s="199" t="s">
        <v>2745</v>
      </c>
      <c r="AY54" s="148" t="s">
        <v>621</v>
      </c>
      <c r="AZ54" s="150" t="s">
        <v>1943</v>
      </c>
      <c r="BA54" s="96" t="s">
        <v>621</v>
      </c>
      <c r="BB54" s="178" t="s">
        <v>603</v>
      </c>
      <c r="BC54" s="120" t="s">
        <v>622</v>
      </c>
      <c r="BD54" s="127"/>
      <c r="BE54" s="120" t="s">
        <v>621</v>
      </c>
      <c r="BF54" s="143" t="s">
        <v>1440</v>
      </c>
      <c r="BG54" s="120" t="s">
        <v>621</v>
      </c>
      <c r="BH54" s="121" t="s">
        <v>2639</v>
      </c>
      <c r="BI54" s="120" t="s">
        <v>622</v>
      </c>
      <c r="BJ54" s="121"/>
      <c r="BK54" s="96" t="s">
        <v>622</v>
      </c>
      <c r="BL54" s="98"/>
      <c r="BM54" s="96" t="s">
        <v>622</v>
      </c>
      <c r="BN54" s="95"/>
      <c r="BO54" s="96" t="s">
        <v>623</v>
      </c>
      <c r="BP54" s="98" t="s">
        <v>4065</v>
      </c>
      <c r="BQ54" s="96" t="s">
        <v>622</v>
      </c>
      <c r="BR54" s="98"/>
      <c r="BS54" s="96" t="s">
        <v>622</v>
      </c>
      <c r="BT54" s="98"/>
      <c r="BU54" s="96" t="s">
        <v>621</v>
      </c>
      <c r="BV54" s="113" t="s">
        <v>3570</v>
      </c>
      <c r="BW54" s="96" t="s">
        <v>622</v>
      </c>
      <c r="BX54" s="95"/>
      <c r="BY54" s="96" t="s">
        <v>621</v>
      </c>
      <c r="BZ54" s="143" t="s">
        <v>1579</v>
      </c>
      <c r="CA54" s="109" t="s">
        <v>622</v>
      </c>
      <c r="CB54" s="109"/>
      <c r="CC54" s="96" t="s">
        <v>622</v>
      </c>
      <c r="CD54" s="113" t="s">
        <v>3570</v>
      </c>
      <c r="CE54" s="96" t="s">
        <v>623</v>
      </c>
      <c r="CF54" s="137" t="s">
        <v>2800</v>
      </c>
      <c r="CG54" s="239" t="s">
        <v>622</v>
      </c>
      <c r="CH54" s="251"/>
      <c r="CI54" s="96" t="s">
        <v>621</v>
      </c>
      <c r="CJ54" s="264" t="s">
        <v>2553</v>
      </c>
      <c r="CK54" s="96" t="s">
        <v>623</v>
      </c>
      <c r="CL54" s="268" t="s">
        <v>4120</v>
      </c>
      <c r="CM54" s="123" t="s">
        <v>622</v>
      </c>
      <c r="CN54" s="98"/>
      <c r="CO54" s="123" t="s">
        <v>621</v>
      </c>
      <c r="CP54" s="156" t="s">
        <v>3576</v>
      </c>
      <c r="CQ54" s="122" t="s">
        <v>621</v>
      </c>
      <c r="CR54" s="156" t="s">
        <v>1761</v>
      </c>
      <c r="CS54" s="123" t="s">
        <v>621</v>
      </c>
      <c r="CT54" s="132" t="s">
        <v>2830</v>
      </c>
      <c r="CU54" s="123" t="s">
        <v>621</v>
      </c>
      <c r="CV54" s="156" t="s">
        <v>3645</v>
      </c>
      <c r="CW54" s="122" t="s">
        <v>622</v>
      </c>
      <c r="CX54" s="122"/>
      <c r="CY54" s="87"/>
    </row>
    <row r="55" spans="1:103" s="81" customFormat="1" ht="40.200000000000003" customHeight="1" thickBot="1" x14ac:dyDescent="0.35">
      <c r="A55" s="81" t="s">
        <v>356</v>
      </c>
      <c r="B55" s="82" t="s">
        <v>174</v>
      </c>
      <c r="C55" s="96" t="s">
        <v>621</v>
      </c>
      <c r="D55" s="98" t="s">
        <v>3537</v>
      </c>
      <c r="E55" s="96" t="s">
        <v>621</v>
      </c>
      <c r="F55" s="95" t="s">
        <v>2300</v>
      </c>
      <c r="G55" s="96" t="s">
        <v>621</v>
      </c>
      <c r="H55" s="157" t="s">
        <v>2317</v>
      </c>
      <c r="I55" s="96" t="s">
        <v>621</v>
      </c>
      <c r="J55" s="156" t="s">
        <v>1141</v>
      </c>
      <c r="K55" s="96" t="s">
        <v>621</v>
      </c>
      <c r="L55" s="98" t="s">
        <v>2361</v>
      </c>
      <c r="M55" s="101" t="s">
        <v>621</v>
      </c>
      <c r="N55" s="141" t="s">
        <v>1244</v>
      </c>
      <c r="O55" s="101" t="s">
        <v>621</v>
      </c>
      <c r="P55" s="102" t="s">
        <v>2040</v>
      </c>
      <c r="Q55" s="101" t="s">
        <v>621</v>
      </c>
      <c r="R55" s="137" t="s">
        <v>2861</v>
      </c>
      <c r="S55" s="101" t="s">
        <v>621</v>
      </c>
      <c r="T55" s="157" t="s">
        <v>2401</v>
      </c>
      <c r="U55" s="101" t="s">
        <v>621</v>
      </c>
      <c r="V55" s="102" t="s">
        <v>1246</v>
      </c>
      <c r="W55" s="96" t="s">
        <v>621</v>
      </c>
      <c r="X55" s="98" t="s">
        <v>1361</v>
      </c>
      <c r="Y55" s="239" t="s">
        <v>622</v>
      </c>
      <c r="Z55" s="264" t="s">
        <v>3958</v>
      </c>
      <c r="AA55" s="239" t="s">
        <v>621</v>
      </c>
      <c r="AB55" s="242" t="s">
        <v>1362</v>
      </c>
      <c r="AC55" s="96" t="s">
        <v>621</v>
      </c>
      <c r="AD55" s="98" t="s">
        <v>1363</v>
      </c>
      <c r="AE55" s="96" t="s">
        <v>621</v>
      </c>
      <c r="AF55" s="95" t="s">
        <v>1364</v>
      </c>
      <c r="AG55" s="208" t="s">
        <v>621</v>
      </c>
      <c r="AH55" s="215" t="s">
        <v>2933</v>
      </c>
      <c r="AI55" s="208" t="s">
        <v>622</v>
      </c>
      <c r="AJ55" s="218"/>
      <c r="AK55" s="208" t="s">
        <v>622</v>
      </c>
      <c r="AL55" s="209" t="s">
        <v>585</v>
      </c>
      <c r="AM55" s="96" t="s">
        <v>622</v>
      </c>
      <c r="AN55" s="222"/>
      <c r="AO55" s="118" t="s">
        <v>621</v>
      </c>
      <c r="AP55" s="159" t="s">
        <v>2474</v>
      </c>
      <c r="AQ55" s="148" t="s">
        <v>621</v>
      </c>
      <c r="AR55" s="158" t="s">
        <v>1950</v>
      </c>
      <c r="AS55" s="148" t="s">
        <v>621</v>
      </c>
      <c r="AT55" s="156" t="s">
        <v>1951</v>
      </c>
      <c r="AU55" s="148" t="s">
        <v>621</v>
      </c>
      <c r="AV55" s="268" t="s">
        <v>3959</v>
      </c>
      <c r="AW55" s="148" t="s">
        <v>621</v>
      </c>
      <c r="AX55" s="158" t="s">
        <v>1952</v>
      </c>
      <c r="AY55" s="148" t="s">
        <v>621</v>
      </c>
      <c r="AZ55" s="159" t="s">
        <v>1953</v>
      </c>
      <c r="BA55" s="96" t="s">
        <v>621</v>
      </c>
      <c r="BB55" s="178" t="s">
        <v>966</v>
      </c>
      <c r="BC55" s="120" t="s">
        <v>621</v>
      </c>
      <c r="BD55" s="143" t="s">
        <v>1441</v>
      </c>
      <c r="BE55" s="120" t="s">
        <v>621</v>
      </c>
      <c r="BF55" s="287" t="s">
        <v>2143</v>
      </c>
      <c r="BG55" s="120" t="s">
        <v>621</v>
      </c>
      <c r="BH55" s="129" t="s">
        <v>2640</v>
      </c>
      <c r="BI55" s="120" t="s">
        <v>621</v>
      </c>
      <c r="BJ55" s="157" t="s">
        <v>2692</v>
      </c>
      <c r="BK55" s="96" t="s">
        <v>623</v>
      </c>
      <c r="BL55" s="139" t="s">
        <v>3960</v>
      </c>
      <c r="BM55" s="96" t="s">
        <v>622</v>
      </c>
      <c r="BN55" s="95"/>
      <c r="BO55" s="96" t="s">
        <v>623</v>
      </c>
      <c r="BP55" s="98" t="s">
        <v>3961</v>
      </c>
      <c r="BQ55" s="96" t="s">
        <v>622</v>
      </c>
      <c r="BR55" s="98"/>
      <c r="BS55" s="96" t="s">
        <v>622</v>
      </c>
      <c r="BT55" s="98"/>
      <c r="BU55" s="96" t="s">
        <v>621</v>
      </c>
      <c r="BV55" s="95" t="s">
        <v>980</v>
      </c>
      <c r="BW55" s="96" t="s">
        <v>621</v>
      </c>
      <c r="BX55" s="156" t="s">
        <v>3097</v>
      </c>
      <c r="BY55" s="96" t="s">
        <v>621</v>
      </c>
      <c r="BZ55" s="173" t="s">
        <v>1581</v>
      </c>
      <c r="CA55" s="109" t="s">
        <v>623</v>
      </c>
      <c r="CB55" s="280" t="s">
        <v>2177</v>
      </c>
      <c r="CC55" s="96" t="s">
        <v>621</v>
      </c>
      <c r="CD55" s="156" t="s">
        <v>1583</v>
      </c>
      <c r="CE55" s="96" t="s">
        <v>621</v>
      </c>
      <c r="CF55" s="98" t="s">
        <v>2801</v>
      </c>
      <c r="CG55" s="239" t="s">
        <v>621</v>
      </c>
      <c r="CH55" s="242" t="s">
        <v>4073</v>
      </c>
      <c r="CI55" s="96" t="s">
        <v>621</v>
      </c>
      <c r="CJ55" s="156" t="s">
        <v>1666</v>
      </c>
      <c r="CK55" s="96" t="s">
        <v>622</v>
      </c>
      <c r="CL55" s="268" t="s">
        <v>3962</v>
      </c>
      <c r="CM55" s="123" t="s">
        <v>623</v>
      </c>
      <c r="CN55" s="264" t="s">
        <v>3963</v>
      </c>
      <c r="CO55" s="123" t="s">
        <v>621</v>
      </c>
      <c r="CP55" s="132" t="s">
        <v>2201</v>
      </c>
      <c r="CQ55" s="122" t="s">
        <v>621</v>
      </c>
      <c r="CR55" s="122" t="s">
        <v>1762</v>
      </c>
      <c r="CS55" s="123" t="s">
        <v>621</v>
      </c>
      <c r="CT55" s="132" t="s">
        <v>2831</v>
      </c>
      <c r="CU55" s="123" t="s">
        <v>622</v>
      </c>
      <c r="CV55" s="124"/>
      <c r="CW55" s="122" t="s">
        <v>621</v>
      </c>
      <c r="CX55" s="143" t="s">
        <v>1848</v>
      </c>
      <c r="CY55" s="87"/>
    </row>
    <row r="56" spans="1:103" ht="40.200000000000003" customHeight="1" thickBot="1" x14ac:dyDescent="0.35">
      <c r="A56" t="s">
        <v>357</v>
      </c>
      <c r="B56" s="31" t="s">
        <v>175</v>
      </c>
      <c r="C56" s="96" t="s">
        <v>621</v>
      </c>
      <c r="D56" s="157" t="s">
        <v>2024</v>
      </c>
      <c r="E56" s="96" t="s">
        <v>621</v>
      </c>
      <c r="F56" s="95" t="s">
        <v>2300</v>
      </c>
      <c r="G56" s="96" t="s">
        <v>621</v>
      </c>
      <c r="H56" s="157" t="s">
        <v>2316</v>
      </c>
      <c r="I56" s="96" t="s">
        <v>621</v>
      </c>
      <c r="J56" s="159" t="s">
        <v>1142</v>
      </c>
      <c r="K56" s="96" t="s">
        <v>621</v>
      </c>
      <c r="L56" s="91" t="s">
        <v>2362</v>
      </c>
      <c r="M56" s="101" t="s">
        <v>621</v>
      </c>
      <c r="N56" s="139" t="s">
        <v>1247</v>
      </c>
      <c r="O56" s="101" t="s">
        <v>621</v>
      </c>
      <c r="P56" s="286" t="s">
        <v>2039</v>
      </c>
      <c r="Q56" s="101" t="s">
        <v>621</v>
      </c>
      <c r="R56" s="103" t="s">
        <v>2862</v>
      </c>
      <c r="S56" s="101" t="s">
        <v>621</v>
      </c>
      <c r="T56" s="156" t="s">
        <v>1248</v>
      </c>
      <c r="U56" s="101" t="s">
        <v>621</v>
      </c>
      <c r="V56" s="286" t="s">
        <v>3964</v>
      </c>
      <c r="W56" s="96" t="s">
        <v>621</v>
      </c>
      <c r="X56" s="159" t="s">
        <v>530</v>
      </c>
      <c r="Y56" s="239" t="s">
        <v>623</v>
      </c>
      <c r="Z56" s="268" t="s">
        <v>522</v>
      </c>
      <c r="AA56" s="239" t="s">
        <v>621</v>
      </c>
      <c r="AB56" s="243" t="s">
        <v>515</v>
      </c>
      <c r="AC56" s="96" t="s">
        <v>621</v>
      </c>
      <c r="AD56" s="98" t="s">
        <v>2441</v>
      </c>
      <c r="AE56" s="96" t="s">
        <v>621</v>
      </c>
      <c r="AF56" s="158" t="s">
        <v>2453</v>
      </c>
      <c r="AG56" s="208" t="s">
        <v>622</v>
      </c>
      <c r="AH56" s="209"/>
      <c r="AI56" s="208" t="s">
        <v>621</v>
      </c>
      <c r="AJ56" s="215" t="s">
        <v>2955</v>
      </c>
      <c r="AK56" s="208" t="s">
        <v>622</v>
      </c>
      <c r="AL56" s="209" t="s">
        <v>585</v>
      </c>
      <c r="AM56" s="96" t="s">
        <v>621</v>
      </c>
      <c r="AN56" s="172" t="s">
        <v>1021</v>
      </c>
      <c r="AO56" s="118" t="s">
        <v>621</v>
      </c>
      <c r="AP56" s="159" t="s">
        <v>2475</v>
      </c>
      <c r="AQ56" s="148" t="s">
        <v>621</v>
      </c>
      <c r="AR56" s="159" t="s">
        <v>1954</v>
      </c>
      <c r="AS56" s="148" t="s">
        <v>621</v>
      </c>
      <c r="AT56" s="158" t="s">
        <v>1955</v>
      </c>
      <c r="AU56" s="148" t="s">
        <v>621</v>
      </c>
      <c r="AV56" s="269" t="s">
        <v>2111</v>
      </c>
      <c r="AW56" s="148" t="s">
        <v>621</v>
      </c>
      <c r="AX56" s="272" t="s">
        <v>3965</v>
      </c>
      <c r="AY56" s="148" t="s">
        <v>621</v>
      </c>
      <c r="AZ56" s="158" t="s">
        <v>1957</v>
      </c>
      <c r="BA56" s="96" t="s">
        <v>623</v>
      </c>
      <c r="BB56" s="109" t="s">
        <v>604</v>
      </c>
      <c r="BC56" s="120" t="s">
        <v>623</v>
      </c>
      <c r="BD56" s="196" t="s">
        <v>572</v>
      </c>
      <c r="BE56" s="120" t="s">
        <v>621</v>
      </c>
      <c r="BF56" s="289" t="s">
        <v>2144</v>
      </c>
      <c r="BG56" s="120" t="s">
        <v>621</v>
      </c>
      <c r="BH56" s="129" t="s">
        <v>2641</v>
      </c>
      <c r="BI56" s="120" t="s">
        <v>621</v>
      </c>
      <c r="BJ56" s="157" t="s">
        <v>2693</v>
      </c>
      <c r="BK56" s="96" t="s">
        <v>621</v>
      </c>
      <c r="BL56" s="130" t="s">
        <v>3259</v>
      </c>
      <c r="BM56" s="96" t="s">
        <v>621</v>
      </c>
      <c r="BN56" s="137" t="s">
        <v>3133</v>
      </c>
      <c r="BO56" s="96" t="s">
        <v>621</v>
      </c>
      <c r="BP56" s="268" t="s">
        <v>3966</v>
      </c>
      <c r="BQ56" s="96" t="s">
        <v>621</v>
      </c>
      <c r="BR56" s="139" t="s">
        <v>1491</v>
      </c>
      <c r="BS56" s="96" t="s">
        <v>621</v>
      </c>
      <c r="BT56" s="268" t="s">
        <v>4127</v>
      </c>
      <c r="BU56" s="96" t="s">
        <v>621</v>
      </c>
      <c r="BV56" s="159" t="s">
        <v>3118</v>
      </c>
      <c r="BW56" s="96" t="s">
        <v>621</v>
      </c>
      <c r="BX56" s="159" t="s">
        <v>3098</v>
      </c>
      <c r="BY56" s="96" t="s">
        <v>621</v>
      </c>
      <c r="BZ56" s="143" t="s">
        <v>1584</v>
      </c>
      <c r="CA56" s="109" t="s">
        <v>621</v>
      </c>
      <c r="CB56" s="173" t="s">
        <v>1585</v>
      </c>
      <c r="CC56" s="96" t="s">
        <v>621</v>
      </c>
      <c r="CD56" s="98" t="s">
        <v>4068</v>
      </c>
      <c r="CE56" s="96" t="s">
        <v>622</v>
      </c>
      <c r="CF56" s="95"/>
      <c r="CG56" s="239" t="s">
        <v>621</v>
      </c>
      <c r="CH56" s="276" t="s">
        <v>3577</v>
      </c>
      <c r="CI56" s="96" t="s">
        <v>621</v>
      </c>
      <c r="CJ56" s="113" t="s">
        <v>2557</v>
      </c>
      <c r="CK56" s="96" t="s">
        <v>623</v>
      </c>
      <c r="CL56" s="268" t="s">
        <v>4123</v>
      </c>
      <c r="CM56" s="123" t="s">
        <v>621</v>
      </c>
      <c r="CN56" s="264" t="s">
        <v>3967</v>
      </c>
      <c r="CO56" s="123" t="s">
        <v>621</v>
      </c>
      <c r="CP56" s="156" t="s">
        <v>1731</v>
      </c>
      <c r="CQ56" s="122" t="s">
        <v>621</v>
      </c>
      <c r="CR56" s="137" t="s">
        <v>1762</v>
      </c>
      <c r="CS56" s="123" t="s">
        <v>621</v>
      </c>
      <c r="CT56" s="264" t="s">
        <v>3971</v>
      </c>
      <c r="CU56" s="123" t="s">
        <v>621</v>
      </c>
      <c r="CV56" s="269" t="s">
        <v>4148</v>
      </c>
      <c r="CW56" s="122" t="s">
        <v>621</v>
      </c>
      <c r="CX56" s="143" t="s">
        <v>1849</v>
      </c>
      <c r="CY56" s="87"/>
    </row>
    <row r="57" spans="1:103" ht="40.200000000000003" customHeight="1" thickBot="1" x14ac:dyDescent="0.35">
      <c r="A57" t="s">
        <v>358</v>
      </c>
      <c r="B57" s="31" t="s">
        <v>161</v>
      </c>
      <c r="C57" s="96" t="s">
        <v>621</v>
      </c>
      <c r="D57" s="139" t="s">
        <v>3538</v>
      </c>
      <c r="E57" s="96" t="s">
        <v>621</v>
      </c>
      <c r="F57" s="137" t="s">
        <v>2301</v>
      </c>
      <c r="G57" s="96" t="s">
        <v>622</v>
      </c>
      <c r="H57" s="95"/>
      <c r="I57" s="96" t="s">
        <v>621</v>
      </c>
      <c r="J57" s="156" t="s">
        <v>498</v>
      </c>
      <c r="K57" s="96" t="s">
        <v>621</v>
      </c>
      <c r="L57" s="156" t="s">
        <v>1132</v>
      </c>
      <c r="M57" s="101" t="s">
        <v>621</v>
      </c>
      <c r="N57" s="139" t="s">
        <v>3700</v>
      </c>
      <c r="O57" s="101" t="s">
        <v>621</v>
      </c>
      <c r="P57" s="102" t="s">
        <v>3968</v>
      </c>
      <c r="Q57" s="101" t="s">
        <v>623</v>
      </c>
      <c r="R57" s="139" t="s">
        <v>2863</v>
      </c>
      <c r="S57" s="101" t="s">
        <v>621</v>
      </c>
      <c r="T57" s="156" t="s">
        <v>1251</v>
      </c>
      <c r="U57" s="101" t="s">
        <v>621</v>
      </c>
      <c r="V57" s="102" t="s">
        <v>1252</v>
      </c>
      <c r="W57" s="96" t="s">
        <v>621</v>
      </c>
      <c r="X57" s="98" t="s">
        <v>3969</v>
      </c>
      <c r="Y57" s="239" t="s">
        <v>621</v>
      </c>
      <c r="Z57" s="98" t="s">
        <v>3972</v>
      </c>
      <c r="AA57" s="239" t="s">
        <v>622</v>
      </c>
      <c r="AB57" s="257"/>
      <c r="AC57" s="96" t="s">
        <v>621</v>
      </c>
      <c r="AD57" s="98" t="s">
        <v>2442</v>
      </c>
      <c r="AE57" s="96" t="s">
        <v>621</v>
      </c>
      <c r="AF57" s="98" t="s">
        <v>2069</v>
      </c>
      <c r="AG57" s="208" t="s">
        <v>622</v>
      </c>
      <c r="AH57" s="209"/>
      <c r="AI57" s="208" t="s">
        <v>621</v>
      </c>
      <c r="AJ57" s="215" t="s">
        <v>2956</v>
      </c>
      <c r="AK57" s="208" t="s">
        <v>622</v>
      </c>
      <c r="AL57" s="209" t="s">
        <v>586</v>
      </c>
      <c r="AM57" s="96" t="s">
        <v>621</v>
      </c>
      <c r="AN57" s="143" t="s">
        <v>1022</v>
      </c>
      <c r="AO57" s="118" t="s">
        <v>621</v>
      </c>
      <c r="AP57" s="159" t="s">
        <v>1697</v>
      </c>
      <c r="AQ57" s="148" t="s">
        <v>621</v>
      </c>
      <c r="AR57" s="158" t="s">
        <v>3646</v>
      </c>
      <c r="AS57" s="148" t="s">
        <v>621</v>
      </c>
      <c r="AT57" s="159" t="s">
        <v>2524</v>
      </c>
      <c r="AU57" s="148" t="s">
        <v>621</v>
      </c>
      <c r="AV57" s="268" t="s">
        <v>2110</v>
      </c>
      <c r="AW57" s="148" t="s">
        <v>623</v>
      </c>
      <c r="AX57" s="272" t="s">
        <v>3973</v>
      </c>
      <c r="AY57" s="148" t="s">
        <v>621</v>
      </c>
      <c r="AZ57" s="159" t="s">
        <v>1959</v>
      </c>
      <c r="BA57" s="96" t="s">
        <v>621</v>
      </c>
      <c r="BB57" s="143" t="s">
        <v>607</v>
      </c>
      <c r="BC57" s="120" t="s">
        <v>623</v>
      </c>
      <c r="BD57" s="172" t="s">
        <v>1444</v>
      </c>
      <c r="BE57" s="120" t="s">
        <v>621</v>
      </c>
      <c r="BF57" s="174" t="s">
        <v>1445</v>
      </c>
      <c r="BG57" s="120" t="s">
        <v>621</v>
      </c>
      <c r="BH57" s="139" t="s">
        <v>2643</v>
      </c>
      <c r="BI57" s="120" t="s">
        <v>623</v>
      </c>
      <c r="BJ57" s="139" t="s">
        <v>2695</v>
      </c>
      <c r="BK57" s="96" t="s">
        <v>623</v>
      </c>
      <c r="BL57" s="130" t="s">
        <v>3970</v>
      </c>
      <c r="BM57" s="96" t="s">
        <v>622</v>
      </c>
      <c r="BN57" s="95"/>
      <c r="BO57" s="96" t="s">
        <v>623</v>
      </c>
      <c r="BP57" s="98" t="s">
        <v>3974</v>
      </c>
      <c r="BQ57" s="96" t="s">
        <v>623</v>
      </c>
      <c r="BR57" s="139" t="s">
        <v>3975</v>
      </c>
      <c r="BS57" s="96" t="s">
        <v>621</v>
      </c>
      <c r="BT57" s="98" t="s">
        <v>3976</v>
      </c>
      <c r="BU57" s="96" t="s">
        <v>621</v>
      </c>
      <c r="BV57" s="156" t="s">
        <v>552</v>
      </c>
      <c r="BW57" s="96" t="s">
        <v>623</v>
      </c>
      <c r="BX57" s="156" t="s">
        <v>1587</v>
      </c>
      <c r="BY57" s="96" t="s">
        <v>621</v>
      </c>
      <c r="BZ57" s="173" t="s">
        <v>1588</v>
      </c>
      <c r="CA57" s="109" t="s">
        <v>622</v>
      </c>
      <c r="CB57" s="109"/>
      <c r="CC57" s="96" t="s">
        <v>621</v>
      </c>
      <c r="CD57" s="98" t="s">
        <v>1589</v>
      </c>
      <c r="CE57" s="96" t="s">
        <v>621</v>
      </c>
      <c r="CF57" s="98" t="s">
        <v>3603</v>
      </c>
      <c r="CG57" s="239" t="s">
        <v>623</v>
      </c>
      <c r="CH57" s="250" t="s">
        <v>3167</v>
      </c>
      <c r="CI57" s="96" t="s">
        <v>621</v>
      </c>
      <c r="CJ57" s="113" t="s">
        <v>2558</v>
      </c>
      <c r="CK57" s="96" t="s">
        <v>623</v>
      </c>
      <c r="CL57" s="98" t="s">
        <v>3977</v>
      </c>
      <c r="CM57" s="123" t="s">
        <v>623</v>
      </c>
      <c r="CN57" s="139" t="s">
        <v>3978</v>
      </c>
      <c r="CO57" s="123" t="s">
        <v>621</v>
      </c>
      <c r="CP57" s="132" t="s">
        <v>3979</v>
      </c>
      <c r="CQ57" s="122" t="s">
        <v>621</v>
      </c>
      <c r="CR57" s="122" t="s">
        <v>2577</v>
      </c>
      <c r="CS57" s="123" t="s">
        <v>621</v>
      </c>
      <c r="CT57" s="156" t="s">
        <v>1787</v>
      </c>
      <c r="CU57" s="123" t="s">
        <v>621</v>
      </c>
      <c r="CV57" s="269" t="s">
        <v>2215</v>
      </c>
      <c r="CW57" s="122" t="s">
        <v>621</v>
      </c>
      <c r="CX57" s="131" t="s">
        <v>1850</v>
      </c>
      <c r="CY57" s="87"/>
    </row>
    <row r="58" spans="1:103" s="81" customFormat="1" ht="40.200000000000003" customHeight="1" thickBot="1" x14ac:dyDescent="0.35">
      <c r="A58" s="81" t="s">
        <v>359</v>
      </c>
      <c r="B58" s="82" t="s">
        <v>176</v>
      </c>
      <c r="C58" s="96" t="s">
        <v>621</v>
      </c>
      <c r="D58" s="156" t="s">
        <v>2275</v>
      </c>
      <c r="E58" s="96" t="s">
        <v>621</v>
      </c>
      <c r="F58" s="156" t="s">
        <v>1085</v>
      </c>
      <c r="G58" s="96" t="s">
        <v>621</v>
      </c>
      <c r="H58" s="156" t="s">
        <v>2318</v>
      </c>
      <c r="I58" s="96" t="s">
        <v>621</v>
      </c>
      <c r="J58" s="268" t="s">
        <v>3980</v>
      </c>
      <c r="K58" s="96" t="s">
        <v>621</v>
      </c>
      <c r="L58" s="156" t="s">
        <v>2363</v>
      </c>
      <c r="M58" s="101" t="s">
        <v>621</v>
      </c>
      <c r="N58" s="141" t="s">
        <v>1253</v>
      </c>
      <c r="O58" s="101" t="s">
        <v>621</v>
      </c>
      <c r="P58" s="156" t="s">
        <v>1254</v>
      </c>
      <c r="Q58" s="101" t="s">
        <v>621</v>
      </c>
      <c r="R58" s="156" t="s">
        <v>2864</v>
      </c>
      <c r="S58" s="101" t="s">
        <v>621</v>
      </c>
      <c r="T58" s="156" t="s">
        <v>1255</v>
      </c>
      <c r="U58" s="101" t="s">
        <v>621</v>
      </c>
      <c r="V58" s="156" t="s">
        <v>1256</v>
      </c>
      <c r="W58" s="96" t="s">
        <v>621</v>
      </c>
      <c r="X58" s="98" t="s">
        <v>3982</v>
      </c>
      <c r="Y58" s="239" t="s">
        <v>621</v>
      </c>
      <c r="Z58" s="98" t="s">
        <v>3981</v>
      </c>
      <c r="AA58" s="239" t="s">
        <v>621</v>
      </c>
      <c r="AB58" s="251" t="s">
        <v>516</v>
      </c>
      <c r="AC58" s="96" t="s">
        <v>621</v>
      </c>
      <c r="AD58" s="159" t="s">
        <v>1365</v>
      </c>
      <c r="AE58" s="96" t="s">
        <v>621</v>
      </c>
      <c r="AF58" s="159" t="s">
        <v>2070</v>
      </c>
      <c r="AG58" s="208" t="s">
        <v>621</v>
      </c>
      <c r="AH58" s="215" t="s">
        <v>2076</v>
      </c>
      <c r="AI58" s="208" t="s">
        <v>621</v>
      </c>
      <c r="AJ58" s="219" t="s">
        <v>2956</v>
      </c>
      <c r="AK58" s="208" t="s">
        <v>621</v>
      </c>
      <c r="AL58" s="215" t="s">
        <v>587</v>
      </c>
      <c r="AM58" s="96" t="s">
        <v>621</v>
      </c>
      <c r="AN58" s="282" t="s">
        <v>2091</v>
      </c>
      <c r="AO58" s="118" t="s">
        <v>621</v>
      </c>
      <c r="AP58" s="159" t="s">
        <v>592</v>
      </c>
      <c r="AQ58" s="148" t="s">
        <v>621</v>
      </c>
      <c r="AR58" s="159" t="s">
        <v>1960</v>
      </c>
      <c r="AS58" s="148" t="s">
        <v>621</v>
      </c>
      <c r="AT58" s="158" t="s">
        <v>2525</v>
      </c>
      <c r="AU58" s="148" t="s">
        <v>621</v>
      </c>
      <c r="AV58" s="264" t="s">
        <v>3986</v>
      </c>
      <c r="AW58" s="148" t="s">
        <v>621</v>
      </c>
      <c r="AX58" s="159" t="s">
        <v>1962</v>
      </c>
      <c r="AY58" s="148" t="s">
        <v>621</v>
      </c>
      <c r="AZ58" s="159" t="s">
        <v>1963</v>
      </c>
      <c r="BA58" s="96" t="s">
        <v>621</v>
      </c>
      <c r="BB58" s="109" t="s">
        <v>967</v>
      </c>
      <c r="BC58" s="120" t="s">
        <v>621</v>
      </c>
      <c r="BD58" s="196" t="s">
        <v>573</v>
      </c>
      <c r="BE58" s="120" t="s">
        <v>621</v>
      </c>
      <c r="BF58" s="174" t="s">
        <v>1446</v>
      </c>
      <c r="BG58" s="120" t="s">
        <v>621</v>
      </c>
      <c r="BH58" s="137" t="s">
        <v>2644</v>
      </c>
      <c r="BI58" s="120" t="s">
        <v>621</v>
      </c>
      <c r="BJ58" s="137" t="s">
        <v>2696</v>
      </c>
      <c r="BK58" s="96" t="s">
        <v>621</v>
      </c>
      <c r="BL58" s="85" t="s">
        <v>3261</v>
      </c>
      <c r="BM58" s="96" t="s">
        <v>621</v>
      </c>
      <c r="BN58" s="95" t="s">
        <v>3134</v>
      </c>
      <c r="BO58" s="96" t="s">
        <v>621</v>
      </c>
      <c r="BP58" s="98" t="s">
        <v>3983</v>
      </c>
      <c r="BQ58" s="96" t="s">
        <v>621</v>
      </c>
      <c r="BR58" s="264" t="s">
        <v>1590</v>
      </c>
      <c r="BS58" s="96" t="s">
        <v>621</v>
      </c>
      <c r="BT58" s="98" t="s">
        <v>3410</v>
      </c>
      <c r="BU58" s="96" t="s">
        <v>621</v>
      </c>
      <c r="BV58" s="159" t="s">
        <v>981</v>
      </c>
      <c r="BW58" s="96" t="s">
        <v>621</v>
      </c>
      <c r="BX58" s="159" t="s">
        <v>983</v>
      </c>
      <c r="BY58" s="96" t="s">
        <v>621</v>
      </c>
      <c r="BZ58" s="143" t="s">
        <v>1591</v>
      </c>
      <c r="CA58" s="109" t="s">
        <v>621</v>
      </c>
      <c r="CB58" s="128" t="s">
        <v>1592</v>
      </c>
      <c r="CC58" s="96" t="s">
        <v>621</v>
      </c>
      <c r="CD58" s="98" t="s">
        <v>4117</v>
      </c>
      <c r="CE58" s="96" t="s">
        <v>621</v>
      </c>
      <c r="CF58" s="95" t="s">
        <v>2802</v>
      </c>
      <c r="CG58" s="239" t="s">
        <v>621</v>
      </c>
      <c r="CH58" s="250" t="s">
        <v>3168</v>
      </c>
      <c r="CI58" s="96" t="s">
        <v>621</v>
      </c>
      <c r="CJ58" s="137" t="s">
        <v>2559</v>
      </c>
      <c r="CK58" s="96" t="s">
        <v>621</v>
      </c>
      <c r="CL58" s="98" t="s">
        <v>3984</v>
      </c>
      <c r="CM58" s="123" t="s">
        <v>621</v>
      </c>
      <c r="CN58" s="139" t="s">
        <v>3985</v>
      </c>
      <c r="CO58" s="123" t="s">
        <v>621</v>
      </c>
      <c r="CP58" s="156" t="s">
        <v>1733</v>
      </c>
      <c r="CQ58" s="122" t="s">
        <v>621</v>
      </c>
      <c r="CR58" s="156" t="s">
        <v>2578</v>
      </c>
      <c r="CS58" s="123" t="s">
        <v>621</v>
      </c>
      <c r="CT58" s="159" t="s">
        <v>2208</v>
      </c>
      <c r="CU58" s="123" t="s">
        <v>621</v>
      </c>
      <c r="CV58" s="137" t="s">
        <v>2237</v>
      </c>
      <c r="CW58" s="122" t="s">
        <v>621</v>
      </c>
      <c r="CX58" s="203" t="s">
        <v>1851</v>
      </c>
      <c r="CY58" s="87"/>
    </row>
    <row r="59" spans="1:103" ht="40.200000000000003" customHeight="1" thickBot="1" x14ac:dyDescent="0.35">
      <c r="A59" t="s">
        <v>360</v>
      </c>
      <c r="B59" s="31" t="s">
        <v>177</v>
      </c>
      <c r="C59" s="96" t="s">
        <v>621</v>
      </c>
      <c r="D59" s="157" t="s">
        <v>1065</v>
      </c>
      <c r="E59" s="96" t="s">
        <v>621</v>
      </c>
      <c r="F59" s="137" t="s">
        <v>2301</v>
      </c>
      <c r="G59" s="96" t="s">
        <v>622</v>
      </c>
      <c r="H59" s="95"/>
      <c r="I59" s="96" t="s">
        <v>622</v>
      </c>
      <c r="J59" s="95"/>
      <c r="K59" s="96" t="s">
        <v>621</v>
      </c>
      <c r="L59" s="156" t="s">
        <v>990</v>
      </c>
      <c r="M59" s="101" t="s">
        <v>621</v>
      </c>
      <c r="N59" s="139" t="s">
        <v>4163</v>
      </c>
      <c r="O59" s="101" t="s">
        <v>621</v>
      </c>
      <c r="P59" s="156" t="s">
        <v>1258</v>
      </c>
      <c r="Q59" s="101" t="s">
        <v>621</v>
      </c>
      <c r="R59" s="137" t="s">
        <v>2865</v>
      </c>
      <c r="S59" s="101" t="s">
        <v>621</v>
      </c>
      <c r="T59" s="156" t="s">
        <v>1251</v>
      </c>
      <c r="U59" s="101" t="s">
        <v>621</v>
      </c>
      <c r="V59" s="156" t="s">
        <v>1259</v>
      </c>
      <c r="W59" s="96" t="s">
        <v>621</v>
      </c>
      <c r="X59" s="158" t="s">
        <v>3578</v>
      </c>
      <c r="Y59" s="239" t="s">
        <v>623</v>
      </c>
      <c r="Z59" s="98" t="s">
        <v>3987</v>
      </c>
      <c r="AA59" s="239" t="s">
        <v>621</v>
      </c>
      <c r="AB59" s="243" t="s">
        <v>517</v>
      </c>
      <c r="AC59" s="96" t="s">
        <v>621</v>
      </c>
      <c r="AD59" s="98" t="s">
        <v>2443</v>
      </c>
      <c r="AE59" s="96" t="s">
        <v>621</v>
      </c>
      <c r="AF59" s="156" t="s">
        <v>2071</v>
      </c>
      <c r="AG59" s="208" t="s">
        <v>622</v>
      </c>
      <c r="AH59" s="209"/>
      <c r="AI59" s="208" t="s">
        <v>621</v>
      </c>
      <c r="AJ59" s="219" t="s">
        <v>2957</v>
      </c>
      <c r="AK59" s="208" t="s">
        <v>622</v>
      </c>
      <c r="AL59" s="209"/>
      <c r="AM59" s="96" t="s">
        <v>623</v>
      </c>
      <c r="AN59" s="282" t="s">
        <v>2092</v>
      </c>
      <c r="AO59" s="118" t="s">
        <v>621</v>
      </c>
      <c r="AP59" s="159" t="s">
        <v>1698</v>
      </c>
      <c r="AQ59" s="148" t="s">
        <v>621</v>
      </c>
      <c r="AR59" s="158" t="s">
        <v>2507</v>
      </c>
      <c r="AS59" s="148" t="s">
        <v>621</v>
      </c>
      <c r="AT59" s="159" t="s">
        <v>1964</v>
      </c>
      <c r="AU59" s="148" t="s">
        <v>621</v>
      </c>
      <c r="AV59" s="269" t="s">
        <v>2109</v>
      </c>
      <c r="AW59" s="148" t="s">
        <v>621</v>
      </c>
      <c r="AX59" s="268" t="s">
        <v>3990</v>
      </c>
      <c r="AY59" s="148" t="s">
        <v>621</v>
      </c>
      <c r="AZ59" s="156" t="s">
        <v>1966</v>
      </c>
      <c r="BA59" s="96" t="s">
        <v>622</v>
      </c>
      <c r="BB59" s="109"/>
      <c r="BC59" s="120" t="s">
        <v>623</v>
      </c>
      <c r="BD59" s="172" t="s">
        <v>1447</v>
      </c>
      <c r="BE59" s="120" t="s">
        <v>621</v>
      </c>
      <c r="BF59" s="172" t="s">
        <v>1448</v>
      </c>
      <c r="BG59" s="120" t="s">
        <v>621</v>
      </c>
      <c r="BH59" s="137" t="s">
        <v>2642</v>
      </c>
      <c r="BI59" s="120" t="s">
        <v>621</v>
      </c>
      <c r="BJ59" s="137" t="s">
        <v>2694</v>
      </c>
      <c r="BK59" s="96" t="s">
        <v>623</v>
      </c>
      <c r="BL59" s="98" t="s">
        <v>3988</v>
      </c>
      <c r="BM59" s="96" t="s">
        <v>622</v>
      </c>
      <c r="BN59" s="95"/>
      <c r="BO59" s="96" t="s">
        <v>623</v>
      </c>
      <c r="BP59" s="268" t="s">
        <v>4126</v>
      </c>
      <c r="BQ59" s="96" t="s">
        <v>623</v>
      </c>
      <c r="BR59" s="139" t="s">
        <v>4171</v>
      </c>
      <c r="BS59" s="96" t="s">
        <v>623</v>
      </c>
      <c r="BT59" s="268" t="s">
        <v>3989</v>
      </c>
      <c r="BU59" s="96" t="s">
        <v>621</v>
      </c>
      <c r="BV59" s="159" t="s">
        <v>3121</v>
      </c>
      <c r="BW59" s="96" t="s">
        <v>621</v>
      </c>
      <c r="BX59" s="137" t="s">
        <v>3099</v>
      </c>
      <c r="BY59" s="96" t="s">
        <v>621</v>
      </c>
      <c r="BZ59" s="173" t="s">
        <v>1594</v>
      </c>
      <c r="CA59" s="109" t="s">
        <v>621</v>
      </c>
      <c r="CB59" s="173" t="s">
        <v>1595</v>
      </c>
      <c r="CC59" s="96" t="s">
        <v>621</v>
      </c>
      <c r="CD59" s="98" t="s">
        <v>1596</v>
      </c>
      <c r="CE59" s="96" t="s">
        <v>621</v>
      </c>
      <c r="CF59" s="139" t="s">
        <v>2804</v>
      </c>
      <c r="CG59" s="239" t="s">
        <v>621</v>
      </c>
      <c r="CH59" s="250" t="s">
        <v>1667</v>
      </c>
      <c r="CI59" s="96" t="s">
        <v>622</v>
      </c>
      <c r="CJ59" s="113" t="s">
        <v>1645</v>
      </c>
      <c r="CK59" s="96" t="s">
        <v>623</v>
      </c>
      <c r="CL59" s="98" t="s">
        <v>3991</v>
      </c>
      <c r="CM59" s="123" t="s">
        <v>623</v>
      </c>
      <c r="CN59" s="268" t="s">
        <v>2189</v>
      </c>
      <c r="CO59" s="123" t="s">
        <v>621</v>
      </c>
      <c r="CP59" s="137" t="s">
        <v>1734</v>
      </c>
      <c r="CQ59" s="122" t="s">
        <v>621</v>
      </c>
      <c r="CR59" s="156" t="s">
        <v>1763</v>
      </c>
      <c r="CS59" s="123" t="s">
        <v>621</v>
      </c>
      <c r="CT59" s="156" t="s">
        <v>1788</v>
      </c>
      <c r="CU59" s="123" t="s">
        <v>621</v>
      </c>
      <c r="CV59" s="137" t="s">
        <v>1809</v>
      </c>
      <c r="CW59" s="122" t="s">
        <v>621</v>
      </c>
      <c r="CX59" s="172" t="s">
        <v>1852</v>
      </c>
      <c r="CY59" s="87"/>
    </row>
    <row r="60" spans="1:103" ht="40.200000000000003" customHeight="1" thickBot="1" x14ac:dyDescent="0.35">
      <c r="A60" t="s">
        <v>361</v>
      </c>
      <c r="B60" s="31" t="s">
        <v>294</v>
      </c>
      <c r="C60" s="96" t="s">
        <v>621</v>
      </c>
      <c r="D60" s="157" t="s">
        <v>1066</v>
      </c>
      <c r="E60" s="96" t="s">
        <v>622</v>
      </c>
      <c r="F60" s="95"/>
      <c r="G60" s="96" t="s">
        <v>622</v>
      </c>
      <c r="H60" s="140"/>
      <c r="I60" s="96" t="s">
        <v>622</v>
      </c>
      <c r="J60" s="95"/>
      <c r="K60" s="96" t="s">
        <v>622</v>
      </c>
      <c r="L60" s="95"/>
      <c r="M60" s="101" t="s">
        <v>621</v>
      </c>
      <c r="N60" s="102" t="s">
        <v>1260</v>
      </c>
      <c r="O60" s="101" t="s">
        <v>622</v>
      </c>
      <c r="P60" s="104"/>
      <c r="Q60" s="101" t="s">
        <v>622</v>
      </c>
      <c r="R60" s="104"/>
      <c r="S60" s="101" t="s">
        <v>622</v>
      </c>
      <c r="T60" s="104"/>
      <c r="U60" s="101" t="s">
        <v>622</v>
      </c>
      <c r="V60" s="137"/>
      <c r="W60" s="96" t="s">
        <v>622</v>
      </c>
      <c r="X60" s="269" t="s">
        <v>2052</v>
      </c>
      <c r="Y60" s="239" t="s">
        <v>622</v>
      </c>
      <c r="Z60" s="105"/>
      <c r="AA60" s="239" t="s">
        <v>621</v>
      </c>
      <c r="AB60" s="242" t="s">
        <v>1367</v>
      </c>
      <c r="AC60" s="96" t="s">
        <v>622</v>
      </c>
      <c r="AD60" s="106"/>
      <c r="AE60" s="96" t="s">
        <v>621</v>
      </c>
      <c r="AF60" s="159" t="s">
        <v>1368</v>
      </c>
      <c r="AG60" s="208" t="s">
        <v>622</v>
      </c>
      <c r="AH60" s="209"/>
      <c r="AI60" s="208" t="s">
        <v>622</v>
      </c>
      <c r="AJ60" s="218"/>
      <c r="AK60" s="208" t="s">
        <v>622</v>
      </c>
      <c r="AL60" s="209"/>
      <c r="AM60" s="96" t="s">
        <v>621</v>
      </c>
      <c r="AN60" s="143" t="s">
        <v>1025</v>
      </c>
      <c r="AO60" s="118" t="s">
        <v>622</v>
      </c>
      <c r="AP60" s="119"/>
      <c r="AQ60" s="148" t="s">
        <v>621</v>
      </c>
      <c r="AR60" s="171" t="s">
        <v>2508</v>
      </c>
      <c r="AS60" s="148" t="s">
        <v>622</v>
      </c>
      <c r="AT60" s="150"/>
      <c r="AU60" s="148" t="s">
        <v>622</v>
      </c>
      <c r="AV60" s="268" t="s">
        <v>2107</v>
      </c>
      <c r="AW60" s="148" t="s">
        <v>621</v>
      </c>
      <c r="AX60" s="158" t="s">
        <v>2748</v>
      </c>
      <c r="AY60" s="148" t="s">
        <v>622</v>
      </c>
      <c r="AZ60" s="150"/>
      <c r="BA60" s="96" t="s">
        <v>622</v>
      </c>
      <c r="BB60" s="109"/>
      <c r="BC60" s="120" t="s">
        <v>622</v>
      </c>
      <c r="BD60" s="127"/>
      <c r="BE60" s="120" t="s">
        <v>622</v>
      </c>
      <c r="BF60" s="127"/>
      <c r="BG60" s="120" t="s">
        <v>622</v>
      </c>
      <c r="BH60" s="121"/>
      <c r="BI60" s="120" t="s">
        <v>622</v>
      </c>
      <c r="BJ60" s="121"/>
      <c r="BK60" s="96" t="s">
        <v>622</v>
      </c>
      <c r="BL60" s="98"/>
      <c r="BM60" s="96" t="s">
        <v>622</v>
      </c>
      <c r="BN60" s="95"/>
      <c r="BO60" s="96" t="s">
        <v>622</v>
      </c>
      <c r="BP60" s="139" t="s">
        <v>3295</v>
      </c>
      <c r="BQ60" s="96" t="s">
        <v>622</v>
      </c>
      <c r="BR60" s="98"/>
      <c r="BS60" s="96" t="s">
        <v>622</v>
      </c>
      <c r="BT60" s="98"/>
      <c r="BU60" s="96" t="s">
        <v>622</v>
      </c>
      <c r="BV60" s="95"/>
      <c r="BW60" s="96" t="s">
        <v>621</v>
      </c>
      <c r="BX60" s="95" t="s">
        <v>610</v>
      </c>
      <c r="BY60" s="96" t="s">
        <v>621</v>
      </c>
      <c r="BZ60" s="172" t="s">
        <v>1597</v>
      </c>
      <c r="CA60" s="109" t="s">
        <v>622</v>
      </c>
      <c r="CB60" s="109"/>
      <c r="CC60" s="96" t="s">
        <v>622</v>
      </c>
      <c r="CD60" s="95"/>
      <c r="CE60" s="96" t="s">
        <v>622</v>
      </c>
      <c r="CF60" s="95"/>
      <c r="CG60" s="239" t="s">
        <v>622</v>
      </c>
      <c r="CH60" s="251"/>
      <c r="CI60" s="96" t="s">
        <v>622</v>
      </c>
      <c r="CJ60" s="137"/>
      <c r="CK60" s="96" t="s">
        <v>622</v>
      </c>
      <c r="CL60" s="98"/>
      <c r="CM60" s="123" t="s">
        <v>622</v>
      </c>
      <c r="CN60" s="98"/>
      <c r="CO60" s="123" t="s">
        <v>621</v>
      </c>
      <c r="CP60" s="132" t="s">
        <v>3992</v>
      </c>
      <c r="CQ60" s="122" t="s">
        <v>622</v>
      </c>
      <c r="CR60" s="122"/>
      <c r="CS60" s="123" t="s">
        <v>622</v>
      </c>
      <c r="CT60" s="124"/>
      <c r="CU60" s="123" t="s">
        <v>621</v>
      </c>
      <c r="CV60" s="124" t="s">
        <v>2214</v>
      </c>
      <c r="CW60" s="122" t="s">
        <v>622</v>
      </c>
      <c r="CX60" s="122"/>
      <c r="CY60" s="87"/>
    </row>
    <row r="61" spans="1:103" s="81" customFormat="1" ht="40.200000000000003" customHeight="1" thickBot="1" x14ac:dyDescent="0.35">
      <c r="A61" s="81" t="s">
        <v>362</v>
      </c>
      <c r="B61" s="82" t="s">
        <v>162</v>
      </c>
      <c r="C61" s="96" t="s">
        <v>621</v>
      </c>
      <c r="D61" s="157" t="s">
        <v>1067</v>
      </c>
      <c r="E61" s="96" t="s">
        <v>621</v>
      </c>
      <c r="F61" s="95" t="s">
        <v>2302</v>
      </c>
      <c r="G61" s="96" t="s">
        <v>621</v>
      </c>
      <c r="H61" s="156" t="s">
        <v>2319</v>
      </c>
      <c r="I61" s="96" t="s">
        <v>621</v>
      </c>
      <c r="J61" s="264" t="s">
        <v>3993</v>
      </c>
      <c r="K61" s="96" t="s">
        <v>621</v>
      </c>
      <c r="L61" s="156" t="s">
        <v>1133</v>
      </c>
      <c r="M61" s="101" t="s">
        <v>621</v>
      </c>
      <c r="N61" s="156" t="s">
        <v>1261</v>
      </c>
      <c r="O61" s="101" t="s">
        <v>621</v>
      </c>
      <c r="P61" s="270" t="s">
        <v>1265</v>
      </c>
      <c r="Q61" s="101" t="s">
        <v>621</v>
      </c>
      <c r="R61" s="137" t="s">
        <v>2866</v>
      </c>
      <c r="S61" s="101" t="s">
        <v>621</v>
      </c>
      <c r="T61" s="166" t="s">
        <v>1267</v>
      </c>
      <c r="U61" s="101" t="s">
        <v>621</v>
      </c>
      <c r="V61" s="156" t="s">
        <v>1263</v>
      </c>
      <c r="W61" s="96" t="s">
        <v>621</v>
      </c>
      <c r="X61" s="269" t="s">
        <v>2053</v>
      </c>
      <c r="Y61" s="239" t="s">
        <v>621</v>
      </c>
      <c r="Z61" s="98" t="s">
        <v>527</v>
      </c>
      <c r="AA61" s="256" t="s">
        <v>623</v>
      </c>
      <c r="AB61" s="277" t="s">
        <v>3592</v>
      </c>
      <c r="AC61" s="96" t="s">
        <v>621</v>
      </c>
      <c r="AD61" s="159" t="s">
        <v>2444</v>
      </c>
      <c r="AE61" s="96" t="s">
        <v>621</v>
      </c>
      <c r="AF61" s="98" t="s">
        <v>2072</v>
      </c>
      <c r="AG61" s="208" t="s">
        <v>622</v>
      </c>
      <c r="AH61" s="209"/>
      <c r="AI61" s="208" t="s">
        <v>621</v>
      </c>
      <c r="AJ61" s="219" t="s">
        <v>2958</v>
      </c>
      <c r="AK61" s="208" t="s">
        <v>621</v>
      </c>
      <c r="AL61" s="209" t="s">
        <v>588</v>
      </c>
      <c r="AM61" s="96" t="s">
        <v>621</v>
      </c>
      <c r="AN61" s="143" t="s">
        <v>3564</v>
      </c>
      <c r="AO61" s="118" t="s">
        <v>621</v>
      </c>
      <c r="AP61" s="159" t="s">
        <v>2476</v>
      </c>
      <c r="AQ61" s="148" t="s">
        <v>621</v>
      </c>
      <c r="AR61" s="159" t="s">
        <v>958</v>
      </c>
      <c r="AS61" s="148" t="s">
        <v>621</v>
      </c>
      <c r="AT61" s="159" t="s">
        <v>1967</v>
      </c>
      <c r="AU61" s="148" t="s">
        <v>621</v>
      </c>
      <c r="AV61" s="269" t="s">
        <v>2106</v>
      </c>
      <c r="AW61" s="148" t="s">
        <v>621</v>
      </c>
      <c r="AX61" s="158" t="s">
        <v>1969</v>
      </c>
      <c r="AY61" s="148" t="s">
        <v>621</v>
      </c>
      <c r="AZ61" s="158" t="s">
        <v>1970</v>
      </c>
      <c r="BA61" s="96" t="s">
        <v>621</v>
      </c>
      <c r="BB61" s="109" t="s">
        <v>968</v>
      </c>
      <c r="BC61" s="120" t="s">
        <v>621</v>
      </c>
      <c r="BD61" s="172" t="s">
        <v>574</v>
      </c>
      <c r="BE61" s="120" t="s">
        <v>621</v>
      </c>
      <c r="BF61" s="172" t="s">
        <v>1449</v>
      </c>
      <c r="BG61" s="120" t="s">
        <v>621</v>
      </c>
      <c r="BH61" s="137" t="s">
        <v>2646</v>
      </c>
      <c r="BI61" s="120" t="s">
        <v>621</v>
      </c>
      <c r="BJ61" s="137" t="s">
        <v>2697</v>
      </c>
      <c r="BK61" s="96" t="s">
        <v>621</v>
      </c>
      <c r="BL61" s="139" t="s">
        <v>1598</v>
      </c>
      <c r="BM61" s="96" t="s">
        <v>622</v>
      </c>
      <c r="BN61" s="156"/>
      <c r="BO61" s="96" t="s">
        <v>621</v>
      </c>
      <c r="BP61" s="268" t="s">
        <v>2152</v>
      </c>
      <c r="BQ61" s="96" t="s">
        <v>621</v>
      </c>
      <c r="BR61" s="139" t="s">
        <v>553</v>
      </c>
      <c r="BS61" s="96" t="s">
        <v>621</v>
      </c>
      <c r="BT61" s="98" t="s">
        <v>554</v>
      </c>
      <c r="BU61" s="96" t="s">
        <v>621</v>
      </c>
      <c r="BV61" s="95" t="s">
        <v>555</v>
      </c>
      <c r="BW61" s="96" t="s">
        <v>621</v>
      </c>
      <c r="BX61" s="159" t="s">
        <v>3100</v>
      </c>
      <c r="BY61" s="96" t="s">
        <v>621</v>
      </c>
      <c r="BZ61" s="172" t="s">
        <v>1600</v>
      </c>
      <c r="CA61" s="109" t="s">
        <v>621</v>
      </c>
      <c r="CB61" s="172" t="s">
        <v>984</v>
      </c>
      <c r="CC61" s="96" t="s">
        <v>621</v>
      </c>
      <c r="CD61" s="137" t="s">
        <v>986</v>
      </c>
      <c r="CE61" s="96" t="s">
        <v>621</v>
      </c>
      <c r="CF61" s="95" t="s">
        <v>2805</v>
      </c>
      <c r="CG61" s="239" t="s">
        <v>621</v>
      </c>
      <c r="CH61" s="250" t="s">
        <v>3169</v>
      </c>
      <c r="CI61" s="96" t="s">
        <v>621</v>
      </c>
      <c r="CJ61" s="113" t="s">
        <v>2560</v>
      </c>
      <c r="CK61" s="96" t="s">
        <v>621</v>
      </c>
      <c r="CL61" s="98" t="s">
        <v>3458</v>
      </c>
      <c r="CM61" s="123" t="s">
        <v>621</v>
      </c>
      <c r="CN61" s="139" t="s">
        <v>1669</v>
      </c>
      <c r="CO61" s="123" t="s">
        <v>621</v>
      </c>
      <c r="CP61" s="156" t="s">
        <v>1736</v>
      </c>
      <c r="CQ61" s="122" t="s">
        <v>621</v>
      </c>
      <c r="CR61" s="139" t="s">
        <v>2579</v>
      </c>
      <c r="CS61" s="123" t="s">
        <v>621</v>
      </c>
      <c r="CT61" s="156" t="s">
        <v>1789</v>
      </c>
      <c r="CU61" s="123" t="s">
        <v>621</v>
      </c>
      <c r="CV61" s="156" t="s">
        <v>1811</v>
      </c>
      <c r="CW61" s="122" t="s">
        <v>621</v>
      </c>
      <c r="CX61" s="203" t="s">
        <v>1853</v>
      </c>
      <c r="CY61" s="87"/>
    </row>
    <row r="62" spans="1:103" s="24" customFormat="1" ht="40.200000000000003" customHeight="1" thickBot="1" x14ac:dyDescent="0.35">
      <c r="A62" t="s">
        <v>363</v>
      </c>
      <c r="B62" s="32" t="s">
        <v>292</v>
      </c>
      <c r="C62" s="96" t="s">
        <v>621</v>
      </c>
      <c r="D62" s="156" t="s">
        <v>939</v>
      </c>
      <c r="E62" s="96" t="s">
        <v>621</v>
      </c>
      <c r="F62" s="95" t="s">
        <v>2303</v>
      </c>
      <c r="G62" s="96" t="s">
        <v>621</v>
      </c>
      <c r="H62" s="157" t="s">
        <v>1115</v>
      </c>
      <c r="I62" s="96" t="s">
        <v>621</v>
      </c>
      <c r="J62" s="159" t="s">
        <v>2343</v>
      </c>
      <c r="K62" s="96" t="s">
        <v>621</v>
      </c>
      <c r="L62" s="156" t="s">
        <v>3647</v>
      </c>
      <c r="M62" s="101" t="s">
        <v>621</v>
      </c>
      <c r="N62" s="156" t="s">
        <v>1264</v>
      </c>
      <c r="O62" s="101" t="s">
        <v>621</v>
      </c>
      <c r="P62" s="156" t="s">
        <v>1265</v>
      </c>
      <c r="Q62" s="101" t="s">
        <v>621</v>
      </c>
      <c r="R62" s="103" t="s">
        <v>2866</v>
      </c>
      <c r="S62" s="101" t="s">
        <v>621</v>
      </c>
      <c r="T62" s="166" t="s">
        <v>1267</v>
      </c>
      <c r="U62" s="101" t="s">
        <v>622</v>
      </c>
      <c r="V62" s="137"/>
      <c r="W62" s="96" t="s">
        <v>622</v>
      </c>
      <c r="X62" s="95"/>
      <c r="Y62" s="239" t="s">
        <v>621</v>
      </c>
      <c r="Z62" s="98" t="s">
        <v>841</v>
      </c>
      <c r="AA62" s="239" t="s">
        <v>622</v>
      </c>
      <c r="AB62" s="243"/>
      <c r="AC62" s="96" t="s">
        <v>621</v>
      </c>
      <c r="AD62" s="98" t="s">
        <v>1371</v>
      </c>
      <c r="AE62" s="96" t="s">
        <v>621</v>
      </c>
      <c r="AF62" s="159" t="s">
        <v>1372</v>
      </c>
      <c r="AG62" s="208" t="s">
        <v>621</v>
      </c>
      <c r="AH62" s="215" t="s">
        <v>2934</v>
      </c>
      <c r="AI62" s="208" t="s">
        <v>621</v>
      </c>
      <c r="AJ62" s="219" t="s">
        <v>2958</v>
      </c>
      <c r="AK62" s="208" t="s">
        <v>622</v>
      </c>
      <c r="AL62" s="209"/>
      <c r="AM62" s="96" t="s">
        <v>621</v>
      </c>
      <c r="AN62" s="280" t="s">
        <v>2093</v>
      </c>
      <c r="AO62" s="118" t="s">
        <v>621</v>
      </c>
      <c r="AP62" s="119" t="s">
        <v>3593</v>
      </c>
      <c r="AQ62" s="148" t="s">
        <v>621</v>
      </c>
      <c r="AR62" s="150" t="s">
        <v>1971</v>
      </c>
      <c r="AS62" s="148" t="s">
        <v>621</v>
      </c>
      <c r="AT62" s="158" t="s">
        <v>1972</v>
      </c>
      <c r="AU62" s="148" t="s">
        <v>621</v>
      </c>
      <c r="AV62" s="269" t="s">
        <v>2106</v>
      </c>
      <c r="AW62" s="148" t="s">
        <v>621</v>
      </c>
      <c r="AX62" s="158" t="s">
        <v>1974</v>
      </c>
      <c r="AY62" s="148" t="s">
        <v>621</v>
      </c>
      <c r="AZ62" s="150" t="s">
        <v>1970</v>
      </c>
      <c r="BA62" s="96" t="s">
        <v>621</v>
      </c>
      <c r="BB62" s="109" t="s">
        <v>605</v>
      </c>
      <c r="BC62" s="120" t="s">
        <v>621</v>
      </c>
      <c r="BD62" s="172" t="s">
        <v>1450</v>
      </c>
      <c r="BE62" s="120" t="s">
        <v>622</v>
      </c>
      <c r="BF62" s="127"/>
      <c r="BG62" s="120" t="s">
        <v>621</v>
      </c>
      <c r="BH62" s="137" t="s">
        <v>2645</v>
      </c>
      <c r="BI62" s="120" t="s">
        <v>621</v>
      </c>
      <c r="BJ62" s="137" t="s">
        <v>2698</v>
      </c>
      <c r="BK62" s="96" t="s">
        <v>622</v>
      </c>
      <c r="BL62" s="268" t="s">
        <v>3994</v>
      </c>
      <c r="BM62" s="96" t="s">
        <v>622</v>
      </c>
      <c r="BN62" s="95"/>
      <c r="BO62" s="96" t="s">
        <v>622</v>
      </c>
      <c r="BP62" s="98"/>
      <c r="BQ62" s="96" t="s">
        <v>622</v>
      </c>
      <c r="BR62" s="98"/>
      <c r="BS62" s="96" t="s">
        <v>622</v>
      </c>
      <c r="BT62" s="98"/>
      <c r="BU62" s="96" t="s">
        <v>621</v>
      </c>
      <c r="BV62" s="95" t="s">
        <v>555</v>
      </c>
      <c r="BW62" s="96" t="s">
        <v>622</v>
      </c>
      <c r="BX62" s="269" t="s">
        <v>3995</v>
      </c>
      <c r="BY62" s="96" t="s">
        <v>621</v>
      </c>
      <c r="BZ62" s="172" t="s">
        <v>1601</v>
      </c>
      <c r="CA62" s="109" t="s">
        <v>621</v>
      </c>
      <c r="CB62" s="172" t="s">
        <v>984</v>
      </c>
      <c r="CC62" s="96" t="s">
        <v>621</v>
      </c>
      <c r="CD62" s="137" t="s">
        <v>1602</v>
      </c>
      <c r="CE62" s="96" t="s">
        <v>621</v>
      </c>
      <c r="CF62" s="95" t="s">
        <v>2805</v>
      </c>
      <c r="CG62" s="239" t="s">
        <v>621</v>
      </c>
      <c r="CH62" s="250" t="s">
        <v>1668</v>
      </c>
      <c r="CI62" s="96" t="s">
        <v>621</v>
      </c>
      <c r="CJ62" s="156" t="s">
        <v>1670</v>
      </c>
      <c r="CK62" s="96" t="s">
        <v>621</v>
      </c>
      <c r="CL62" s="268" t="s">
        <v>3996</v>
      </c>
      <c r="CM62" s="123" t="s">
        <v>621</v>
      </c>
      <c r="CN62" s="139" t="s">
        <v>4145</v>
      </c>
      <c r="CO62" s="123" t="s">
        <v>621</v>
      </c>
      <c r="CP62" s="137" t="s">
        <v>1737</v>
      </c>
      <c r="CQ62" s="122" t="s">
        <v>621</v>
      </c>
      <c r="CR62" s="137" t="s">
        <v>2580</v>
      </c>
      <c r="CS62" s="123" t="s">
        <v>621</v>
      </c>
      <c r="CT62" s="132" t="s">
        <v>1790</v>
      </c>
      <c r="CU62" s="123" t="s">
        <v>621</v>
      </c>
      <c r="CV62" s="137" t="s">
        <v>1811</v>
      </c>
      <c r="CW62" s="122" t="s">
        <v>622</v>
      </c>
      <c r="CX62" s="122"/>
      <c r="CY62" s="88"/>
    </row>
    <row r="63" spans="1:103" s="81" customFormat="1" ht="40.200000000000003" customHeight="1" thickBot="1" x14ac:dyDescent="0.35">
      <c r="A63" s="81" t="s">
        <v>364</v>
      </c>
      <c r="B63" s="82" t="s">
        <v>163</v>
      </c>
      <c r="C63" s="96" t="s">
        <v>621</v>
      </c>
      <c r="D63" s="137" t="s">
        <v>1067</v>
      </c>
      <c r="E63" s="96" t="s">
        <v>622</v>
      </c>
      <c r="F63" s="109"/>
      <c r="G63" s="96" t="s">
        <v>621</v>
      </c>
      <c r="H63" s="156" t="s">
        <v>1116</v>
      </c>
      <c r="I63" s="96" t="s">
        <v>621</v>
      </c>
      <c r="J63" s="95"/>
      <c r="K63" s="96" t="s">
        <v>621</v>
      </c>
      <c r="L63" s="159" t="s">
        <v>2364</v>
      </c>
      <c r="M63" s="101" t="s">
        <v>621</v>
      </c>
      <c r="N63" s="156" t="s">
        <v>1266</v>
      </c>
      <c r="O63" s="101" t="s">
        <v>621</v>
      </c>
      <c r="P63" s="137" t="s">
        <v>1265</v>
      </c>
      <c r="Q63" s="101" t="s">
        <v>621</v>
      </c>
      <c r="R63" s="137" t="s">
        <v>2867</v>
      </c>
      <c r="S63" s="101" t="s">
        <v>621</v>
      </c>
      <c r="T63" s="166" t="s">
        <v>1267</v>
      </c>
      <c r="U63" s="101" t="s">
        <v>621</v>
      </c>
      <c r="V63" s="156" t="s">
        <v>1263</v>
      </c>
      <c r="W63" s="96" t="s">
        <v>621</v>
      </c>
      <c r="X63" s="269" t="s">
        <v>2053</v>
      </c>
      <c r="Y63" s="239" t="s">
        <v>621</v>
      </c>
      <c r="Z63" s="98" t="s">
        <v>3998</v>
      </c>
      <c r="AA63" s="239" t="s">
        <v>621</v>
      </c>
      <c r="AB63" s="252" t="s">
        <v>3997</v>
      </c>
      <c r="AC63" s="96" t="s">
        <v>621</v>
      </c>
      <c r="AD63" s="98" t="s">
        <v>1371</v>
      </c>
      <c r="AE63" s="96" t="s">
        <v>621</v>
      </c>
      <c r="AF63" s="159" t="s">
        <v>1374</v>
      </c>
      <c r="AG63" s="208" t="s">
        <v>622</v>
      </c>
      <c r="AH63" s="215" t="s">
        <v>3613</v>
      </c>
      <c r="AI63" s="208" t="s">
        <v>622</v>
      </c>
      <c r="AJ63" s="271" t="s">
        <v>4118</v>
      </c>
      <c r="AK63" s="208" t="s">
        <v>622</v>
      </c>
      <c r="AL63" s="209" t="s">
        <v>588</v>
      </c>
      <c r="AM63" s="96" t="s">
        <v>621</v>
      </c>
      <c r="AN63" s="282" t="s">
        <v>2094</v>
      </c>
      <c r="AO63" s="118" t="s">
        <v>621</v>
      </c>
      <c r="AP63" s="159" t="s">
        <v>2476</v>
      </c>
      <c r="AQ63" s="148" t="s">
        <v>621</v>
      </c>
      <c r="AR63" s="150" t="s">
        <v>958</v>
      </c>
      <c r="AS63" s="148" t="s">
        <v>621</v>
      </c>
      <c r="AT63" s="158" t="s">
        <v>1975</v>
      </c>
      <c r="AU63" s="148" t="s">
        <v>621</v>
      </c>
      <c r="AV63" s="269" t="s">
        <v>2106</v>
      </c>
      <c r="AW63" s="148" t="s">
        <v>621</v>
      </c>
      <c r="AX63" s="158" t="s">
        <v>1977</v>
      </c>
      <c r="AY63" s="148" t="s">
        <v>621</v>
      </c>
      <c r="AZ63" s="159" t="s">
        <v>1978</v>
      </c>
      <c r="BA63" s="96" t="s">
        <v>621</v>
      </c>
      <c r="BB63" s="172" t="s">
        <v>968</v>
      </c>
      <c r="BC63" s="120" t="s">
        <v>621</v>
      </c>
      <c r="BD63" s="196" t="s">
        <v>574</v>
      </c>
      <c r="BE63" s="120" t="s">
        <v>621</v>
      </c>
      <c r="BF63" s="172" t="s">
        <v>1449</v>
      </c>
      <c r="BG63" s="120" t="s">
        <v>621</v>
      </c>
      <c r="BH63" s="137" t="s">
        <v>2647</v>
      </c>
      <c r="BI63" s="120" t="s">
        <v>621</v>
      </c>
      <c r="BJ63" s="137" t="s">
        <v>2697</v>
      </c>
      <c r="BK63" s="96" t="s">
        <v>621</v>
      </c>
      <c r="BL63" s="139" t="s">
        <v>3264</v>
      </c>
      <c r="BM63" s="96" t="s">
        <v>622</v>
      </c>
      <c r="BN63" s="137"/>
      <c r="BO63" s="96" t="s">
        <v>621</v>
      </c>
      <c r="BP63" s="98" t="s">
        <v>3323</v>
      </c>
      <c r="BQ63" s="96" t="s">
        <v>621</v>
      </c>
      <c r="BR63" s="139" t="s">
        <v>553</v>
      </c>
      <c r="BS63" s="96" t="s">
        <v>621</v>
      </c>
      <c r="BT63" s="98" t="s">
        <v>554</v>
      </c>
      <c r="BU63" s="96" t="s">
        <v>621</v>
      </c>
      <c r="BV63" s="95" t="s">
        <v>555</v>
      </c>
      <c r="BW63" s="96" t="s">
        <v>623</v>
      </c>
      <c r="BX63" s="269" t="s">
        <v>3995</v>
      </c>
      <c r="BY63" s="96" t="s">
        <v>621</v>
      </c>
      <c r="BZ63" s="172" t="s">
        <v>1603</v>
      </c>
      <c r="CA63" s="109" t="s">
        <v>621</v>
      </c>
      <c r="CB63" s="173" t="s">
        <v>1604</v>
      </c>
      <c r="CC63" s="96" t="s">
        <v>621</v>
      </c>
      <c r="CD63" s="98" t="s">
        <v>3648</v>
      </c>
      <c r="CE63" s="96" t="s">
        <v>621</v>
      </c>
      <c r="CF63" s="137" t="s">
        <v>2806</v>
      </c>
      <c r="CG63" s="239" t="s">
        <v>621</v>
      </c>
      <c r="CH63" s="250" t="s">
        <v>1668</v>
      </c>
      <c r="CI63" s="96" t="s">
        <v>621</v>
      </c>
      <c r="CJ63" s="156" t="s">
        <v>1671</v>
      </c>
      <c r="CK63" s="96" t="s">
        <v>621</v>
      </c>
      <c r="CL63" s="98" t="s">
        <v>3649</v>
      </c>
      <c r="CM63" s="123" t="s">
        <v>621</v>
      </c>
      <c r="CN63" s="139" t="s">
        <v>536</v>
      </c>
      <c r="CO63" s="123" t="s">
        <v>621</v>
      </c>
      <c r="CP63" s="156" t="s">
        <v>3020</v>
      </c>
      <c r="CQ63" s="122" t="s">
        <v>621</v>
      </c>
      <c r="CR63" s="137" t="s">
        <v>2580</v>
      </c>
      <c r="CS63" s="123" t="s">
        <v>621</v>
      </c>
      <c r="CT63" s="156" t="s">
        <v>1791</v>
      </c>
      <c r="CU63" s="123" t="s">
        <v>621</v>
      </c>
      <c r="CV63" s="137" t="s">
        <v>1811</v>
      </c>
      <c r="CW63" s="122" t="s">
        <v>621</v>
      </c>
      <c r="CX63" s="203" t="s">
        <v>1853</v>
      </c>
      <c r="CY63" s="87"/>
    </row>
    <row r="64" spans="1:103" ht="40.200000000000003" customHeight="1" thickBot="1" x14ac:dyDescent="0.35">
      <c r="A64" t="s">
        <v>365</v>
      </c>
      <c r="B64" s="32" t="s">
        <v>164</v>
      </c>
      <c r="C64" s="96" t="s">
        <v>621</v>
      </c>
      <c r="D64" s="157" t="s">
        <v>1068</v>
      </c>
      <c r="E64" s="96" t="s">
        <v>621</v>
      </c>
      <c r="F64" s="95" t="s">
        <v>2304</v>
      </c>
      <c r="G64" s="96" t="s">
        <v>622</v>
      </c>
      <c r="H64" s="95"/>
      <c r="I64" s="96" t="s">
        <v>621</v>
      </c>
      <c r="J64" s="159" t="s">
        <v>2342</v>
      </c>
      <c r="K64" s="96" t="s">
        <v>622</v>
      </c>
      <c r="L64" s="95"/>
      <c r="M64" s="101" t="s">
        <v>621</v>
      </c>
      <c r="N64" s="156" t="s">
        <v>1268</v>
      </c>
      <c r="O64" s="101" t="s">
        <v>621</v>
      </c>
      <c r="P64" s="270" t="s">
        <v>1265</v>
      </c>
      <c r="Q64" s="101" t="s">
        <v>621</v>
      </c>
      <c r="R64" s="103" t="s">
        <v>2866</v>
      </c>
      <c r="S64" s="101" t="s">
        <v>621</v>
      </c>
      <c r="T64" s="166" t="s">
        <v>1267</v>
      </c>
      <c r="U64" s="101" t="s">
        <v>622</v>
      </c>
      <c r="V64" s="104"/>
      <c r="W64" s="96" t="s">
        <v>621</v>
      </c>
      <c r="X64" s="98" t="s">
        <v>3999</v>
      </c>
      <c r="Y64" s="239" t="s">
        <v>622</v>
      </c>
      <c r="Z64" s="105"/>
      <c r="AA64" s="256" t="s">
        <v>622</v>
      </c>
      <c r="AB64" s="254"/>
      <c r="AC64" s="96" t="s">
        <v>621</v>
      </c>
      <c r="AD64" s="159" t="s">
        <v>2445</v>
      </c>
      <c r="AE64" s="96" t="s">
        <v>621</v>
      </c>
      <c r="AF64" s="268" t="s">
        <v>2073</v>
      </c>
      <c r="AG64" s="208" t="s">
        <v>621</v>
      </c>
      <c r="AH64" s="215" t="s">
        <v>2934</v>
      </c>
      <c r="AI64" s="208" t="s">
        <v>622</v>
      </c>
      <c r="AJ64" s="209"/>
      <c r="AK64" s="208" t="s">
        <v>622</v>
      </c>
      <c r="AL64" s="209"/>
      <c r="AM64" s="96" t="s">
        <v>621</v>
      </c>
      <c r="AN64" s="172" t="s">
        <v>1029</v>
      </c>
      <c r="AO64" s="118" t="s">
        <v>622</v>
      </c>
      <c r="AP64" s="159"/>
      <c r="AQ64" s="148" t="s">
        <v>622</v>
      </c>
      <c r="AR64" s="150"/>
      <c r="AS64" s="148" t="s">
        <v>621</v>
      </c>
      <c r="AT64" s="158" t="s">
        <v>1979</v>
      </c>
      <c r="AU64" s="148" t="s">
        <v>622</v>
      </c>
      <c r="AV64" s="150"/>
      <c r="AW64" s="148" t="s">
        <v>621</v>
      </c>
      <c r="AX64" s="158" t="s">
        <v>1980</v>
      </c>
      <c r="AY64" s="148" t="s">
        <v>622</v>
      </c>
      <c r="AZ64" s="149"/>
      <c r="BA64" s="96" t="s">
        <v>622</v>
      </c>
      <c r="BB64" s="109"/>
      <c r="BC64" s="120" t="s">
        <v>621</v>
      </c>
      <c r="BD64" s="172" t="s">
        <v>1450</v>
      </c>
      <c r="BE64" s="120" t="s">
        <v>622</v>
      </c>
      <c r="BF64" s="127"/>
      <c r="BG64" s="120" t="s">
        <v>621</v>
      </c>
      <c r="BH64" s="137" t="s">
        <v>2648</v>
      </c>
      <c r="BI64" s="120" t="s">
        <v>621</v>
      </c>
      <c r="BJ64" s="156" t="s">
        <v>2698</v>
      </c>
      <c r="BK64" s="96" t="s">
        <v>622</v>
      </c>
      <c r="BL64" s="98"/>
      <c r="BM64" s="96" t="s">
        <v>622</v>
      </c>
      <c r="BN64" s="95"/>
      <c r="BO64" s="96" t="s">
        <v>622</v>
      </c>
      <c r="BP64" s="98"/>
      <c r="BQ64" s="96" t="s">
        <v>623</v>
      </c>
      <c r="BR64" s="268" t="s">
        <v>4064</v>
      </c>
      <c r="BS64" s="96" t="s">
        <v>622</v>
      </c>
      <c r="BT64" s="98"/>
      <c r="BU64" s="96" t="s">
        <v>622</v>
      </c>
      <c r="BV64" s="95"/>
      <c r="BW64" s="96" t="s">
        <v>622</v>
      </c>
      <c r="BX64" s="95"/>
      <c r="BY64" s="96" t="s">
        <v>621</v>
      </c>
      <c r="BZ64" s="173" t="s">
        <v>1606</v>
      </c>
      <c r="CA64" s="109" t="s">
        <v>621</v>
      </c>
      <c r="CB64" s="172" t="s">
        <v>984</v>
      </c>
      <c r="CC64" s="96" t="s">
        <v>621</v>
      </c>
      <c r="CD64" s="264" t="s">
        <v>4167</v>
      </c>
      <c r="CE64" s="96" t="s">
        <v>621</v>
      </c>
      <c r="CF64" s="95" t="s">
        <v>2807</v>
      </c>
      <c r="CG64" s="239" t="s">
        <v>623</v>
      </c>
      <c r="CH64" s="242" t="s">
        <v>4000</v>
      </c>
      <c r="CI64" s="96" t="s">
        <v>623</v>
      </c>
      <c r="CJ64" s="156" t="s">
        <v>2561</v>
      </c>
      <c r="CK64" s="96" t="s">
        <v>622</v>
      </c>
      <c r="CL64" s="98"/>
      <c r="CM64" s="123" t="s">
        <v>622</v>
      </c>
      <c r="CN64" s="98"/>
      <c r="CO64" s="123" t="s">
        <v>621</v>
      </c>
      <c r="CP64" s="266" t="s">
        <v>4109</v>
      </c>
      <c r="CQ64" s="122" t="s">
        <v>622</v>
      </c>
      <c r="CR64" s="122"/>
      <c r="CS64" s="123" t="s">
        <v>621</v>
      </c>
      <c r="CT64" s="156" t="s">
        <v>1792</v>
      </c>
      <c r="CU64" s="123" t="s">
        <v>621</v>
      </c>
      <c r="CV64" s="156" t="s">
        <v>1812</v>
      </c>
      <c r="CW64" s="122" t="s">
        <v>622</v>
      </c>
      <c r="CX64" s="122"/>
      <c r="CY64" s="87"/>
    </row>
    <row r="65" spans="1:103" ht="40.200000000000003" customHeight="1" thickBot="1" x14ac:dyDescent="0.35">
      <c r="A65" t="s">
        <v>366</v>
      </c>
      <c r="B65" s="32" t="s">
        <v>165</v>
      </c>
      <c r="C65" s="96" t="s">
        <v>621</v>
      </c>
      <c r="D65" s="98" t="s">
        <v>1069</v>
      </c>
      <c r="E65" s="96" t="s">
        <v>621</v>
      </c>
      <c r="F65" s="95" t="s">
        <v>2304</v>
      </c>
      <c r="G65" s="96" t="s">
        <v>621</v>
      </c>
      <c r="H65" s="98" t="s">
        <v>4001</v>
      </c>
      <c r="I65" s="96" t="s">
        <v>621</v>
      </c>
      <c r="J65" s="137" t="s">
        <v>2341</v>
      </c>
      <c r="K65" s="96" t="s">
        <v>622</v>
      </c>
      <c r="L65" s="95"/>
      <c r="M65" s="101" t="s">
        <v>621</v>
      </c>
      <c r="N65" s="102" t="s">
        <v>1270</v>
      </c>
      <c r="O65" s="101" t="s">
        <v>621</v>
      </c>
      <c r="P65" s="270" t="s">
        <v>1265</v>
      </c>
      <c r="Q65" s="101" t="s">
        <v>621</v>
      </c>
      <c r="R65" s="103" t="s">
        <v>2866</v>
      </c>
      <c r="S65" s="101" t="s">
        <v>621</v>
      </c>
      <c r="T65" s="166" t="s">
        <v>1267</v>
      </c>
      <c r="U65" s="101" t="s">
        <v>622</v>
      </c>
      <c r="V65" s="104"/>
      <c r="W65" s="96" t="s">
        <v>621</v>
      </c>
      <c r="X65" s="269" t="s">
        <v>2054</v>
      </c>
      <c r="Y65" s="239" t="s">
        <v>622</v>
      </c>
      <c r="Z65" s="105"/>
      <c r="AA65" s="248" t="s">
        <v>622</v>
      </c>
      <c r="AB65" s="254"/>
      <c r="AC65" s="96" t="s">
        <v>621</v>
      </c>
      <c r="AD65" s="159" t="s">
        <v>2445</v>
      </c>
      <c r="AE65" s="96" t="s">
        <v>623</v>
      </c>
      <c r="AF65" s="98" t="s">
        <v>4111</v>
      </c>
      <c r="AG65" s="208" t="s">
        <v>621</v>
      </c>
      <c r="AH65" s="271" t="s">
        <v>2934</v>
      </c>
      <c r="AI65" s="208" t="s">
        <v>622</v>
      </c>
      <c r="AJ65" s="209"/>
      <c r="AK65" s="208" t="s">
        <v>622</v>
      </c>
      <c r="AL65" s="209"/>
      <c r="AM65" s="96" t="s">
        <v>621</v>
      </c>
      <c r="AN65" s="172" t="s">
        <v>1029</v>
      </c>
      <c r="AO65" s="118" t="s">
        <v>622</v>
      </c>
      <c r="AP65" s="159"/>
      <c r="AQ65" s="148" t="s">
        <v>622</v>
      </c>
      <c r="AR65" s="150"/>
      <c r="AS65" s="148" t="s">
        <v>621</v>
      </c>
      <c r="AT65" s="179" t="s">
        <v>2526</v>
      </c>
      <c r="AU65" s="148" t="s">
        <v>622</v>
      </c>
      <c r="AV65" s="150"/>
      <c r="AW65" s="148" t="s">
        <v>622</v>
      </c>
      <c r="AX65" s="150"/>
      <c r="AY65" s="148" t="s">
        <v>621</v>
      </c>
      <c r="AZ65" s="158" t="s">
        <v>1978</v>
      </c>
      <c r="BA65" s="96" t="s">
        <v>622</v>
      </c>
      <c r="BB65" s="109"/>
      <c r="BC65" s="120" t="s">
        <v>623</v>
      </c>
      <c r="BD65" s="172" t="s">
        <v>1451</v>
      </c>
      <c r="BE65" s="120" t="s">
        <v>622</v>
      </c>
      <c r="BF65" s="127"/>
      <c r="BG65" s="120" t="s">
        <v>621</v>
      </c>
      <c r="BH65" s="137" t="s">
        <v>2648</v>
      </c>
      <c r="BI65" s="120" t="s">
        <v>621</v>
      </c>
      <c r="BJ65" s="137" t="s">
        <v>2699</v>
      </c>
      <c r="BK65" s="96" t="s">
        <v>622</v>
      </c>
      <c r="BL65" s="98"/>
      <c r="BM65" s="96" t="s">
        <v>622</v>
      </c>
      <c r="BN65" s="95"/>
      <c r="BO65" s="96" t="s">
        <v>622</v>
      </c>
      <c r="BP65" s="98"/>
      <c r="BQ65" s="96" t="s">
        <v>622</v>
      </c>
      <c r="BR65" s="98"/>
      <c r="BS65" s="96" t="s">
        <v>622</v>
      </c>
      <c r="BT65" s="98"/>
      <c r="BU65" s="96" t="s">
        <v>622</v>
      </c>
      <c r="BV65" s="95"/>
      <c r="BW65" s="96" t="s">
        <v>622</v>
      </c>
      <c r="BX65" s="95"/>
      <c r="BY65" s="96" t="s">
        <v>621</v>
      </c>
      <c r="BZ65" s="173" t="s">
        <v>1606</v>
      </c>
      <c r="CA65" s="109" t="s">
        <v>621</v>
      </c>
      <c r="CB65" s="172" t="s">
        <v>984</v>
      </c>
      <c r="CC65" s="96" t="s">
        <v>621</v>
      </c>
      <c r="CD65" s="98" t="s">
        <v>3701</v>
      </c>
      <c r="CE65" s="96" t="s">
        <v>621</v>
      </c>
      <c r="CF65" s="95" t="s">
        <v>2808</v>
      </c>
      <c r="CG65" s="239" t="s">
        <v>621</v>
      </c>
      <c r="CH65" s="242" t="s">
        <v>3702</v>
      </c>
      <c r="CI65" s="96" t="s">
        <v>622</v>
      </c>
      <c r="CJ65" s="156"/>
      <c r="CK65" s="96" t="s">
        <v>622</v>
      </c>
      <c r="CL65" s="139"/>
      <c r="CM65" s="123" t="s">
        <v>622</v>
      </c>
      <c r="CN65" s="98"/>
      <c r="CO65" s="123" t="s">
        <v>621</v>
      </c>
      <c r="CP65" s="266" t="s">
        <v>1738</v>
      </c>
      <c r="CQ65" s="122" t="s">
        <v>621</v>
      </c>
      <c r="CR65" s="137" t="s">
        <v>2580</v>
      </c>
      <c r="CS65" s="123" t="s">
        <v>621</v>
      </c>
      <c r="CT65" s="156" t="s">
        <v>2833</v>
      </c>
      <c r="CU65" s="123" t="s">
        <v>621</v>
      </c>
      <c r="CV65" s="137" t="s">
        <v>1812</v>
      </c>
      <c r="CW65" s="122" t="s">
        <v>622</v>
      </c>
      <c r="CX65" s="122"/>
      <c r="CY65" s="87"/>
    </row>
    <row r="66" spans="1:103" s="81" customFormat="1" ht="40.200000000000003" customHeight="1" thickBot="1" x14ac:dyDescent="0.35">
      <c r="A66" s="81" t="s">
        <v>367</v>
      </c>
      <c r="B66" s="82" t="s">
        <v>301</v>
      </c>
      <c r="C66" s="96" t="s">
        <v>621</v>
      </c>
      <c r="D66" s="95" t="s">
        <v>2276</v>
      </c>
      <c r="E66" s="96" t="s">
        <v>621</v>
      </c>
      <c r="F66" s="95" t="s">
        <v>2305</v>
      </c>
      <c r="G66" s="96" t="s">
        <v>621</v>
      </c>
      <c r="H66" s="158" t="s">
        <v>2320</v>
      </c>
      <c r="I66" s="96" t="s">
        <v>621</v>
      </c>
      <c r="J66" s="159" t="s">
        <v>989</v>
      </c>
      <c r="K66" s="96" t="s">
        <v>621</v>
      </c>
      <c r="L66" s="156" t="s">
        <v>952</v>
      </c>
      <c r="M66" s="101" t="s">
        <v>621</v>
      </c>
      <c r="N66" s="102" t="s">
        <v>1272</v>
      </c>
      <c r="O66" s="101" t="s">
        <v>621</v>
      </c>
      <c r="P66" s="286" t="s">
        <v>4002</v>
      </c>
      <c r="Q66" s="101" t="s">
        <v>621</v>
      </c>
      <c r="R66" s="103" t="s">
        <v>2868</v>
      </c>
      <c r="S66" s="101" t="s">
        <v>621</v>
      </c>
      <c r="T66" s="166" t="s">
        <v>2402</v>
      </c>
      <c r="U66" s="101" t="s">
        <v>622</v>
      </c>
      <c r="V66" s="104"/>
      <c r="W66" s="96" t="s">
        <v>621</v>
      </c>
      <c r="X66" s="269" t="s">
        <v>2055</v>
      </c>
      <c r="Y66" s="239" t="s">
        <v>623</v>
      </c>
      <c r="Z66" s="266" t="s">
        <v>4003</v>
      </c>
      <c r="AA66" s="239" t="s">
        <v>622</v>
      </c>
      <c r="AB66" s="243"/>
      <c r="AC66" s="96" t="s">
        <v>621</v>
      </c>
      <c r="AD66" s="159" t="s">
        <v>1378</v>
      </c>
      <c r="AE66" s="96" t="s">
        <v>621</v>
      </c>
      <c r="AF66" s="159" t="s">
        <v>1379</v>
      </c>
      <c r="AG66" s="208" t="s">
        <v>622</v>
      </c>
      <c r="AH66" s="209"/>
      <c r="AI66" s="208" t="s">
        <v>622</v>
      </c>
      <c r="AJ66" s="218"/>
      <c r="AK66" s="208" t="s">
        <v>622</v>
      </c>
      <c r="AL66" s="209"/>
      <c r="AM66" s="96" t="s">
        <v>622</v>
      </c>
      <c r="AN66" s="224"/>
      <c r="AO66" s="168" t="s">
        <v>622</v>
      </c>
      <c r="AP66" s="119"/>
      <c r="AQ66" s="148" t="s">
        <v>621</v>
      </c>
      <c r="AR66" s="167" t="s">
        <v>1981</v>
      </c>
      <c r="AS66" s="148" t="s">
        <v>621</v>
      </c>
      <c r="AT66" s="179" t="s">
        <v>1982</v>
      </c>
      <c r="AU66" s="148" t="s">
        <v>621</v>
      </c>
      <c r="AV66" s="272" t="s">
        <v>4004</v>
      </c>
      <c r="AW66" s="148" t="s">
        <v>621</v>
      </c>
      <c r="AX66" s="159" t="s">
        <v>1984</v>
      </c>
      <c r="AY66" s="148" t="s">
        <v>622</v>
      </c>
      <c r="AZ66" s="150"/>
      <c r="BA66" s="96" t="s">
        <v>621</v>
      </c>
      <c r="BB66" s="109" t="s">
        <v>2984</v>
      </c>
      <c r="BC66" s="120" t="s">
        <v>621</v>
      </c>
      <c r="BD66" s="196" t="s">
        <v>975</v>
      </c>
      <c r="BE66" s="120" t="s">
        <v>621</v>
      </c>
      <c r="BF66" s="172" t="s">
        <v>1452</v>
      </c>
      <c r="BG66" s="120" t="s">
        <v>621</v>
      </c>
      <c r="BH66" s="139" t="s">
        <v>2649</v>
      </c>
      <c r="BI66" s="120" t="s">
        <v>621</v>
      </c>
      <c r="BJ66" s="137" t="s">
        <v>2700</v>
      </c>
      <c r="BK66" s="96" t="s">
        <v>621</v>
      </c>
      <c r="BL66" s="98" t="s">
        <v>4005</v>
      </c>
      <c r="BM66" s="96" t="s">
        <v>621</v>
      </c>
      <c r="BN66" s="95" t="s">
        <v>3135</v>
      </c>
      <c r="BO66" s="96" t="s">
        <v>623</v>
      </c>
      <c r="BP66" s="268" t="s">
        <v>4006</v>
      </c>
      <c r="BQ66" s="96" t="s">
        <v>621</v>
      </c>
      <c r="BR66" s="139" t="s">
        <v>4008</v>
      </c>
      <c r="BS66" s="96" t="s">
        <v>622</v>
      </c>
      <c r="BT66" s="268" t="s">
        <v>4007</v>
      </c>
      <c r="BU66" s="96" t="s">
        <v>622</v>
      </c>
      <c r="BV66" s="95"/>
      <c r="BW66" s="96" t="s">
        <v>621</v>
      </c>
      <c r="BX66" s="159" t="s">
        <v>3103</v>
      </c>
      <c r="BY66" s="96" t="s">
        <v>621</v>
      </c>
      <c r="BZ66" s="143" t="s">
        <v>1609</v>
      </c>
      <c r="CA66" s="109" t="s">
        <v>621</v>
      </c>
      <c r="CB66" s="172" t="s">
        <v>1610</v>
      </c>
      <c r="CC66" s="96" t="s">
        <v>621</v>
      </c>
      <c r="CD66" s="137" t="s">
        <v>987</v>
      </c>
      <c r="CE66" s="96" t="s">
        <v>621</v>
      </c>
      <c r="CF66" s="95" t="s">
        <v>2809</v>
      </c>
      <c r="CG66" s="239" t="s">
        <v>621</v>
      </c>
      <c r="CH66" s="242" t="s">
        <v>1674</v>
      </c>
      <c r="CI66" s="96" t="s">
        <v>622</v>
      </c>
      <c r="CJ66" s="113" t="s">
        <v>1645</v>
      </c>
      <c r="CK66" s="96" t="s">
        <v>623</v>
      </c>
      <c r="CL66" s="268" t="s">
        <v>3818</v>
      </c>
      <c r="CM66" s="123" t="s">
        <v>621</v>
      </c>
      <c r="CN66" s="98" t="s">
        <v>4009</v>
      </c>
      <c r="CO66" s="123" t="s">
        <v>621</v>
      </c>
      <c r="CP66" s="156" t="s">
        <v>1739</v>
      </c>
      <c r="CQ66" s="122" t="s">
        <v>621</v>
      </c>
      <c r="CR66" s="156" t="s">
        <v>1764</v>
      </c>
      <c r="CS66" s="123" t="s">
        <v>621</v>
      </c>
      <c r="CT66" s="158" t="s">
        <v>2834</v>
      </c>
      <c r="CU66" s="123" t="s">
        <v>622</v>
      </c>
      <c r="CV66" s="124"/>
      <c r="CW66" s="122" t="s">
        <v>621</v>
      </c>
      <c r="CX66" s="203" t="s">
        <v>1854</v>
      </c>
      <c r="CY66" s="87"/>
    </row>
    <row r="67" spans="1:103" ht="40.200000000000003" customHeight="1" thickBot="1" x14ac:dyDescent="0.35">
      <c r="A67" t="s">
        <v>368</v>
      </c>
      <c r="B67" s="29" t="s">
        <v>166</v>
      </c>
      <c r="C67" s="96" t="s">
        <v>622</v>
      </c>
      <c r="D67" s="139"/>
      <c r="E67" s="96" t="s">
        <v>622</v>
      </c>
      <c r="F67" s="156"/>
      <c r="G67" s="96" t="s">
        <v>622</v>
      </c>
      <c r="H67" s="137"/>
      <c r="I67" s="96" t="s">
        <v>622</v>
      </c>
      <c r="J67" s="95"/>
      <c r="K67" s="96" t="s">
        <v>622</v>
      </c>
      <c r="L67" s="95"/>
      <c r="M67" s="101" t="s">
        <v>621</v>
      </c>
      <c r="N67" s="102" t="s">
        <v>1274</v>
      </c>
      <c r="O67" s="101" t="s">
        <v>621</v>
      </c>
      <c r="P67" s="102" t="s">
        <v>4010</v>
      </c>
      <c r="Q67" s="101" t="s">
        <v>621</v>
      </c>
      <c r="R67" s="156" t="s">
        <v>2842</v>
      </c>
      <c r="S67" s="101" t="s">
        <v>622</v>
      </c>
      <c r="T67" s="157" t="s">
        <v>3650</v>
      </c>
      <c r="U67" s="101" t="s">
        <v>622</v>
      </c>
      <c r="V67" s="137"/>
      <c r="W67" s="96" t="s">
        <v>621</v>
      </c>
      <c r="X67" s="98" t="s">
        <v>2898</v>
      </c>
      <c r="Y67" s="239" t="s">
        <v>623</v>
      </c>
      <c r="Z67" s="268" t="s">
        <v>842</v>
      </c>
      <c r="AA67" s="239" t="s">
        <v>622</v>
      </c>
      <c r="AB67" s="294" t="s">
        <v>4011</v>
      </c>
      <c r="AC67" s="96" t="s">
        <v>622</v>
      </c>
      <c r="AD67" s="106"/>
      <c r="AE67" s="96" t="s">
        <v>623</v>
      </c>
      <c r="AF67" s="98" t="s">
        <v>3604</v>
      </c>
      <c r="AG67" s="208" t="s">
        <v>621</v>
      </c>
      <c r="AH67" s="271" t="s">
        <v>4013</v>
      </c>
      <c r="AI67" s="208" t="s">
        <v>622</v>
      </c>
      <c r="AJ67" s="218"/>
      <c r="AK67" s="208" t="s">
        <v>622</v>
      </c>
      <c r="AL67" s="209" t="s">
        <v>589</v>
      </c>
      <c r="AM67" s="96" t="s">
        <v>621</v>
      </c>
      <c r="AN67" s="143" t="s">
        <v>3703</v>
      </c>
      <c r="AO67" s="168" t="s">
        <v>621</v>
      </c>
      <c r="AP67" s="158" t="s">
        <v>2478</v>
      </c>
      <c r="AQ67" s="148" t="s">
        <v>622</v>
      </c>
      <c r="AR67" s="149"/>
      <c r="AS67" s="148" t="s">
        <v>622</v>
      </c>
      <c r="AT67" s="150"/>
      <c r="AU67" s="148" t="s">
        <v>622</v>
      </c>
      <c r="AV67" s="268" t="s">
        <v>4012</v>
      </c>
      <c r="AW67" s="200" t="s">
        <v>622</v>
      </c>
      <c r="AX67" s="159"/>
      <c r="AY67" s="148" t="s">
        <v>621</v>
      </c>
      <c r="AZ67" s="158" t="s">
        <v>2764</v>
      </c>
      <c r="BA67" s="96" t="s">
        <v>622</v>
      </c>
      <c r="BB67" s="109"/>
      <c r="BC67" s="120" t="s">
        <v>621</v>
      </c>
      <c r="BD67" s="226" t="s">
        <v>575</v>
      </c>
      <c r="BE67" s="120" t="s">
        <v>622</v>
      </c>
      <c r="BF67" s="127" t="s">
        <v>3593</v>
      </c>
      <c r="BG67" s="120" t="s">
        <v>622</v>
      </c>
      <c r="BH67" s="139" t="s">
        <v>3651</v>
      </c>
      <c r="BI67" s="120" t="s">
        <v>622</v>
      </c>
      <c r="BJ67" s="121"/>
      <c r="BK67" s="96" t="s">
        <v>623</v>
      </c>
      <c r="BL67" s="268" t="s">
        <v>4014</v>
      </c>
      <c r="BM67" s="96" t="s">
        <v>623</v>
      </c>
      <c r="BN67" s="112" t="s">
        <v>3136</v>
      </c>
      <c r="BO67" s="96" t="s">
        <v>621</v>
      </c>
      <c r="BP67" s="139" t="s">
        <v>4015</v>
      </c>
      <c r="BQ67" s="96" t="s">
        <v>623</v>
      </c>
      <c r="BR67" s="268" t="s">
        <v>4016</v>
      </c>
      <c r="BS67" s="96" t="s">
        <v>623</v>
      </c>
      <c r="BT67" s="268" t="s">
        <v>845</v>
      </c>
      <c r="BU67" s="96" t="s">
        <v>622</v>
      </c>
      <c r="BV67" s="95"/>
      <c r="BW67" s="96" t="s">
        <v>622</v>
      </c>
      <c r="BX67" s="95" t="s">
        <v>3104</v>
      </c>
      <c r="BY67" s="96" t="s">
        <v>621</v>
      </c>
      <c r="BZ67" s="172" t="s">
        <v>1611</v>
      </c>
      <c r="CA67" s="109" t="s">
        <v>623</v>
      </c>
      <c r="CB67" s="128"/>
      <c r="CC67" s="96" t="s">
        <v>621</v>
      </c>
      <c r="CD67" s="98" t="s">
        <v>4017</v>
      </c>
      <c r="CE67" s="96" t="s">
        <v>623</v>
      </c>
      <c r="CF67" s="157" t="s">
        <v>3605</v>
      </c>
      <c r="CG67" s="239" t="s">
        <v>622</v>
      </c>
      <c r="CH67" s="278" t="s">
        <v>1674</v>
      </c>
      <c r="CI67" s="96" t="s">
        <v>622</v>
      </c>
      <c r="CJ67" s="113" t="s">
        <v>1645</v>
      </c>
      <c r="CK67" s="96" t="s">
        <v>623</v>
      </c>
      <c r="CL67" s="98" t="s">
        <v>4018</v>
      </c>
      <c r="CM67" s="123" t="s">
        <v>622</v>
      </c>
      <c r="CN67" s="98"/>
      <c r="CO67" s="123" t="s">
        <v>621</v>
      </c>
      <c r="CP67" s="132" t="s">
        <v>4019</v>
      </c>
      <c r="CQ67" s="122" t="s">
        <v>623</v>
      </c>
      <c r="CR67" s="139" t="s">
        <v>2581</v>
      </c>
      <c r="CS67" s="123" t="s">
        <v>623</v>
      </c>
      <c r="CT67" s="132" t="s">
        <v>3594</v>
      </c>
      <c r="CU67" s="123" t="s">
        <v>622</v>
      </c>
      <c r="CV67" s="269" t="s">
        <v>2213</v>
      </c>
      <c r="CW67" s="122" t="s">
        <v>623</v>
      </c>
      <c r="CX67" s="122"/>
      <c r="CY67" s="87"/>
    </row>
    <row r="68" spans="1:103" ht="40.200000000000003" customHeight="1" thickBot="1" x14ac:dyDescent="0.35">
      <c r="A68" t="s">
        <v>369</v>
      </c>
      <c r="B68" s="29" t="s">
        <v>284</v>
      </c>
      <c r="C68" s="96" t="s">
        <v>621</v>
      </c>
      <c r="D68" s="156" t="s">
        <v>2278</v>
      </c>
      <c r="E68" s="96" t="s">
        <v>621</v>
      </c>
      <c r="F68" s="137" t="s">
        <v>2306</v>
      </c>
      <c r="G68" s="96" t="s">
        <v>622</v>
      </c>
      <c r="H68" s="95"/>
      <c r="I68" s="96" t="s">
        <v>622</v>
      </c>
      <c r="J68" s="95"/>
      <c r="K68" s="96" t="s">
        <v>622</v>
      </c>
      <c r="L68" s="95"/>
      <c r="M68" s="101" t="s">
        <v>621</v>
      </c>
      <c r="N68" s="156" t="s">
        <v>1276</v>
      </c>
      <c r="O68" s="101" t="s">
        <v>621</v>
      </c>
      <c r="P68" s="156" t="s">
        <v>1277</v>
      </c>
      <c r="Q68" s="101" t="s">
        <v>621</v>
      </c>
      <c r="R68" s="103" t="s">
        <v>2868</v>
      </c>
      <c r="S68" s="101" t="s">
        <v>621</v>
      </c>
      <c r="T68" s="166" t="s">
        <v>2404</v>
      </c>
      <c r="U68" s="101" t="s">
        <v>622</v>
      </c>
      <c r="V68" s="104"/>
      <c r="W68" s="96" t="s">
        <v>621</v>
      </c>
      <c r="X68" s="269" t="s">
        <v>2056</v>
      </c>
      <c r="Y68" s="239" t="s">
        <v>622</v>
      </c>
      <c r="Z68" s="105"/>
      <c r="AA68" s="239" t="s">
        <v>622</v>
      </c>
      <c r="AB68" s="257"/>
      <c r="AC68" s="96" t="s">
        <v>621</v>
      </c>
      <c r="AD68" s="159" t="s">
        <v>1380</v>
      </c>
      <c r="AE68" s="96" t="s">
        <v>621</v>
      </c>
      <c r="AF68" s="139" t="s">
        <v>2074</v>
      </c>
      <c r="AG68" s="208" t="s">
        <v>622</v>
      </c>
      <c r="AH68" s="215" t="s">
        <v>1689</v>
      </c>
      <c r="AI68" s="208" t="s">
        <v>621</v>
      </c>
      <c r="AJ68" s="219" t="s">
        <v>2960</v>
      </c>
      <c r="AK68" s="208" t="s">
        <v>621</v>
      </c>
      <c r="AL68" s="209" t="s">
        <v>1699</v>
      </c>
      <c r="AM68" s="96" t="s">
        <v>621</v>
      </c>
      <c r="AN68" s="143" t="s">
        <v>3597</v>
      </c>
      <c r="AO68" s="118" t="s">
        <v>621</v>
      </c>
      <c r="AP68" s="159" t="s">
        <v>2479</v>
      </c>
      <c r="AQ68" s="148" t="s">
        <v>622</v>
      </c>
      <c r="AR68" s="150"/>
      <c r="AS68" s="148" t="s">
        <v>621</v>
      </c>
      <c r="AT68" s="158" t="s">
        <v>2527</v>
      </c>
      <c r="AU68" s="148" t="s">
        <v>622</v>
      </c>
      <c r="AV68" s="150"/>
      <c r="AW68" s="148" t="s">
        <v>621</v>
      </c>
      <c r="AX68" s="199" t="s">
        <v>2749</v>
      </c>
      <c r="AY68" s="148" t="s">
        <v>621</v>
      </c>
      <c r="AZ68" s="154" t="s">
        <v>2763</v>
      </c>
      <c r="BA68" s="96" t="s">
        <v>621</v>
      </c>
      <c r="BB68" s="109" t="s">
        <v>2985</v>
      </c>
      <c r="BC68" s="120" t="s">
        <v>621</v>
      </c>
      <c r="BD68" s="172" t="s">
        <v>1454</v>
      </c>
      <c r="BE68" s="120" t="s">
        <v>621</v>
      </c>
      <c r="BF68" s="287" t="s">
        <v>2145</v>
      </c>
      <c r="BG68" s="120" t="s">
        <v>621</v>
      </c>
      <c r="BH68" s="139" t="s">
        <v>2651</v>
      </c>
      <c r="BI68" s="120" t="s">
        <v>621</v>
      </c>
      <c r="BJ68" s="137" t="s">
        <v>2700</v>
      </c>
      <c r="BK68" s="96" t="s">
        <v>622</v>
      </c>
      <c r="BL68" s="98"/>
      <c r="BM68" s="96" t="s">
        <v>622</v>
      </c>
      <c r="BN68" s="95"/>
      <c r="BO68" s="96" t="s">
        <v>623</v>
      </c>
      <c r="BP68" s="268" t="s">
        <v>4006</v>
      </c>
      <c r="BQ68" s="96" t="s">
        <v>622</v>
      </c>
      <c r="BR68" s="264" t="s">
        <v>4020</v>
      </c>
      <c r="BS68" s="96" t="s">
        <v>623</v>
      </c>
      <c r="BT68" s="268" t="s">
        <v>4021</v>
      </c>
      <c r="BU68" s="96" t="s">
        <v>622</v>
      </c>
      <c r="BV68" s="95"/>
      <c r="BW68" s="96" t="s">
        <v>621</v>
      </c>
      <c r="BX68" s="95" t="s">
        <v>4022</v>
      </c>
      <c r="BY68" s="96" t="s">
        <v>621</v>
      </c>
      <c r="BZ68" s="172" t="s">
        <v>1609</v>
      </c>
      <c r="CA68" s="109" t="s">
        <v>622</v>
      </c>
      <c r="CB68" s="128"/>
      <c r="CC68" s="96" t="s">
        <v>623</v>
      </c>
      <c r="CD68" s="268" t="s">
        <v>2181</v>
      </c>
      <c r="CE68" s="96" t="s">
        <v>621</v>
      </c>
      <c r="CF68" s="98" t="s">
        <v>2811</v>
      </c>
      <c r="CG68" s="239" t="s">
        <v>621</v>
      </c>
      <c r="CH68" s="242" t="s">
        <v>4023</v>
      </c>
      <c r="CI68" s="96" t="s">
        <v>622</v>
      </c>
      <c r="CJ68" s="113" t="s">
        <v>1645</v>
      </c>
      <c r="CK68" s="96" t="s">
        <v>623</v>
      </c>
      <c r="CL68" s="268" t="s">
        <v>4024</v>
      </c>
      <c r="CM68" s="123" t="s">
        <v>623</v>
      </c>
      <c r="CN68" s="98" t="s">
        <v>4025</v>
      </c>
      <c r="CO68" s="123" t="s">
        <v>621</v>
      </c>
      <c r="CP68" s="264" t="s">
        <v>2202</v>
      </c>
      <c r="CQ68" s="122" t="s">
        <v>622</v>
      </c>
      <c r="CR68" s="122"/>
      <c r="CS68" s="123" t="s">
        <v>622</v>
      </c>
      <c r="CT68" s="124"/>
      <c r="CU68" s="123" t="s">
        <v>622</v>
      </c>
      <c r="CV68" s="124"/>
      <c r="CW68" s="122" t="s">
        <v>621</v>
      </c>
      <c r="CX68" s="203" t="s">
        <v>1856</v>
      </c>
      <c r="CY68" s="87"/>
    </row>
    <row r="69" spans="1:103" ht="40.200000000000003" customHeight="1" thickBot="1" x14ac:dyDescent="0.35">
      <c r="A69" t="s">
        <v>370</v>
      </c>
      <c r="B69" s="29" t="s">
        <v>167</v>
      </c>
      <c r="C69" s="96" t="s">
        <v>621</v>
      </c>
      <c r="D69" s="156" t="s">
        <v>1071</v>
      </c>
      <c r="E69" s="96" t="s">
        <v>622</v>
      </c>
      <c r="F69" s="88"/>
      <c r="G69" s="96" t="s">
        <v>622</v>
      </c>
      <c r="H69" s="95"/>
      <c r="I69" s="96" t="s">
        <v>622</v>
      </c>
      <c r="J69" s="156"/>
      <c r="K69" s="96" t="s">
        <v>621</v>
      </c>
      <c r="L69" s="156" t="s">
        <v>2365</v>
      </c>
      <c r="M69" s="101" t="s">
        <v>621</v>
      </c>
      <c r="N69" s="156" t="s">
        <v>1278</v>
      </c>
      <c r="O69" s="101" t="s">
        <v>622</v>
      </c>
      <c r="P69" s="104"/>
      <c r="Q69" s="101" t="s">
        <v>622</v>
      </c>
      <c r="R69" s="104"/>
      <c r="S69" s="101" t="s">
        <v>621</v>
      </c>
      <c r="T69" s="103" t="s">
        <v>2404</v>
      </c>
      <c r="U69" s="101" t="s">
        <v>622</v>
      </c>
      <c r="V69" s="104"/>
      <c r="W69" s="96" t="s">
        <v>621</v>
      </c>
      <c r="X69" s="269" t="s">
        <v>2056</v>
      </c>
      <c r="Y69" s="239" t="s">
        <v>622</v>
      </c>
      <c r="Z69" s="105"/>
      <c r="AA69" s="239" t="s">
        <v>622</v>
      </c>
      <c r="AB69" s="257"/>
      <c r="AC69" s="96" t="s">
        <v>621</v>
      </c>
      <c r="AD69" s="159" t="s">
        <v>1382</v>
      </c>
      <c r="AE69" s="96" t="s">
        <v>621</v>
      </c>
      <c r="AF69" s="98" t="s">
        <v>3617</v>
      </c>
      <c r="AG69" s="208" t="s">
        <v>622</v>
      </c>
      <c r="AH69" s="209"/>
      <c r="AI69" s="208" t="s">
        <v>621</v>
      </c>
      <c r="AJ69" s="219" t="s">
        <v>2961</v>
      </c>
      <c r="AK69" s="208" t="s">
        <v>621</v>
      </c>
      <c r="AL69" s="215" t="s">
        <v>2972</v>
      </c>
      <c r="AM69" s="96" t="s">
        <v>621</v>
      </c>
      <c r="AN69" s="280" t="s">
        <v>2095</v>
      </c>
      <c r="AO69" s="168" t="s">
        <v>621</v>
      </c>
      <c r="AP69" s="119" t="s">
        <v>2480</v>
      </c>
      <c r="AQ69" s="148" t="s">
        <v>622</v>
      </c>
      <c r="AR69" s="150"/>
      <c r="AS69" s="148" t="s">
        <v>621</v>
      </c>
      <c r="AT69" s="149" t="s">
        <v>1986</v>
      </c>
      <c r="AU69" s="148" t="s">
        <v>621</v>
      </c>
      <c r="AV69" s="150" t="s">
        <v>2727</v>
      </c>
      <c r="AW69" s="148" t="s">
        <v>621</v>
      </c>
      <c r="AX69" s="159" t="s">
        <v>1987</v>
      </c>
      <c r="AY69" s="148" t="s">
        <v>621</v>
      </c>
      <c r="AZ69" s="158" t="s">
        <v>1988</v>
      </c>
      <c r="BA69" s="96" t="s">
        <v>622</v>
      </c>
      <c r="BB69" s="109"/>
      <c r="BC69" s="120" t="s">
        <v>621</v>
      </c>
      <c r="BD69" s="172" t="s">
        <v>1456</v>
      </c>
      <c r="BE69" s="120" t="s">
        <v>622</v>
      </c>
      <c r="BF69" s="127"/>
      <c r="BG69" s="120" t="s">
        <v>621</v>
      </c>
      <c r="BH69" s="137" t="s">
        <v>2652</v>
      </c>
      <c r="BI69" s="120" t="s">
        <v>622</v>
      </c>
      <c r="BJ69" s="121"/>
      <c r="BK69" s="96" t="s">
        <v>622</v>
      </c>
      <c r="BL69" s="98"/>
      <c r="BM69" s="96" t="s">
        <v>622</v>
      </c>
      <c r="BN69" s="95"/>
      <c r="BO69" s="96" t="s">
        <v>621</v>
      </c>
      <c r="BP69" s="268" t="s">
        <v>2151</v>
      </c>
      <c r="BQ69" s="96" t="s">
        <v>622</v>
      </c>
      <c r="BR69" s="98"/>
      <c r="BS69" s="96" t="s">
        <v>621</v>
      </c>
      <c r="BT69" s="98" t="s">
        <v>3415</v>
      </c>
      <c r="BU69" s="96" t="s">
        <v>622</v>
      </c>
      <c r="BV69" s="159" t="s">
        <v>3595</v>
      </c>
      <c r="BW69" s="96" t="s">
        <v>621</v>
      </c>
      <c r="BX69" s="156" t="s">
        <v>3106</v>
      </c>
      <c r="BY69" s="96" t="s">
        <v>621</v>
      </c>
      <c r="BZ69" s="172" t="s">
        <v>1616</v>
      </c>
      <c r="CA69" s="109" t="s">
        <v>621</v>
      </c>
      <c r="CB69" s="128" t="s">
        <v>1617</v>
      </c>
      <c r="CC69" s="96" t="s">
        <v>623</v>
      </c>
      <c r="CD69" s="156" t="s">
        <v>1618</v>
      </c>
      <c r="CE69" s="96" t="s">
        <v>622</v>
      </c>
      <c r="CF69" s="95" t="s">
        <v>2812</v>
      </c>
      <c r="CG69" s="239" t="s">
        <v>621</v>
      </c>
      <c r="CH69" s="242" t="s">
        <v>3652</v>
      </c>
      <c r="CI69" s="96" t="s">
        <v>622</v>
      </c>
      <c r="CJ69" s="113" t="s">
        <v>1645</v>
      </c>
      <c r="CK69" s="96" t="s">
        <v>621</v>
      </c>
      <c r="CL69" s="139" t="s">
        <v>3464</v>
      </c>
      <c r="CM69" s="123" t="s">
        <v>622</v>
      </c>
      <c r="CN69" s="139"/>
      <c r="CO69" s="123" t="s">
        <v>621</v>
      </c>
      <c r="CP69" s="137" t="s">
        <v>1741</v>
      </c>
      <c r="CQ69" s="122" t="s">
        <v>622</v>
      </c>
      <c r="CR69" s="122"/>
      <c r="CS69" s="123" t="s">
        <v>622</v>
      </c>
      <c r="CT69" s="124"/>
      <c r="CU69" s="123" t="s">
        <v>621</v>
      </c>
      <c r="CV69" s="124" t="s">
        <v>3563</v>
      </c>
      <c r="CW69" s="122" t="s">
        <v>621</v>
      </c>
      <c r="CX69" s="143" t="s">
        <v>1857</v>
      </c>
      <c r="CY69" s="87"/>
    </row>
    <row r="70" spans="1:103" ht="40.200000000000003" customHeight="1" thickBot="1" x14ac:dyDescent="0.35">
      <c r="A70" t="s">
        <v>371</v>
      </c>
      <c r="B70" s="29" t="s">
        <v>168</v>
      </c>
      <c r="C70" s="96" t="s">
        <v>623</v>
      </c>
      <c r="D70" s="268" t="s">
        <v>3539</v>
      </c>
      <c r="E70" s="96" t="s">
        <v>622</v>
      </c>
      <c r="F70" s="95"/>
      <c r="G70" s="96" t="s">
        <v>622</v>
      </c>
      <c r="H70" s="95"/>
      <c r="I70" s="96" t="s">
        <v>621</v>
      </c>
      <c r="J70" s="95" t="s">
        <v>4026</v>
      </c>
      <c r="K70" s="96" t="s">
        <v>622</v>
      </c>
      <c r="L70" s="95"/>
      <c r="M70" s="101" t="s">
        <v>621</v>
      </c>
      <c r="N70" s="156" t="s">
        <v>1279</v>
      </c>
      <c r="O70" s="101" t="s">
        <v>622</v>
      </c>
      <c r="P70" s="104"/>
      <c r="Q70" s="101" t="s">
        <v>622</v>
      </c>
      <c r="R70" s="104"/>
      <c r="S70" s="101" t="s">
        <v>622</v>
      </c>
      <c r="T70" s="104"/>
      <c r="U70" s="101" t="s">
        <v>622</v>
      </c>
      <c r="V70" s="104"/>
      <c r="W70" s="96" t="s">
        <v>622</v>
      </c>
      <c r="X70" s="106"/>
      <c r="Y70" s="239" t="s">
        <v>622</v>
      </c>
      <c r="Z70" s="105"/>
      <c r="AA70" s="239" t="s">
        <v>622</v>
      </c>
      <c r="AB70" s="257"/>
      <c r="AC70" s="96" t="s">
        <v>623</v>
      </c>
      <c r="AD70" s="159" t="s">
        <v>1383</v>
      </c>
      <c r="AE70" s="96" t="s">
        <v>621</v>
      </c>
      <c r="AF70" s="98" t="s">
        <v>4027</v>
      </c>
      <c r="AG70" s="208" t="s">
        <v>622</v>
      </c>
      <c r="AH70" s="209"/>
      <c r="AI70" s="208" t="s">
        <v>622</v>
      </c>
      <c r="AJ70" s="218"/>
      <c r="AK70" s="208" t="s">
        <v>621</v>
      </c>
      <c r="AL70" s="216" t="s">
        <v>2973</v>
      </c>
      <c r="AM70" s="96" t="s">
        <v>621</v>
      </c>
      <c r="AN70" s="293" t="s">
        <v>2096</v>
      </c>
      <c r="AO70" s="168" t="s">
        <v>621</v>
      </c>
      <c r="AP70" s="167" t="s">
        <v>2480</v>
      </c>
      <c r="AQ70" s="148" t="s">
        <v>622</v>
      </c>
      <c r="AR70" s="150"/>
      <c r="AS70" s="148" t="s">
        <v>622</v>
      </c>
      <c r="AT70" s="150"/>
      <c r="AU70" s="148" t="s">
        <v>622</v>
      </c>
      <c r="AV70" s="150"/>
      <c r="AW70" s="200" t="s">
        <v>622</v>
      </c>
      <c r="AX70" s="199"/>
      <c r="AY70" s="148" t="s">
        <v>622</v>
      </c>
      <c r="AZ70" s="149"/>
      <c r="BA70" s="96" t="s">
        <v>621</v>
      </c>
      <c r="BB70" s="109" t="s">
        <v>2986</v>
      </c>
      <c r="BC70" s="120" t="s">
        <v>621</v>
      </c>
      <c r="BD70" s="127" t="s">
        <v>2994</v>
      </c>
      <c r="BE70" s="120" t="s">
        <v>621</v>
      </c>
      <c r="BF70" s="287" t="s">
        <v>2146</v>
      </c>
      <c r="BG70" s="120" t="s">
        <v>621</v>
      </c>
      <c r="BH70" s="197" t="s">
        <v>2654</v>
      </c>
      <c r="BI70" s="120" t="s">
        <v>623</v>
      </c>
      <c r="BJ70" s="157" t="s">
        <v>3596</v>
      </c>
      <c r="BK70" s="96" t="s">
        <v>622</v>
      </c>
      <c r="BL70" s="98"/>
      <c r="BM70" s="96" t="s">
        <v>622</v>
      </c>
      <c r="BN70" s="95"/>
      <c r="BO70" s="96" t="s">
        <v>622</v>
      </c>
      <c r="BP70" s="98"/>
      <c r="BQ70" s="96" t="s">
        <v>622</v>
      </c>
      <c r="BR70" s="98"/>
      <c r="BS70" s="96" t="s">
        <v>621</v>
      </c>
      <c r="BT70" s="98" t="s">
        <v>3416</v>
      </c>
      <c r="BU70" s="96" t="s">
        <v>622</v>
      </c>
      <c r="BV70" s="95"/>
      <c r="BW70" s="96" t="s">
        <v>622</v>
      </c>
      <c r="BX70" s="95"/>
      <c r="BY70" s="96" t="s">
        <v>621</v>
      </c>
      <c r="BZ70" s="172" t="s">
        <v>1619</v>
      </c>
      <c r="CA70" s="109" t="s">
        <v>621</v>
      </c>
      <c r="CB70" s="172" t="s">
        <v>1617</v>
      </c>
      <c r="CC70" s="96" t="s">
        <v>622</v>
      </c>
      <c r="CD70" s="95"/>
      <c r="CE70" s="96" t="s">
        <v>622</v>
      </c>
      <c r="CF70" s="95"/>
      <c r="CG70" s="239" t="s">
        <v>621</v>
      </c>
      <c r="CH70" s="242" t="s">
        <v>4028</v>
      </c>
      <c r="CI70" s="96" t="s">
        <v>622</v>
      </c>
      <c r="CJ70" s="113" t="s">
        <v>1645</v>
      </c>
      <c r="CK70" s="96" t="s">
        <v>622</v>
      </c>
      <c r="CL70" s="98"/>
      <c r="CM70" s="123" t="s">
        <v>622</v>
      </c>
      <c r="CN70" s="98"/>
      <c r="CO70" s="123" t="s">
        <v>621</v>
      </c>
      <c r="CP70" s="139" t="s">
        <v>4030</v>
      </c>
      <c r="CQ70" s="122" t="s">
        <v>622</v>
      </c>
      <c r="CR70" s="122"/>
      <c r="CS70" s="123" t="s">
        <v>622</v>
      </c>
      <c r="CT70" s="124"/>
      <c r="CU70" s="123" t="s">
        <v>622</v>
      </c>
      <c r="CV70" s="124"/>
      <c r="CW70" s="122" t="s">
        <v>621</v>
      </c>
      <c r="CX70" s="203" t="s">
        <v>1856</v>
      </c>
      <c r="CY70" s="87"/>
    </row>
    <row r="71" spans="1:103" s="81" customFormat="1" ht="40.200000000000003" customHeight="1" thickBot="1" x14ac:dyDescent="0.35">
      <c r="A71" s="81" t="s">
        <v>372</v>
      </c>
      <c r="B71" s="82" t="s">
        <v>169</v>
      </c>
      <c r="C71" s="96" t="s">
        <v>622</v>
      </c>
      <c r="D71" s="268" t="s">
        <v>3540</v>
      </c>
      <c r="E71" s="96" t="s">
        <v>621</v>
      </c>
      <c r="F71" s="95" t="s">
        <v>2307</v>
      </c>
      <c r="G71" s="96" t="s">
        <v>622</v>
      </c>
      <c r="H71" s="157" t="s">
        <v>3559</v>
      </c>
      <c r="I71" s="96" t="s">
        <v>622</v>
      </c>
      <c r="J71" s="95"/>
      <c r="K71" s="96" t="s">
        <v>621</v>
      </c>
      <c r="L71" s="95" t="s">
        <v>953</v>
      </c>
      <c r="M71" s="101" t="s">
        <v>621</v>
      </c>
      <c r="N71" s="156" t="s">
        <v>1279</v>
      </c>
      <c r="O71" s="101" t="s">
        <v>622</v>
      </c>
      <c r="P71" s="103" t="s">
        <v>4029</v>
      </c>
      <c r="Q71" s="101" t="s">
        <v>621</v>
      </c>
      <c r="R71" s="102" t="s">
        <v>2869</v>
      </c>
      <c r="S71" s="101" t="s">
        <v>621</v>
      </c>
      <c r="T71" s="164" t="s">
        <v>3704</v>
      </c>
      <c r="U71" s="101" t="s">
        <v>622</v>
      </c>
      <c r="V71" s="104"/>
      <c r="W71" s="96" t="s">
        <v>621</v>
      </c>
      <c r="X71" s="95" t="s">
        <v>3705</v>
      </c>
      <c r="Y71" s="239" t="s">
        <v>622</v>
      </c>
      <c r="Z71" s="98" t="s">
        <v>3593</v>
      </c>
      <c r="AA71" s="239" t="s">
        <v>621</v>
      </c>
      <c r="AB71" s="255" t="s">
        <v>509</v>
      </c>
      <c r="AC71" s="96" t="s">
        <v>621</v>
      </c>
      <c r="AD71" s="159" t="s">
        <v>1384</v>
      </c>
      <c r="AE71" s="96" t="s">
        <v>621</v>
      </c>
      <c r="AF71" s="158" t="s">
        <v>1385</v>
      </c>
      <c r="AG71" s="208" t="s">
        <v>621</v>
      </c>
      <c r="AH71" s="215" t="s">
        <v>1690</v>
      </c>
      <c r="AI71" s="208" t="s">
        <v>622</v>
      </c>
      <c r="AJ71" s="218"/>
      <c r="AK71" s="208" t="s">
        <v>621</v>
      </c>
      <c r="AL71" s="215" t="s">
        <v>577</v>
      </c>
      <c r="AM71" s="96" t="s">
        <v>621</v>
      </c>
      <c r="AN71" s="224" t="s">
        <v>3618</v>
      </c>
      <c r="AO71" s="168" t="s">
        <v>621</v>
      </c>
      <c r="AP71" s="119" t="s">
        <v>2480</v>
      </c>
      <c r="AQ71" s="148" t="s">
        <v>621</v>
      </c>
      <c r="AR71" s="167" t="s">
        <v>2509</v>
      </c>
      <c r="AS71" s="148" t="s">
        <v>621</v>
      </c>
      <c r="AT71" s="149" t="s">
        <v>1986</v>
      </c>
      <c r="AU71" s="148" t="s">
        <v>622</v>
      </c>
      <c r="AV71" s="150"/>
      <c r="AW71" s="148" t="s">
        <v>622</v>
      </c>
      <c r="AX71" s="150"/>
      <c r="AY71" s="200" t="s">
        <v>623</v>
      </c>
      <c r="AZ71" s="268" t="s">
        <v>4097</v>
      </c>
      <c r="BA71" s="96" t="s">
        <v>621</v>
      </c>
      <c r="BB71" s="109" t="s">
        <v>4151</v>
      </c>
      <c r="BC71" s="120" t="s">
        <v>621</v>
      </c>
      <c r="BD71" s="196" t="s">
        <v>1458</v>
      </c>
      <c r="BE71" s="120" t="s">
        <v>621</v>
      </c>
      <c r="BF71" s="172" t="s">
        <v>1458</v>
      </c>
      <c r="BG71" s="120" t="s">
        <v>622</v>
      </c>
      <c r="BH71" s="137" t="s">
        <v>2653</v>
      </c>
      <c r="BI71" s="120" t="s">
        <v>622</v>
      </c>
      <c r="BJ71" s="121"/>
      <c r="BK71" s="96" t="s">
        <v>622</v>
      </c>
      <c r="BL71" s="264" t="s">
        <v>4014</v>
      </c>
      <c r="BM71" s="96" t="s">
        <v>622</v>
      </c>
      <c r="BN71" s="95"/>
      <c r="BO71" s="96" t="s">
        <v>621</v>
      </c>
      <c r="BP71" s="98" t="s">
        <v>4031</v>
      </c>
      <c r="BQ71" s="96" t="s">
        <v>622</v>
      </c>
      <c r="BR71" s="98"/>
      <c r="BS71" s="96" t="s">
        <v>621</v>
      </c>
      <c r="BT71" s="98" t="s">
        <v>3417</v>
      </c>
      <c r="BU71" s="96" t="s">
        <v>621</v>
      </c>
      <c r="BV71" s="95" t="s">
        <v>4032</v>
      </c>
      <c r="BW71" s="96" t="s">
        <v>622</v>
      </c>
      <c r="BX71" s="268" t="s">
        <v>3106</v>
      </c>
      <c r="BY71" s="96" t="s">
        <v>622</v>
      </c>
      <c r="BZ71" s="109"/>
      <c r="CA71" s="109" t="s">
        <v>621</v>
      </c>
      <c r="CB71" s="172" t="s">
        <v>1617</v>
      </c>
      <c r="CC71" s="96" t="s">
        <v>621</v>
      </c>
      <c r="CD71" s="156" t="s">
        <v>1621</v>
      </c>
      <c r="CE71" s="96" t="s">
        <v>621</v>
      </c>
      <c r="CF71" s="95" t="s">
        <v>2813</v>
      </c>
      <c r="CG71" s="239" t="s">
        <v>621</v>
      </c>
      <c r="CH71" s="242" t="s">
        <v>1677</v>
      </c>
      <c r="CI71" s="96" t="s">
        <v>622</v>
      </c>
      <c r="CJ71" s="137"/>
      <c r="CK71" s="96" t="s">
        <v>621</v>
      </c>
      <c r="CL71" s="268" t="s">
        <v>3464</v>
      </c>
      <c r="CM71" s="123" t="s">
        <v>621</v>
      </c>
      <c r="CN71" s="98" t="s">
        <v>3507</v>
      </c>
      <c r="CO71" s="123" t="s">
        <v>621</v>
      </c>
      <c r="CP71" s="132" t="s">
        <v>3653</v>
      </c>
      <c r="CQ71" s="122" t="s">
        <v>621</v>
      </c>
      <c r="CR71" s="156" t="s">
        <v>1744</v>
      </c>
      <c r="CS71" s="123" t="s">
        <v>622</v>
      </c>
      <c r="CT71" s="124"/>
      <c r="CU71" s="123" t="s">
        <v>621</v>
      </c>
      <c r="CV71" s="159" t="s">
        <v>3052</v>
      </c>
      <c r="CW71" s="122" t="s">
        <v>621</v>
      </c>
      <c r="CX71" s="203" t="s">
        <v>1856</v>
      </c>
      <c r="CY71" s="87"/>
    </row>
    <row r="72" spans="1:103" s="81" customFormat="1" ht="40.200000000000003" customHeight="1" thickBot="1" x14ac:dyDescent="0.35">
      <c r="A72" s="81" t="s">
        <v>373</v>
      </c>
      <c r="B72" s="82" t="s">
        <v>170</v>
      </c>
      <c r="C72" s="96" t="s">
        <v>621</v>
      </c>
      <c r="D72" s="156" t="s">
        <v>1072</v>
      </c>
      <c r="E72" s="96" t="s">
        <v>621</v>
      </c>
      <c r="F72" s="137" t="s">
        <v>2308</v>
      </c>
      <c r="G72" s="96" t="s">
        <v>621</v>
      </c>
      <c r="H72" s="156" t="s">
        <v>1118</v>
      </c>
      <c r="I72" s="96" t="s">
        <v>621</v>
      </c>
      <c r="J72" s="137"/>
      <c r="K72" s="96" t="s">
        <v>621</v>
      </c>
      <c r="L72" s="95" t="s">
        <v>954</v>
      </c>
      <c r="M72" s="137" t="s">
        <v>621</v>
      </c>
      <c r="N72" s="139" t="s">
        <v>4035</v>
      </c>
      <c r="O72" s="101" t="s">
        <v>621</v>
      </c>
      <c r="P72" s="102" t="s">
        <v>2038</v>
      </c>
      <c r="Q72" s="101" t="s">
        <v>621</v>
      </c>
      <c r="R72" s="103" t="s">
        <v>2870</v>
      </c>
      <c r="S72" s="101" t="s">
        <v>621</v>
      </c>
      <c r="T72" s="103" t="s">
        <v>2406</v>
      </c>
      <c r="U72" s="101" t="s">
        <v>621</v>
      </c>
      <c r="V72" s="136" t="s">
        <v>3654</v>
      </c>
      <c r="W72" s="96" t="s">
        <v>621</v>
      </c>
      <c r="X72" s="95" t="s">
        <v>4033</v>
      </c>
      <c r="Y72" s="239" t="s">
        <v>623</v>
      </c>
      <c r="Z72" s="98" t="s">
        <v>4034</v>
      </c>
      <c r="AA72" s="239" t="s">
        <v>621</v>
      </c>
      <c r="AB72" s="243" t="s">
        <v>518</v>
      </c>
      <c r="AC72" s="96" t="s">
        <v>621</v>
      </c>
      <c r="AD72" s="158" t="s">
        <v>1387</v>
      </c>
      <c r="AE72" s="96" t="s">
        <v>621</v>
      </c>
      <c r="AF72" s="98" t="s">
        <v>2254</v>
      </c>
      <c r="AG72" s="208" t="s">
        <v>621</v>
      </c>
      <c r="AH72" s="215" t="s">
        <v>1691</v>
      </c>
      <c r="AI72" s="208" t="s">
        <v>621</v>
      </c>
      <c r="AJ72" s="221" t="s">
        <v>2962</v>
      </c>
      <c r="AK72" s="208" t="s">
        <v>621</v>
      </c>
      <c r="AL72" s="209" t="s">
        <v>1700</v>
      </c>
      <c r="AM72" s="96" t="s">
        <v>621</v>
      </c>
      <c r="AN72" s="282" t="s">
        <v>2097</v>
      </c>
      <c r="AO72" s="118" t="s">
        <v>621</v>
      </c>
      <c r="AP72" s="119" t="s">
        <v>2481</v>
      </c>
      <c r="AQ72" s="148" t="s">
        <v>621</v>
      </c>
      <c r="AR72" s="167" t="s">
        <v>1989</v>
      </c>
      <c r="AS72" s="148" t="s">
        <v>621</v>
      </c>
      <c r="AT72" s="179" t="s">
        <v>1990</v>
      </c>
      <c r="AU72" s="148" t="s">
        <v>621</v>
      </c>
      <c r="AV72" s="268" t="s">
        <v>4036</v>
      </c>
      <c r="AW72" s="148" t="s">
        <v>621</v>
      </c>
      <c r="AX72" s="199" t="s">
        <v>1991</v>
      </c>
      <c r="AY72" s="148" t="s">
        <v>621</v>
      </c>
      <c r="AZ72" s="158" t="s">
        <v>2766</v>
      </c>
      <c r="BA72" s="96" t="s">
        <v>621</v>
      </c>
      <c r="BB72" s="109" t="s">
        <v>4142</v>
      </c>
      <c r="BC72" s="120" t="s">
        <v>621</v>
      </c>
      <c r="BD72" s="172" t="s">
        <v>976</v>
      </c>
      <c r="BE72" s="120" t="s">
        <v>621</v>
      </c>
      <c r="BF72" s="172" t="s">
        <v>1459</v>
      </c>
      <c r="BG72" s="120" t="s">
        <v>621</v>
      </c>
      <c r="BH72" s="137" t="s">
        <v>2655</v>
      </c>
      <c r="BI72" s="120" t="s">
        <v>621</v>
      </c>
      <c r="BJ72" s="137" t="s">
        <v>2702</v>
      </c>
      <c r="BK72" s="96" t="s">
        <v>621</v>
      </c>
      <c r="BL72" s="98" t="s">
        <v>3268</v>
      </c>
      <c r="BM72" s="96" t="s">
        <v>621</v>
      </c>
      <c r="BN72" s="95" t="s">
        <v>3137</v>
      </c>
      <c r="BO72" s="96" t="s">
        <v>623</v>
      </c>
      <c r="BP72" s="98" t="s">
        <v>4037</v>
      </c>
      <c r="BQ72" s="96" t="s">
        <v>621</v>
      </c>
      <c r="BR72" s="98" t="s">
        <v>3655</v>
      </c>
      <c r="BS72" s="96" t="s">
        <v>621</v>
      </c>
      <c r="BT72" s="98" t="s">
        <v>4038</v>
      </c>
      <c r="BU72" s="96" t="s">
        <v>621</v>
      </c>
      <c r="BV72" s="95" t="s">
        <v>982</v>
      </c>
      <c r="BW72" s="96" t="s">
        <v>621</v>
      </c>
      <c r="BX72" s="137" t="s">
        <v>3579</v>
      </c>
      <c r="BY72" s="96" t="s">
        <v>621</v>
      </c>
      <c r="BZ72" s="172" t="s">
        <v>1622</v>
      </c>
      <c r="CA72" s="109" t="s">
        <v>621</v>
      </c>
      <c r="CB72" s="178" t="s">
        <v>985</v>
      </c>
      <c r="CC72" s="96" t="s">
        <v>621</v>
      </c>
      <c r="CD72" s="156" t="s">
        <v>988</v>
      </c>
      <c r="CE72" s="96" t="s">
        <v>621</v>
      </c>
      <c r="CF72" s="95" t="s">
        <v>2814</v>
      </c>
      <c r="CG72" s="239" t="s">
        <v>621</v>
      </c>
      <c r="CH72" s="242" t="s">
        <v>1678</v>
      </c>
      <c r="CI72" s="96" t="s">
        <v>621</v>
      </c>
      <c r="CJ72" s="156" t="s">
        <v>614</v>
      </c>
      <c r="CK72" s="96" t="s">
        <v>621</v>
      </c>
      <c r="CL72" s="98" t="s">
        <v>4039</v>
      </c>
      <c r="CM72" s="123" t="s">
        <v>621</v>
      </c>
      <c r="CN72" s="139" t="s">
        <v>846</v>
      </c>
      <c r="CO72" s="123" t="s">
        <v>621</v>
      </c>
      <c r="CP72" s="132" t="s">
        <v>4170</v>
      </c>
      <c r="CQ72" s="122" t="s">
        <v>621</v>
      </c>
      <c r="CR72" s="139" t="s">
        <v>1765</v>
      </c>
      <c r="CS72" s="123" t="s">
        <v>621</v>
      </c>
      <c r="CT72" s="264" t="s">
        <v>2209</v>
      </c>
      <c r="CU72" s="123" t="s">
        <v>621</v>
      </c>
      <c r="CV72" s="156" t="s">
        <v>1814</v>
      </c>
      <c r="CW72" s="122" t="s">
        <v>621</v>
      </c>
      <c r="CX72" s="203" t="s">
        <v>1858</v>
      </c>
      <c r="CY72" s="87"/>
    </row>
    <row r="73" spans="1:103" ht="40.200000000000003" customHeight="1" thickBot="1" x14ac:dyDescent="0.35">
      <c r="A73" t="s">
        <v>374</v>
      </c>
      <c r="B73" s="33" t="s">
        <v>171</v>
      </c>
      <c r="C73" s="109" t="s">
        <v>621</v>
      </c>
      <c r="D73" s="172" t="s">
        <v>1073</v>
      </c>
      <c r="E73" s="109" t="s">
        <v>622</v>
      </c>
      <c r="F73" s="172"/>
      <c r="G73" s="109" t="s">
        <v>622</v>
      </c>
      <c r="H73" s="173"/>
      <c r="I73" s="109" t="s">
        <v>622</v>
      </c>
      <c r="J73" s="109"/>
      <c r="K73" s="109" t="s">
        <v>622</v>
      </c>
      <c r="L73" s="109"/>
      <c r="M73" s="114" t="s">
        <v>621</v>
      </c>
      <c r="N73" s="174" t="s">
        <v>1284</v>
      </c>
      <c r="O73" s="114" t="s">
        <v>621</v>
      </c>
      <c r="P73" s="295" t="s">
        <v>4040</v>
      </c>
      <c r="Q73" s="101" t="s">
        <v>621</v>
      </c>
      <c r="R73" s="172" t="s">
        <v>504</v>
      </c>
      <c r="S73" s="114" t="s">
        <v>621</v>
      </c>
      <c r="T73" s="175" t="s">
        <v>2407</v>
      </c>
      <c r="U73" s="114" t="s">
        <v>622</v>
      </c>
      <c r="V73" s="176"/>
      <c r="W73" s="96" t="s">
        <v>621</v>
      </c>
      <c r="X73" s="178" t="s">
        <v>1388</v>
      </c>
      <c r="Y73" s="239" t="s">
        <v>621</v>
      </c>
      <c r="Z73" t="s">
        <v>3224</v>
      </c>
      <c r="AA73" s="239" t="s">
        <v>621</v>
      </c>
      <c r="AB73" s="243" t="s">
        <v>1389</v>
      </c>
      <c r="AC73" s="109" t="s">
        <v>621</v>
      </c>
      <c r="AD73" s="178" t="s">
        <v>1390</v>
      </c>
      <c r="AE73" s="109" t="s">
        <v>622</v>
      </c>
      <c r="AF73" s="177"/>
      <c r="AG73" s="208" t="s">
        <v>622</v>
      </c>
      <c r="AH73" s="209"/>
      <c r="AI73" s="208" t="s">
        <v>621</v>
      </c>
      <c r="AJ73" s="215" t="s">
        <v>2963</v>
      </c>
      <c r="AK73" s="208" t="s">
        <v>622</v>
      </c>
      <c r="AL73" s="209"/>
      <c r="AM73" s="96" t="s">
        <v>622</v>
      </c>
      <c r="AN73" s="222"/>
      <c r="AO73" s="169" t="s">
        <v>622</v>
      </c>
      <c r="AP73" s="178"/>
      <c r="AQ73" s="148" t="s">
        <v>621</v>
      </c>
      <c r="AR73" s="159" t="s">
        <v>1992</v>
      </c>
      <c r="AS73" s="148" t="s">
        <v>621</v>
      </c>
      <c r="AT73" s="158" t="s">
        <v>1993</v>
      </c>
      <c r="AU73" s="148" t="s">
        <v>621</v>
      </c>
      <c r="AV73" s="269" t="s">
        <v>2105</v>
      </c>
      <c r="AW73" s="148" t="s">
        <v>621</v>
      </c>
      <c r="AX73" s="158" t="s">
        <v>1995</v>
      </c>
      <c r="AY73" s="148" t="s">
        <v>621</v>
      </c>
      <c r="AZ73" s="201" t="s">
        <v>1996</v>
      </c>
      <c r="BA73" s="96" t="s">
        <v>623</v>
      </c>
      <c r="BB73" s="109" t="s">
        <v>606</v>
      </c>
      <c r="BC73" s="120" t="s">
        <v>622</v>
      </c>
      <c r="BD73" s="127"/>
      <c r="BE73" s="120" t="s">
        <v>622</v>
      </c>
      <c r="BF73" s="127"/>
      <c r="BG73" s="120" t="s">
        <v>621</v>
      </c>
      <c r="BH73" s="137" t="s">
        <v>2656</v>
      </c>
      <c r="BI73" s="120" t="s">
        <v>621</v>
      </c>
      <c r="BJ73" s="137" t="s">
        <v>2703</v>
      </c>
      <c r="BK73" s="96" t="s">
        <v>621</v>
      </c>
      <c r="BL73" s="98" t="s">
        <v>4042</v>
      </c>
      <c r="BM73" s="96" t="s">
        <v>622</v>
      </c>
      <c r="BN73" s="95"/>
      <c r="BO73" s="96" t="s">
        <v>622</v>
      </c>
      <c r="BP73" s="98"/>
      <c r="BQ73" s="96" t="s">
        <v>621</v>
      </c>
      <c r="BR73" s="98" t="s">
        <v>2163</v>
      </c>
      <c r="BS73" s="96" t="s">
        <v>622</v>
      </c>
      <c r="BT73" s="268" t="s">
        <v>4041</v>
      </c>
      <c r="BU73" s="96" t="s">
        <v>621</v>
      </c>
      <c r="BV73" s="266" t="s">
        <v>2172</v>
      </c>
      <c r="BW73" s="96" t="s">
        <v>622</v>
      </c>
      <c r="BX73" s="269" t="s">
        <v>4099</v>
      </c>
      <c r="BY73" s="96" t="s">
        <v>621</v>
      </c>
      <c r="BZ73" s="172" t="s">
        <v>1624</v>
      </c>
      <c r="CA73" s="109" t="s">
        <v>621</v>
      </c>
      <c r="CB73" s="173" t="s">
        <v>1625</v>
      </c>
      <c r="CC73" s="96" t="s">
        <v>621</v>
      </c>
      <c r="CD73" s="156" t="s">
        <v>1626</v>
      </c>
      <c r="CE73" s="96" t="s">
        <v>621</v>
      </c>
      <c r="CF73" s="95" t="s">
        <v>2815</v>
      </c>
      <c r="CG73" s="239" t="s">
        <v>621</v>
      </c>
      <c r="CH73" s="242" t="s">
        <v>4043</v>
      </c>
      <c r="CI73" s="96" t="s">
        <v>622</v>
      </c>
      <c r="CJ73" s="113" t="s">
        <v>1645</v>
      </c>
      <c r="CK73" s="96" t="s">
        <v>622</v>
      </c>
      <c r="CL73" s="98"/>
      <c r="CM73" s="123" t="s">
        <v>621</v>
      </c>
      <c r="CN73" s="139" t="s">
        <v>1680</v>
      </c>
      <c r="CO73" s="123" t="s">
        <v>621</v>
      </c>
      <c r="CP73" s="269" t="s">
        <v>2203</v>
      </c>
      <c r="CQ73" s="122" t="s">
        <v>621</v>
      </c>
      <c r="CR73" s="122" t="s">
        <v>2582</v>
      </c>
      <c r="CS73" s="123" t="s">
        <v>622</v>
      </c>
      <c r="CT73" s="124"/>
      <c r="CU73" s="123" t="s">
        <v>622</v>
      </c>
      <c r="CV73" s="269" t="s">
        <v>4044</v>
      </c>
      <c r="CW73" s="122" t="s">
        <v>621</v>
      </c>
      <c r="CX73" s="131" t="s">
        <v>1859</v>
      </c>
      <c r="CY73" s="87"/>
    </row>
    <row r="74" spans="1:103" ht="40.200000000000003" customHeight="1" thickBot="1" x14ac:dyDescent="0.35">
      <c r="A74" t="s">
        <v>375</v>
      </c>
      <c r="B74" s="33" t="s">
        <v>286</v>
      </c>
      <c r="C74" s="96" t="s">
        <v>621</v>
      </c>
      <c r="D74" s="157" t="s">
        <v>1074</v>
      </c>
      <c r="E74" s="96" t="s">
        <v>622</v>
      </c>
      <c r="F74" s="95"/>
      <c r="G74" s="96" t="s">
        <v>621</v>
      </c>
      <c r="H74" s="156" t="s">
        <v>1120</v>
      </c>
      <c r="I74" s="96" t="s">
        <v>621</v>
      </c>
      <c r="J74" s="95" t="s">
        <v>2344</v>
      </c>
      <c r="K74" s="96" t="s">
        <v>622</v>
      </c>
      <c r="L74" s="95"/>
      <c r="M74" s="101" t="s">
        <v>621</v>
      </c>
      <c r="N74" s="156" t="s">
        <v>1174</v>
      </c>
      <c r="O74" s="101" t="s">
        <v>621</v>
      </c>
      <c r="P74" s="270" t="s">
        <v>1220</v>
      </c>
      <c r="Q74" s="101" t="s">
        <v>622</v>
      </c>
      <c r="R74" s="104"/>
      <c r="S74" s="101" t="s">
        <v>622</v>
      </c>
      <c r="T74" s="103"/>
      <c r="U74" s="101" t="s">
        <v>622</v>
      </c>
      <c r="V74" s="104"/>
      <c r="W74" s="96" t="s">
        <v>622</v>
      </c>
      <c r="X74" s="95"/>
      <c r="Y74" s="239" t="s">
        <v>623</v>
      </c>
      <c r="Z74" s="266" t="s">
        <v>4045</v>
      </c>
      <c r="AA74" s="239" t="s">
        <v>622</v>
      </c>
      <c r="AB74" s="257"/>
      <c r="AC74" s="96" t="s">
        <v>621</v>
      </c>
      <c r="AD74" s="159" t="s">
        <v>1392</v>
      </c>
      <c r="AE74" s="96" t="s">
        <v>621</v>
      </c>
      <c r="AF74" s="159" t="s">
        <v>1393</v>
      </c>
      <c r="AG74" s="208" t="s">
        <v>622</v>
      </c>
      <c r="AH74" s="209"/>
      <c r="AI74" s="208" t="s">
        <v>622</v>
      </c>
      <c r="AJ74" s="209"/>
      <c r="AK74" s="208" t="s">
        <v>622</v>
      </c>
      <c r="AL74" s="209"/>
      <c r="AM74" s="96" t="s">
        <v>621</v>
      </c>
      <c r="AN74" s="172" t="s">
        <v>1034</v>
      </c>
      <c r="AO74" s="118" t="s">
        <v>622</v>
      </c>
      <c r="AP74" s="119"/>
      <c r="AQ74" s="148" t="s">
        <v>621</v>
      </c>
      <c r="AR74" s="159" t="s">
        <v>1997</v>
      </c>
      <c r="AS74" s="148" t="s">
        <v>621</v>
      </c>
      <c r="AT74" s="268" t="s">
        <v>2101</v>
      </c>
      <c r="AU74" s="148" t="s">
        <v>621</v>
      </c>
      <c r="AV74" s="150"/>
      <c r="AW74" s="148" t="s">
        <v>622</v>
      </c>
      <c r="AX74" s="150"/>
      <c r="AY74" s="148" t="s">
        <v>621</v>
      </c>
      <c r="AZ74" s="159" t="s">
        <v>2000</v>
      </c>
      <c r="BA74" s="96" t="s">
        <v>622</v>
      </c>
      <c r="BB74" s="109"/>
      <c r="BC74" s="120" t="s">
        <v>622</v>
      </c>
      <c r="BD74" s="127"/>
      <c r="BE74" s="120" t="s">
        <v>621</v>
      </c>
      <c r="BF74" s="172" t="s">
        <v>1459</v>
      </c>
      <c r="BG74" s="120" t="s">
        <v>621</v>
      </c>
      <c r="BH74" s="157" t="s">
        <v>2660</v>
      </c>
      <c r="BI74" s="120" t="s">
        <v>621</v>
      </c>
      <c r="BJ74" s="137" t="s">
        <v>2704</v>
      </c>
      <c r="BK74" s="96" t="s">
        <v>623</v>
      </c>
      <c r="BL74" s="266" t="s">
        <v>4045</v>
      </c>
      <c r="BM74" s="96" t="s">
        <v>622</v>
      </c>
      <c r="BN74" s="95"/>
      <c r="BO74" s="96" t="s">
        <v>623</v>
      </c>
      <c r="BP74" s="98" t="s">
        <v>4046</v>
      </c>
      <c r="BQ74" s="96" t="s">
        <v>623</v>
      </c>
      <c r="BR74" s="98" t="s">
        <v>4047</v>
      </c>
      <c r="BS74" s="96" t="s">
        <v>622</v>
      </c>
      <c r="BT74" s="98"/>
      <c r="BU74" s="96" t="s">
        <v>621</v>
      </c>
      <c r="BV74" s="135"/>
      <c r="BW74" s="96" t="s">
        <v>623</v>
      </c>
      <c r="BX74" s="156" t="s">
        <v>1628</v>
      </c>
      <c r="BY74" s="96" t="s">
        <v>621</v>
      </c>
      <c r="BZ74" s="173" t="s">
        <v>1629</v>
      </c>
      <c r="CA74" s="109" t="s">
        <v>622</v>
      </c>
      <c r="CB74" s="109"/>
      <c r="CC74" s="96" t="s">
        <v>622</v>
      </c>
      <c r="CD74" s="98" t="s">
        <v>4048</v>
      </c>
      <c r="CE74" s="96" t="s">
        <v>621</v>
      </c>
      <c r="CF74" s="137" t="s">
        <v>2816</v>
      </c>
      <c r="CG74" s="239" t="s">
        <v>621</v>
      </c>
      <c r="CH74" s="250" t="s">
        <v>1681</v>
      </c>
      <c r="CI74" s="96" t="s">
        <v>621</v>
      </c>
      <c r="CJ74" s="156" t="s">
        <v>1682</v>
      </c>
      <c r="CK74" s="96" t="s">
        <v>622</v>
      </c>
      <c r="CL74" s="139"/>
      <c r="CM74" s="123" t="s">
        <v>622</v>
      </c>
      <c r="CN74" s="98"/>
      <c r="CO74" s="123" t="s">
        <v>621</v>
      </c>
      <c r="CP74" s="132" t="s">
        <v>1742</v>
      </c>
      <c r="CQ74" s="122" t="s">
        <v>622</v>
      </c>
      <c r="CR74" s="122"/>
      <c r="CS74" s="123" t="s">
        <v>621</v>
      </c>
      <c r="CT74" s="156" t="s">
        <v>1794</v>
      </c>
      <c r="CU74" s="123" t="s">
        <v>622</v>
      </c>
      <c r="CV74" s="124"/>
      <c r="CW74" s="122" t="s">
        <v>621</v>
      </c>
      <c r="CX74" s="172" t="s">
        <v>1860</v>
      </c>
      <c r="CY74" s="87"/>
    </row>
    <row r="75" spans="1:103" ht="40.200000000000003" customHeight="1" thickBot="1" x14ac:dyDescent="0.35">
      <c r="A75" t="s">
        <v>376</v>
      </c>
      <c r="B75" s="33" t="s">
        <v>172</v>
      </c>
      <c r="C75" s="96" t="s">
        <v>621</v>
      </c>
      <c r="D75" s="156" t="s">
        <v>1075</v>
      </c>
      <c r="E75" s="96" t="s">
        <v>621</v>
      </c>
      <c r="F75" s="137" t="s">
        <v>2309</v>
      </c>
      <c r="G75" s="96" t="s">
        <v>621</v>
      </c>
      <c r="H75" s="266" t="s">
        <v>1114</v>
      </c>
      <c r="I75" s="96" t="s">
        <v>621</v>
      </c>
      <c r="J75" s="157" t="s">
        <v>496</v>
      </c>
      <c r="K75" s="96" t="s">
        <v>621</v>
      </c>
      <c r="L75" s="268" t="s">
        <v>4049</v>
      </c>
      <c r="M75" s="101" t="s">
        <v>621</v>
      </c>
      <c r="N75" s="156" t="s">
        <v>1287</v>
      </c>
      <c r="O75" s="101" t="s">
        <v>621</v>
      </c>
      <c r="P75" s="286" t="s">
        <v>2037</v>
      </c>
      <c r="Q75" s="101" t="s">
        <v>621</v>
      </c>
      <c r="R75" s="156" t="s">
        <v>2871</v>
      </c>
      <c r="S75" s="101" t="s">
        <v>622</v>
      </c>
      <c r="T75" s="103"/>
      <c r="U75" s="101" t="s">
        <v>621</v>
      </c>
      <c r="V75" s="156" t="s">
        <v>1289</v>
      </c>
      <c r="W75" s="96" t="s">
        <v>621</v>
      </c>
      <c r="X75" s="159" t="s">
        <v>2902</v>
      </c>
      <c r="Y75" s="239" t="s">
        <v>622</v>
      </c>
      <c r="Z75" s="268" t="s">
        <v>524</v>
      </c>
      <c r="AA75" s="239" t="s">
        <v>621</v>
      </c>
      <c r="AB75" s="243" t="s">
        <v>513</v>
      </c>
      <c r="AC75" s="96" t="s">
        <v>621</v>
      </c>
      <c r="AD75" s="159" t="s">
        <v>1394</v>
      </c>
      <c r="AE75" s="96" t="s">
        <v>621</v>
      </c>
      <c r="AF75" s="159" t="s">
        <v>1359</v>
      </c>
      <c r="AG75" s="208" t="s">
        <v>621</v>
      </c>
      <c r="AH75" s="215" t="s">
        <v>1692</v>
      </c>
      <c r="AI75" s="208" t="s">
        <v>622</v>
      </c>
      <c r="AJ75" s="218">
        <v>2020</v>
      </c>
      <c r="AK75" s="208" t="s">
        <v>621</v>
      </c>
      <c r="AL75" s="209" t="s">
        <v>581</v>
      </c>
      <c r="AM75" s="96" t="s">
        <v>621</v>
      </c>
      <c r="AN75" s="172" t="s">
        <v>1035</v>
      </c>
      <c r="AO75" s="118" t="s">
        <v>622</v>
      </c>
      <c r="AP75" s="159"/>
      <c r="AQ75" s="148" t="s">
        <v>621</v>
      </c>
      <c r="AR75" s="159" t="s">
        <v>562</v>
      </c>
      <c r="AS75" s="148" t="s">
        <v>621</v>
      </c>
      <c r="AT75" s="159" t="s">
        <v>2001</v>
      </c>
      <c r="AU75" s="148" t="s">
        <v>621</v>
      </c>
      <c r="AV75" s="269" t="s">
        <v>2104</v>
      </c>
      <c r="AW75" s="148" t="s">
        <v>621</v>
      </c>
      <c r="AX75" s="268" t="s">
        <v>2128</v>
      </c>
      <c r="AY75" s="148" t="s">
        <v>621</v>
      </c>
      <c r="AZ75" s="158" t="s">
        <v>3706</v>
      </c>
      <c r="BA75" s="96" t="s">
        <v>621</v>
      </c>
      <c r="BB75" s="143"/>
      <c r="BC75" s="120" t="s">
        <v>621</v>
      </c>
      <c r="BD75" s="196" t="s">
        <v>576</v>
      </c>
      <c r="BE75" s="120" t="s">
        <v>621</v>
      </c>
      <c r="BF75" s="267" t="s">
        <v>1439</v>
      </c>
      <c r="BG75" s="120" t="s">
        <v>621</v>
      </c>
      <c r="BH75" s="137" t="s">
        <v>2657</v>
      </c>
      <c r="BI75" s="120" t="s">
        <v>621</v>
      </c>
      <c r="BJ75" s="137" t="s">
        <v>2674</v>
      </c>
      <c r="BK75" s="96" t="s">
        <v>622</v>
      </c>
      <c r="BL75" s="268" t="s">
        <v>4050</v>
      </c>
      <c r="BM75" s="96" t="s">
        <v>621</v>
      </c>
      <c r="BN75" s="156" t="s">
        <v>3124</v>
      </c>
      <c r="BO75" s="96" t="s">
        <v>623</v>
      </c>
      <c r="BP75" s="268" t="s">
        <v>4051</v>
      </c>
      <c r="BQ75" s="96" t="s">
        <v>623</v>
      </c>
      <c r="BR75" s="264" t="s">
        <v>1571</v>
      </c>
      <c r="BS75" s="96" t="s">
        <v>623</v>
      </c>
      <c r="BT75" s="98" t="s">
        <v>4052</v>
      </c>
      <c r="BU75" s="96" t="s">
        <v>621</v>
      </c>
      <c r="BV75" s="264" t="s">
        <v>2171</v>
      </c>
      <c r="BW75" s="96" t="s">
        <v>621</v>
      </c>
      <c r="BX75" s="156" t="s">
        <v>3707</v>
      </c>
      <c r="BY75" s="96" t="s">
        <v>621</v>
      </c>
      <c r="BZ75" s="172" t="s">
        <v>1631</v>
      </c>
      <c r="CA75" s="109" t="s">
        <v>621</v>
      </c>
      <c r="CB75" s="173" t="s">
        <v>1632</v>
      </c>
      <c r="CC75" s="96" t="s">
        <v>621</v>
      </c>
      <c r="CD75" s="98" t="s">
        <v>4114</v>
      </c>
      <c r="CE75" s="96" t="s">
        <v>621</v>
      </c>
      <c r="CF75" s="137" t="s">
        <v>2817</v>
      </c>
      <c r="CG75" s="239" t="s">
        <v>621</v>
      </c>
      <c r="CH75" s="250" t="s">
        <v>1683</v>
      </c>
      <c r="CI75" s="96" t="s">
        <v>621</v>
      </c>
      <c r="CJ75" s="156" t="s">
        <v>2562</v>
      </c>
      <c r="CK75" s="96" t="s">
        <v>622</v>
      </c>
      <c r="CL75" s="98" t="s">
        <v>3665</v>
      </c>
      <c r="CM75" s="123" t="s">
        <v>621</v>
      </c>
      <c r="CN75" s="130" t="s">
        <v>4053</v>
      </c>
      <c r="CO75" s="123" t="s">
        <v>621</v>
      </c>
      <c r="CP75" s="124" t="s">
        <v>4054</v>
      </c>
      <c r="CQ75" s="122" t="s">
        <v>621</v>
      </c>
      <c r="CR75" s="170" t="s">
        <v>2583</v>
      </c>
      <c r="CS75" s="123" t="s">
        <v>621</v>
      </c>
      <c r="CT75" s="156" t="s">
        <v>1795</v>
      </c>
      <c r="CU75" s="123" t="s">
        <v>621</v>
      </c>
      <c r="CV75" s="269" t="s">
        <v>2212</v>
      </c>
      <c r="CW75" s="122" t="s">
        <v>621</v>
      </c>
      <c r="CX75" s="172" t="s">
        <v>1861</v>
      </c>
      <c r="CY75" s="87"/>
    </row>
    <row r="76" spans="1:103" s="81" customFormat="1" ht="40.200000000000003" customHeight="1" thickBot="1" x14ac:dyDescent="0.35">
      <c r="A76" s="81" t="s">
        <v>377</v>
      </c>
      <c r="B76" s="82" t="s">
        <v>173</v>
      </c>
      <c r="C76" s="96" t="s">
        <v>621</v>
      </c>
      <c r="D76" s="157" t="s">
        <v>1076</v>
      </c>
      <c r="E76" s="96" t="s">
        <v>621</v>
      </c>
      <c r="F76" s="137" t="s">
        <v>2309</v>
      </c>
      <c r="G76" s="96" t="s">
        <v>621</v>
      </c>
      <c r="H76" s="269" t="s">
        <v>2027</v>
      </c>
      <c r="I76" s="96" t="s">
        <v>621</v>
      </c>
      <c r="J76" s="137"/>
      <c r="K76" s="96" t="s">
        <v>621</v>
      </c>
      <c r="L76" s="95" t="s">
        <v>1135</v>
      </c>
      <c r="M76" s="101" t="s">
        <v>621</v>
      </c>
      <c r="N76" s="156" t="s">
        <v>1290</v>
      </c>
      <c r="O76" s="101" t="s">
        <v>621</v>
      </c>
      <c r="P76" s="286" t="s">
        <v>2036</v>
      </c>
      <c r="Q76" s="101" t="s">
        <v>621</v>
      </c>
      <c r="R76" s="137" t="s">
        <v>2871</v>
      </c>
      <c r="S76" s="101" t="s">
        <v>621</v>
      </c>
      <c r="T76" s="286" t="s">
        <v>4056</v>
      </c>
      <c r="U76" s="101" t="s">
        <v>621</v>
      </c>
      <c r="V76" s="156" t="s">
        <v>2423</v>
      </c>
      <c r="W76" s="96" t="s">
        <v>621</v>
      </c>
      <c r="X76" s="159" t="s">
        <v>1395</v>
      </c>
      <c r="Y76" s="239" t="s">
        <v>621</v>
      </c>
      <c r="Z76" s="139" t="s">
        <v>3227</v>
      </c>
      <c r="AA76" s="239" t="s">
        <v>621</v>
      </c>
      <c r="AB76" s="243" t="s">
        <v>519</v>
      </c>
      <c r="AC76" s="96" t="s">
        <v>621</v>
      </c>
      <c r="AD76" s="159" t="s">
        <v>956</v>
      </c>
      <c r="AE76" s="96" t="s">
        <v>621</v>
      </c>
      <c r="AF76" s="98" t="s">
        <v>4055</v>
      </c>
      <c r="AG76" s="208" t="s">
        <v>621</v>
      </c>
      <c r="AH76" s="215" t="s">
        <v>1693</v>
      </c>
      <c r="AI76" s="208" t="s">
        <v>621</v>
      </c>
      <c r="AJ76" s="215" t="s">
        <v>2965</v>
      </c>
      <c r="AK76" s="208" t="s">
        <v>621</v>
      </c>
      <c r="AL76" s="215" t="s">
        <v>2974</v>
      </c>
      <c r="AM76" s="96" t="s">
        <v>621</v>
      </c>
      <c r="AN76" s="172" t="s">
        <v>1036</v>
      </c>
      <c r="AO76" s="168" t="s">
        <v>622</v>
      </c>
      <c r="AP76" s="119"/>
      <c r="AQ76" s="148" t="s">
        <v>621</v>
      </c>
      <c r="AR76" s="159" t="s">
        <v>2005</v>
      </c>
      <c r="AS76" s="148" t="s">
        <v>621</v>
      </c>
      <c r="AT76" s="156" t="s">
        <v>2006</v>
      </c>
      <c r="AU76" s="148" t="s">
        <v>621</v>
      </c>
      <c r="AV76" s="269" t="s">
        <v>2103</v>
      </c>
      <c r="AW76" s="148" t="s">
        <v>621</v>
      </c>
      <c r="AX76" s="269" t="s">
        <v>2129</v>
      </c>
      <c r="AY76" s="148" t="s">
        <v>621</v>
      </c>
      <c r="AZ76" s="268" t="s">
        <v>4108</v>
      </c>
      <c r="BA76" s="96" t="s">
        <v>621</v>
      </c>
      <c r="BB76" s="172" t="s">
        <v>2988</v>
      </c>
      <c r="BC76" s="120" t="s">
        <v>621</v>
      </c>
      <c r="BD76" s="127" t="s">
        <v>977</v>
      </c>
      <c r="BE76" s="120" t="s">
        <v>622</v>
      </c>
      <c r="BF76" s="228"/>
      <c r="BG76" s="120" t="s">
        <v>621</v>
      </c>
      <c r="BH76" s="137" t="s">
        <v>2658</v>
      </c>
      <c r="BI76" s="120" t="s">
        <v>621</v>
      </c>
      <c r="BJ76" s="137" t="s">
        <v>2705</v>
      </c>
      <c r="BK76" s="96" t="s">
        <v>621</v>
      </c>
      <c r="BL76" s="139" t="s">
        <v>1634</v>
      </c>
      <c r="BM76" s="96" t="s">
        <v>621</v>
      </c>
      <c r="BN76" s="156" t="s">
        <v>3138</v>
      </c>
      <c r="BO76" s="96" t="s">
        <v>621</v>
      </c>
      <c r="BP76" s="264" t="s">
        <v>2150</v>
      </c>
      <c r="BQ76" s="96" t="s">
        <v>621</v>
      </c>
      <c r="BR76" s="139" t="s">
        <v>1635</v>
      </c>
      <c r="BS76" s="96" t="s">
        <v>621</v>
      </c>
      <c r="BT76" s="98" t="s">
        <v>3421</v>
      </c>
      <c r="BU76" s="96" t="s">
        <v>621</v>
      </c>
      <c r="BV76" s="266" t="s">
        <v>2172</v>
      </c>
      <c r="BW76" s="96" t="s">
        <v>621</v>
      </c>
      <c r="BX76" s="137" t="s">
        <v>3708</v>
      </c>
      <c r="BY76" s="96" t="s">
        <v>621</v>
      </c>
      <c r="BZ76" s="172" t="s">
        <v>1636</v>
      </c>
      <c r="CA76" s="96" t="s">
        <v>621</v>
      </c>
      <c r="CB76" s="173" t="s">
        <v>1637</v>
      </c>
      <c r="CC76" s="96" t="s">
        <v>621</v>
      </c>
      <c r="CD76" s="139" t="s">
        <v>3709</v>
      </c>
      <c r="CE76" s="96" t="s">
        <v>621</v>
      </c>
      <c r="CF76" s="95" t="s">
        <v>2769</v>
      </c>
      <c r="CG76" s="239" t="s">
        <v>621</v>
      </c>
      <c r="CH76" s="250" t="s">
        <v>1684</v>
      </c>
      <c r="CI76" s="96" t="s">
        <v>621</v>
      </c>
      <c r="CJ76" s="156" t="s">
        <v>615</v>
      </c>
      <c r="CK76" s="96" t="s">
        <v>621</v>
      </c>
      <c r="CL76" s="268" t="s">
        <v>2188</v>
      </c>
      <c r="CM76" s="123" t="s">
        <v>621</v>
      </c>
      <c r="CN76" s="130" t="s">
        <v>4057</v>
      </c>
      <c r="CO76" s="123" t="s">
        <v>621</v>
      </c>
      <c r="CP76" s="132" t="s">
        <v>4058</v>
      </c>
      <c r="CQ76" s="122" t="s">
        <v>621</v>
      </c>
      <c r="CR76" s="178" t="s">
        <v>2584</v>
      </c>
      <c r="CS76" s="123" t="s">
        <v>621</v>
      </c>
      <c r="CT76" s="156" t="s">
        <v>1796</v>
      </c>
      <c r="CU76" s="123" t="s">
        <v>621</v>
      </c>
      <c r="CV76" s="269" t="s">
        <v>2212</v>
      </c>
      <c r="CW76" s="122" t="s">
        <v>621</v>
      </c>
      <c r="CX76" s="203" t="s">
        <v>1862</v>
      </c>
      <c r="CY76" s="87"/>
    </row>
    <row r="77" spans="1:103" ht="40.200000000000003" customHeight="1" thickBot="1" x14ac:dyDescent="0.35">
      <c r="A77" t="s">
        <v>378</v>
      </c>
      <c r="B77" s="33" t="s">
        <v>288</v>
      </c>
      <c r="C77" s="96" t="s">
        <v>622</v>
      </c>
      <c r="D77" s="95"/>
      <c r="E77" s="96" t="s">
        <v>622</v>
      </c>
      <c r="F77" s="95"/>
      <c r="G77" s="96" t="s">
        <v>622</v>
      </c>
      <c r="H77" s="130"/>
      <c r="I77" s="96" t="s">
        <v>622</v>
      </c>
      <c r="J77" s="95"/>
      <c r="K77" s="96" t="s">
        <v>622</v>
      </c>
      <c r="L77" s="95"/>
      <c r="M77" s="101" t="s">
        <v>621</v>
      </c>
      <c r="N77" s="286" t="s">
        <v>2035</v>
      </c>
      <c r="O77" s="101" t="s">
        <v>621</v>
      </c>
      <c r="P77" s="102" t="s">
        <v>4059</v>
      </c>
      <c r="Q77" s="101" t="s">
        <v>622</v>
      </c>
      <c r="R77" s="104"/>
      <c r="S77" s="101" t="s">
        <v>621</v>
      </c>
      <c r="T77" s="103" t="s">
        <v>2409</v>
      </c>
      <c r="U77" s="101" t="s">
        <v>622</v>
      </c>
      <c r="V77" s="104"/>
      <c r="W77" s="96" t="s">
        <v>621</v>
      </c>
      <c r="X77" s="159" t="s">
        <v>1396</v>
      </c>
      <c r="Y77" s="239" t="s">
        <v>622</v>
      </c>
      <c r="Z77" s="105"/>
      <c r="AA77" s="239" t="s">
        <v>621</v>
      </c>
      <c r="AB77" s="243" t="s">
        <v>1389</v>
      </c>
      <c r="AC77" s="96" t="s">
        <v>621</v>
      </c>
      <c r="AD77" s="159" t="s">
        <v>1390</v>
      </c>
      <c r="AE77" s="96" t="s">
        <v>621</v>
      </c>
      <c r="AF77" s="98" t="s">
        <v>2456</v>
      </c>
      <c r="AG77" s="208" t="s">
        <v>622</v>
      </c>
      <c r="AH77" s="209"/>
      <c r="AI77" s="208" t="s">
        <v>622</v>
      </c>
      <c r="AJ77" s="209"/>
      <c r="AK77" s="208" t="s">
        <v>622</v>
      </c>
      <c r="AL77" s="209"/>
      <c r="AM77" s="96" t="s">
        <v>622</v>
      </c>
      <c r="AN77" s="224"/>
      <c r="AO77" s="118" t="s">
        <v>622</v>
      </c>
      <c r="AP77" s="119"/>
      <c r="AQ77" s="148" t="s">
        <v>621</v>
      </c>
      <c r="AR77" s="159" t="s">
        <v>2511</v>
      </c>
      <c r="AS77" s="181" t="s">
        <v>621</v>
      </c>
      <c r="AT77" s="150" t="s">
        <v>2528</v>
      </c>
      <c r="AU77" s="148" t="s">
        <v>622</v>
      </c>
      <c r="AV77" s="150"/>
      <c r="AW77" s="148" t="s">
        <v>621</v>
      </c>
      <c r="AX77" s="150"/>
      <c r="AY77" s="155" t="s">
        <v>621</v>
      </c>
      <c r="AZ77" s="159" t="s">
        <v>594</v>
      </c>
      <c r="BA77" s="96" t="s">
        <v>621</v>
      </c>
      <c r="BB77" s="178" t="s">
        <v>2989</v>
      </c>
      <c r="BC77" s="120" t="s">
        <v>622</v>
      </c>
      <c r="BD77" s="116"/>
      <c r="BE77" s="120" t="s">
        <v>622</v>
      </c>
      <c r="BF77" s="127"/>
      <c r="BG77" s="120" t="s">
        <v>621</v>
      </c>
      <c r="BH77" s="139" t="s">
        <v>2659</v>
      </c>
      <c r="BI77" s="120" t="s">
        <v>621</v>
      </c>
      <c r="BJ77" s="137" t="s">
        <v>2706</v>
      </c>
      <c r="BK77" s="96" t="s">
        <v>622</v>
      </c>
      <c r="BL77" s="98"/>
      <c r="BM77" s="96" t="s">
        <v>622</v>
      </c>
      <c r="BN77" s="95"/>
      <c r="BO77" s="96" t="s">
        <v>623</v>
      </c>
      <c r="BP77" s="268" t="s">
        <v>2149</v>
      </c>
      <c r="BQ77" s="96" t="s">
        <v>622</v>
      </c>
      <c r="BR77" s="98"/>
      <c r="BS77" s="96" t="s">
        <v>623</v>
      </c>
      <c r="BT77" s="98" t="s">
        <v>4060</v>
      </c>
      <c r="BU77" s="96" t="s">
        <v>622</v>
      </c>
      <c r="BV77" s="95"/>
      <c r="BW77" s="96" t="s">
        <v>622</v>
      </c>
      <c r="BX77" s="95"/>
      <c r="BY77" s="96" t="s">
        <v>621</v>
      </c>
      <c r="BZ77" s="172" t="s">
        <v>1639</v>
      </c>
      <c r="CA77" s="109" t="s">
        <v>622</v>
      </c>
      <c r="CB77" s="109"/>
      <c r="CC77" s="96" t="s">
        <v>622</v>
      </c>
      <c r="CD77" s="95"/>
      <c r="CE77" s="96" t="s">
        <v>621</v>
      </c>
      <c r="CF77" s="137" t="s">
        <v>2796</v>
      </c>
      <c r="CG77" s="239" t="s">
        <v>621</v>
      </c>
      <c r="CH77" s="264" t="s">
        <v>2186</v>
      </c>
      <c r="CI77" s="96" t="s">
        <v>622</v>
      </c>
      <c r="CJ77" s="113" t="s">
        <v>1645</v>
      </c>
      <c r="CK77" s="96" t="s">
        <v>622</v>
      </c>
      <c r="CL77" s="98"/>
      <c r="CM77" s="123" t="s">
        <v>622</v>
      </c>
      <c r="CN77" s="139" t="s">
        <v>4061</v>
      </c>
      <c r="CO77" s="123" t="s">
        <v>621</v>
      </c>
      <c r="CP77" s="132" t="s">
        <v>2204</v>
      </c>
      <c r="CQ77" s="122" t="s">
        <v>621</v>
      </c>
      <c r="CR77" s="131" t="s">
        <v>1766</v>
      </c>
      <c r="CS77" s="123" t="s">
        <v>621</v>
      </c>
      <c r="CT77" s="137" t="s">
        <v>1796</v>
      </c>
      <c r="CU77" s="123" t="s">
        <v>621</v>
      </c>
      <c r="CV77" s="269" t="s">
        <v>2211</v>
      </c>
      <c r="CW77" s="122" t="s">
        <v>621</v>
      </c>
      <c r="CX77" s="203" t="s">
        <v>1863</v>
      </c>
      <c r="CY77" s="87"/>
    </row>
    <row r="78" spans="1:103" ht="40.200000000000003" customHeight="1" thickBot="1" x14ac:dyDescent="0.35">
      <c r="A78" t="s">
        <v>379</v>
      </c>
      <c r="B78" s="33" t="s">
        <v>290</v>
      </c>
      <c r="C78" s="96" t="s">
        <v>621</v>
      </c>
      <c r="D78" s="264" t="s">
        <v>1078</v>
      </c>
      <c r="E78" s="96" t="s">
        <v>622</v>
      </c>
      <c r="F78" s="95"/>
      <c r="G78" s="96" t="s">
        <v>621</v>
      </c>
      <c r="H78" s="264" t="s">
        <v>2029</v>
      </c>
      <c r="I78" s="96" t="s">
        <v>621</v>
      </c>
      <c r="J78" s="156" t="s">
        <v>497</v>
      </c>
      <c r="K78" s="96" t="s">
        <v>622</v>
      </c>
      <c r="L78" s="95"/>
      <c r="M78" s="101" t="s">
        <v>621</v>
      </c>
      <c r="N78" s="156" t="s">
        <v>1293</v>
      </c>
      <c r="O78" s="101" t="s">
        <v>621</v>
      </c>
      <c r="P78" s="270" t="s">
        <v>1217</v>
      </c>
      <c r="Q78" s="101" t="s">
        <v>622</v>
      </c>
      <c r="R78" s="104"/>
      <c r="S78" s="101" t="s">
        <v>621</v>
      </c>
      <c r="T78" s="102" t="s">
        <v>2410</v>
      </c>
      <c r="U78" s="101" t="s">
        <v>621</v>
      </c>
      <c r="V78" s="156" t="s">
        <v>1294</v>
      </c>
      <c r="W78" s="96" t="s">
        <v>621</v>
      </c>
      <c r="X78" s="98" t="s">
        <v>1397</v>
      </c>
      <c r="Y78" s="239" t="s">
        <v>622</v>
      </c>
      <c r="Z78" s="105"/>
      <c r="AA78" s="239" t="s">
        <v>621</v>
      </c>
      <c r="AB78" s="243" t="s">
        <v>1398</v>
      </c>
      <c r="AC78" s="96" t="s">
        <v>621</v>
      </c>
      <c r="AD78" s="158" t="s">
        <v>1399</v>
      </c>
      <c r="AE78" s="96" t="s">
        <v>621</v>
      </c>
      <c r="AF78" s="95" t="s">
        <v>2455</v>
      </c>
      <c r="AG78" s="213" t="s">
        <v>622</v>
      </c>
      <c r="AH78" s="218"/>
      <c r="AI78" s="213" t="s">
        <v>621</v>
      </c>
      <c r="AJ78" s="219" t="s">
        <v>2951</v>
      </c>
      <c r="AK78" s="213" t="s">
        <v>622</v>
      </c>
      <c r="AL78" s="218"/>
      <c r="AM78" s="96" t="s">
        <v>622</v>
      </c>
      <c r="AN78" s="224"/>
      <c r="AO78" s="118" t="s">
        <v>622</v>
      </c>
      <c r="AP78" s="119"/>
      <c r="AQ78" s="148" t="s">
        <v>621</v>
      </c>
      <c r="AR78" s="158" t="s">
        <v>2510</v>
      </c>
      <c r="AS78" s="181" t="s">
        <v>621</v>
      </c>
      <c r="AT78" s="150" t="s">
        <v>2529</v>
      </c>
      <c r="AU78" s="148" t="s">
        <v>621</v>
      </c>
      <c r="AV78" s="269" t="s">
        <v>2102</v>
      </c>
      <c r="AW78" s="148" t="s">
        <v>621</v>
      </c>
      <c r="AX78" s="158" t="s">
        <v>2012</v>
      </c>
      <c r="AY78" s="148" t="s">
        <v>621</v>
      </c>
      <c r="AZ78" s="159" t="s">
        <v>835</v>
      </c>
      <c r="BA78" s="96" t="s">
        <v>621</v>
      </c>
      <c r="BB78" s="178" t="s">
        <v>2989</v>
      </c>
      <c r="BC78" s="120" t="s">
        <v>622</v>
      </c>
      <c r="BD78" s="127"/>
      <c r="BE78" s="120" t="s">
        <v>621</v>
      </c>
      <c r="BF78" s="172" t="s">
        <v>1461</v>
      </c>
      <c r="BG78" s="120" t="s">
        <v>622</v>
      </c>
      <c r="BH78" s="137"/>
      <c r="BI78" s="120" t="s">
        <v>622</v>
      </c>
      <c r="BJ78" s="137"/>
      <c r="BK78" s="96" t="s">
        <v>622</v>
      </c>
      <c r="BL78" s="98"/>
      <c r="BM78" s="96" t="s">
        <v>621</v>
      </c>
      <c r="BN78" s="137" t="s">
        <v>3139</v>
      </c>
      <c r="BO78" s="96" t="s">
        <v>621</v>
      </c>
      <c r="BP78" s="264" t="s">
        <v>2148</v>
      </c>
      <c r="BQ78" s="96" t="s">
        <v>621</v>
      </c>
      <c r="BR78" s="139" t="s">
        <v>1641</v>
      </c>
      <c r="BS78" s="96" t="s">
        <v>621</v>
      </c>
      <c r="BT78" s="98" t="s">
        <v>556</v>
      </c>
      <c r="BU78" s="96" t="s">
        <v>621</v>
      </c>
      <c r="BV78" s="98" t="s">
        <v>4062</v>
      </c>
      <c r="BW78" s="96" t="s">
        <v>622</v>
      </c>
      <c r="BX78" s="95"/>
      <c r="BY78" s="96" t="s">
        <v>621</v>
      </c>
      <c r="BZ78" s="172" t="s">
        <v>3001</v>
      </c>
      <c r="CA78" s="109" t="s">
        <v>621</v>
      </c>
      <c r="CB78" s="173" t="s">
        <v>1643</v>
      </c>
      <c r="CC78" s="96" t="s">
        <v>621</v>
      </c>
      <c r="CD78" s="98" t="s">
        <v>4113</v>
      </c>
      <c r="CE78" s="96" t="s">
        <v>621</v>
      </c>
      <c r="CF78" s="95" t="s">
        <v>2818</v>
      </c>
      <c r="CG78" s="239" t="s">
        <v>621</v>
      </c>
      <c r="CH78" s="264" t="s">
        <v>2186</v>
      </c>
      <c r="CI78" s="96" t="s">
        <v>621</v>
      </c>
      <c r="CJ78" s="156" t="s">
        <v>2549</v>
      </c>
      <c r="CK78" s="96" t="s">
        <v>622</v>
      </c>
      <c r="CL78" s="98"/>
      <c r="CM78" s="123" t="s">
        <v>621</v>
      </c>
      <c r="CN78" s="139" t="s">
        <v>1686</v>
      </c>
      <c r="CO78" s="123" t="s">
        <v>621</v>
      </c>
      <c r="CP78" s="132" t="s">
        <v>4063</v>
      </c>
      <c r="CQ78" s="122" t="s">
        <v>621</v>
      </c>
      <c r="CR78" s="156" t="s">
        <v>1767</v>
      </c>
      <c r="CS78" s="123" t="s">
        <v>621</v>
      </c>
      <c r="CT78" s="156" t="s">
        <v>1797</v>
      </c>
      <c r="CU78" s="123" t="s">
        <v>621</v>
      </c>
      <c r="CV78" s="269" t="s">
        <v>2210</v>
      </c>
      <c r="CW78" s="122" t="s">
        <v>621</v>
      </c>
      <c r="CX78" s="203" t="s">
        <v>3004</v>
      </c>
      <c r="CY78" s="87"/>
    </row>
    <row r="79" spans="1:103" x14ac:dyDescent="0.3">
      <c r="V79" s="80"/>
    </row>
    <row r="80" spans="1:103" x14ac:dyDescent="0.3">
      <c r="V80" s="80"/>
    </row>
  </sheetData>
  <autoFilter ref="A1:CX78"/>
  <conditionalFormatting sqref="D4">
    <cfRule type="containsText" dxfId="4" priority="1" operator="containsText" text="no">
      <formula>NOT(ISERROR(SEARCH("no",D4)))</formula>
    </cfRule>
    <cfRule type="cellIs" dxfId="3" priority="2" operator="equal">
      <formula>"no"</formula>
    </cfRule>
  </conditionalFormatting>
  <hyperlinks>
    <hyperlink ref="D41" r:id="rId1" display="http://artemrada.gov.ua/uk/documents/%D0%B0%D1%80%D1%82%D0%B5%D0%BC%D0%BE%D0%B2%D1%81%D0%BA/6-%D1%81%D0%BE%D0%B7%D1%8B%D0%B2/20151223-%E2%84%96676-1357"/>
    <hyperlink ref="D56" r:id="rId2"/>
    <hyperlink ref="F34" r:id="rId3"/>
    <hyperlink ref="L48" r:id="rId4"/>
    <hyperlink ref="AF58" r:id="rId5"/>
    <hyperlink ref="AF59" r:id="rId6"/>
    <hyperlink ref="AR19" r:id="rId7"/>
    <hyperlink ref="D2" r:id="rId8" display="http://artemrada.gov.ua/8587_x000a__x000a_Верхнє меню - Розділ «Звернення громадян»_x000a_"/>
    <hyperlink ref="D12" r:id="rId9"/>
    <hyperlink ref="D23" r:id="rId10"/>
    <hyperlink ref="D27" r:id="rId11"/>
    <hyperlink ref="D31" r:id="rId12"/>
    <hyperlink ref="D34" r:id="rId13"/>
    <hyperlink ref="D43" r:id="rId14"/>
    <hyperlink ref="D44" r:id="rId15"/>
    <hyperlink ref="D46" r:id="rId16"/>
    <hyperlink ref="D47" r:id="rId17"/>
    <hyperlink ref="D48" r:id="rId18"/>
    <hyperlink ref="D54" r:id="rId19"/>
    <hyperlink ref="D58" r:id="rId20"/>
    <hyperlink ref="F58" r:id="rId21"/>
    <hyperlink ref="D59" r:id="rId22"/>
    <hyperlink ref="D60" r:id="rId23"/>
    <hyperlink ref="D61" r:id="rId24"/>
    <hyperlink ref="D62" r:id="rId25"/>
    <hyperlink ref="D64" r:id="rId26"/>
    <hyperlink ref="D68" r:id="rId27"/>
    <hyperlink ref="D69" r:id="rId28"/>
    <hyperlink ref="H71" r:id="rId29" display="https://bmr.gov.ua/index.php? id=800000689&amp;L=%D 1 %96 %D0%BD%D 1 %84%D0%B Е"/>
    <hyperlink ref="D72" r:id="rId30"/>
    <hyperlink ref="D73" r:id="rId31"/>
    <hyperlink ref="D74" r:id="rId32"/>
    <hyperlink ref="D75" r:id="rId33"/>
    <hyperlink ref="D76" r:id="rId34"/>
    <hyperlink ref="D78" r:id="rId35"/>
    <hyperlink ref="F11" r:id="rId36"/>
    <hyperlink ref="F14" r:id="rId37" display="https://berdychiv.com.ua/%d0%bc%d1%96%d1%81%d1%8c%d0%ba%d0%b8%d0%b9-%d0%b3%d0%be%d0%bb%d0%be%d0%b2%d0%b0/"/>
    <hyperlink ref="F15" r:id="rId38"/>
    <hyperlink ref="F16" r:id="rId39" display="https://berdychiv.com.ua/%d1%81%d0%b0%d0%bc%d0%be%d0%b2%d1%80%d1%8f%d0%b4%d1%83%d0%b2%d0%b0%d0%bd%d0%bd%d1%8f/%d1%81%d0%ba%d0%bb%d0%b0%d0%b4-%d0%b2%d0%b8%d0%ba%d0%be%d0%bd%d0%ba%d0%be%d0%bc%d1%83/ _x000a_Відсутні контактні дані членів комітету"/>
    <hyperlink ref="F18" r:id="rId40"/>
    <hyperlink ref="F23" r:id="rId41"/>
    <hyperlink ref="F25" r:id="rId42"/>
    <hyperlink ref="F48" r:id="rId43"/>
    <hyperlink ref="F50" r:id="rId44"/>
    <hyperlink ref="F51" r:id="rId45"/>
    <hyperlink ref="H10" r:id="rId46"/>
    <hyperlink ref="H16" r:id="rId47"/>
    <hyperlink ref="H17" r:id="rId48"/>
    <hyperlink ref="H18" r:id="rId49"/>
    <hyperlink ref="H19" r:id="rId50"/>
    <hyperlink ref="H20" r:id="rId51"/>
    <hyperlink ref="H21" r:id="rId52" display="https://bmr.gov.ua/index.php?%20id=800000125&amp;tx_news_pi1%5Bnews%5D=13873&amp;tx_ne%20ws_pi%201%20%5%20Bcontroller%5D=N%20ews&amp;tx_news_pi%201%20%5Baction%20%5D=detail&amp;cHash=f9056fd%201%20db7bb09f939bc9579b5043a%206"/>
    <hyperlink ref="H22" r:id="rId53"/>
    <hyperlink ref="H23" r:id="rId54"/>
    <hyperlink ref="H24" r:id="rId55"/>
    <hyperlink ref="H25" r:id="rId56"/>
    <hyperlink ref="H26" r:id="rId57"/>
    <hyperlink ref="H27" r:id="rId58" display="https://bmr.gov.ua/index.php?і%20d—800000125&amp;tx_news_pi%201%20%5Bnews%5D=l%203873&amp;tx_ne%20ws_pi%201%20%5Bcontroller%5D=N%20ews&amp;tx_news_pi%20l%5Baction%20%5D=detail&amp;cHash=f9056fd%20Idb7bb09f939bo9579b5043a%206"/>
    <hyperlink ref="H28" r:id="rId59"/>
    <hyperlink ref="H31" r:id="rId60"/>
    <hyperlink ref="H32" r:id="rId61"/>
    <hyperlink ref="H33" r:id="rId62"/>
    <hyperlink ref="H35" r:id="rId63"/>
    <hyperlink ref="H38" r:id="rId64"/>
    <hyperlink ref="H39" r:id="rId65"/>
    <hyperlink ref="H42" r:id="rId66"/>
    <hyperlink ref="H44" r:id="rId67"/>
    <hyperlink ref="H49" r:id="rId68"/>
    <hyperlink ref="H50" r:id="rId69"/>
    <hyperlink ref="H51" r:id="rId70"/>
    <hyperlink ref="H56" r:id="rId71"/>
    <hyperlink ref="H55" r:id="rId72"/>
    <hyperlink ref="H58" r:id="rId73"/>
    <hyperlink ref="H61" r:id="rId74"/>
    <hyperlink ref="H62" r:id="rId75"/>
    <hyperlink ref="H63" r:id="rId76"/>
    <hyperlink ref="H66" r:id="rId77"/>
    <hyperlink ref="H72" r:id="rId78"/>
    <hyperlink ref="H74" r:id="rId79"/>
    <hyperlink ref="H78" r:id="rId80"/>
    <hyperlink ref="J10" r:id="rId81"/>
    <hyperlink ref="J12" r:id="rId82"/>
    <hyperlink ref="J14" r:id="rId83"/>
    <hyperlink ref="J15" r:id="rId84"/>
    <hyperlink ref="J16" r:id="rId85"/>
    <hyperlink ref="J18" r:id="rId86"/>
    <hyperlink ref="J19" r:id="rId87" display="http://bc-rada.gov.ua/node/1901"/>
    <hyperlink ref="J23" r:id="rId88"/>
    <hyperlink ref="J24" r:id="rId89"/>
    <hyperlink ref="J25" r:id="rId90"/>
    <hyperlink ref="J28" r:id="rId91"/>
    <hyperlink ref="J39" r:id="rId92"/>
    <hyperlink ref="J40" r:id="rId93"/>
    <hyperlink ref="J41" r:id="rId94" display="http://www.bc-ukv.org.ua/конкурси/"/>
    <hyperlink ref="J42" r:id="rId95" display="http://www.bc-ukv.org.ua/аукціони/"/>
    <hyperlink ref="J48" r:id="rId96"/>
    <hyperlink ref="J55" r:id="rId97"/>
    <hyperlink ref="J57" r:id="rId98"/>
    <hyperlink ref="J56" r:id="rId99"/>
    <hyperlink ref="J64" r:id="rId100"/>
    <hyperlink ref="J66" r:id="rId101"/>
    <hyperlink ref="J75" r:id="rId102"/>
    <hyperlink ref="J78" r:id="rId103"/>
    <hyperlink ref="L11" r:id="rId104"/>
    <hyperlink ref="L12" r:id="rId105"/>
    <hyperlink ref="L13" r:id="rId106" display="http://brovary-rada.gov.ua/content/zvit-miskogo-golovi.html_x000a_за 2020 звіту немає"/>
    <hyperlink ref="L15" r:id="rId107"/>
    <hyperlink ref="L16" r:id="rId108"/>
    <hyperlink ref="L18" r:id="rId109"/>
    <hyperlink ref="L19" r:id="rId110"/>
    <hyperlink ref="L21" r:id="rId111"/>
    <hyperlink ref="L23" r:id="rId112"/>
    <hyperlink ref="L24" r:id="rId113"/>
    <hyperlink ref="L25" r:id="rId114"/>
    <hyperlink ref="L26" r:id="rId115"/>
    <hyperlink ref="L28" r:id="rId116"/>
    <hyperlink ref="L34" r:id="rId117"/>
    <hyperlink ref="L38" r:id="rId118"/>
    <hyperlink ref="L40" r:id="rId119"/>
    <hyperlink ref="L41" r:id="rId120" display="http://brovary-rada.gov.ua/documents/30702.html  у додатках рішення"/>
    <hyperlink ref="L43" r:id="rId121"/>
    <hyperlink ref="L46" r:id="rId122"/>
    <hyperlink ref="L49" r:id="rId123"/>
    <hyperlink ref="L50" r:id="rId124"/>
    <hyperlink ref="L57" r:id="rId125"/>
    <hyperlink ref="L58" r:id="rId126"/>
    <hyperlink ref="L59" r:id="rId127"/>
    <hyperlink ref="L61" r:id="rId128"/>
    <hyperlink ref="L62" r:id="rId129" display="http://brovary-rada.gov.ua/documents/31635.html процедура - шляхом створення конкурсної комісії"/>
    <hyperlink ref="L63" r:id="rId130"/>
    <hyperlink ref="L66" r:id="rId131"/>
    <hyperlink ref="L69" r:id="rId132"/>
    <hyperlink ref="L75" r:id="rId133"/>
    <hyperlink ref="N3" r:id="rId134"/>
    <hyperlink ref="N5" r:id="rId135"/>
    <hyperlink ref="N4" r:id="rId136"/>
    <hyperlink ref="N10" r:id="rId137"/>
    <hyperlink ref="N11" r:id="rId138"/>
    <hyperlink ref="N12" r:id="rId139"/>
    <hyperlink ref="N15" r:id="rId140"/>
    <hyperlink ref="N16" r:id="rId141"/>
    <hyperlink ref="N17" r:id="rId142"/>
    <hyperlink ref="N19" r:id="rId143"/>
    <hyperlink ref="N20" r:id="rId144"/>
    <hyperlink ref="N21" r:id="rId145"/>
    <hyperlink ref="N22" r:id="rId146"/>
    <hyperlink ref="N23" r:id="rId147"/>
    <hyperlink ref="N25" r:id="rId148"/>
    <hyperlink ref="N26" r:id="rId149"/>
    <hyperlink ref="N27" r:id="rId150" location="search=%D0%9F%D0%9E%D0%A0%D0%AF%D0%94%D0%9E%D0%9A%20%D0%A7%D0%90%D0%A1%D0%A2%D0%9A%D0%9E%D0%92%D0%9E%D0%87%20%D0%9A%D0%9E%D0%9C%D0%9F%D0%95%D0%9D%D0%A1%D0%90%D0%A6%D0%86%D0%87%20%D0%92%D0%86%D0%94%D0%A1%D0%9E%D0%A2%D0%9A%D0%86%D0%92%20%D0%97%D0%90%20%D0%9A%D0%A0%D0%95%D0%94%D0%98%D0%A2%D0%90%D0%9C%D0%98" display="https://www.vmr.gov.ua/Branches/Lists/BusinessSupport/ShowContent.aspx?ID=13_x000a_https://www.vmr.gov.ua/Branches/ContentLibrary/4dd4220d-a188-4552-b761-17540974cdab/13/%D0%9F%D0%BE%D1%80%D1%8F%D0%B4%D0%BE%D0%BA%20%D1%87%D0%B0%D1%81%D1%82%D0%BA%D0%BE%D0%B2%D0%BE%D1%97%20%D0%BA%D0%BE%D0%BC%D0%BF%D0%B5%D0%BD%D1%81%D0%B0%D1%86%D1%96%D1%97%20%D0%B2%D1%96%D0%B4%D1%81%D0%BE%D1%82%D0%BA%D1%96%D0%B2%20%D0%B7%D0%B0%20%D0%B7%D0%B0%D0%BB%D1%83%D1%87%D0%B5%D0%BD%D0%B8%D0%BC%D0%B8%20%D0%BA%D1%80%D0%B5%D0%B4%D0%B8%D1%82%D0%B0%D0%BC%D0%B8%20%D1%81%D1%83%D0%B1%E2%80%99%D1%94%D0%BA%D1%82%D0%B0%D0%BC%20%D0%9C%D0%A1%D0%9F.pdf#search=%D0%9F%D0%9E%D0%A0%D0%AF%D0%94%D0%9E%D0%9A%20%D0%A7%D0%90%D0%A1%D0%A2%D0%9A%D0%9E%D0%92%D0%9E%D0%87%20%D0%9A%D0%9E%D0%9C%D0%9F%D0%95%D0%9D%D0%A1%D0%90%D0%A6%D0%86%D0%87%20%D0%92%D0%86%D0%94%D0%A1%D0%9E%D0%A2%D0%9A%D0%86%D0%92%20%D0%97%D0%90%20%D0%9A%D0%A0%D0%95%D0%94%D0%98%D0%A2%D0%90%D0%9C%D0%98"/>
    <hyperlink ref="N28" r:id="rId151"/>
    <hyperlink ref="N29" r:id="rId152"/>
    <hyperlink ref="N31" r:id="rId153" display="https://www.vmr.gov.ua/Branches/Lists/EconomicsBusinessAndInvestmens/ShowContent.aspx?ID=309"/>
    <hyperlink ref="N34" r:id="rId154"/>
    <hyperlink ref="N35" r:id="rId155"/>
    <hyperlink ref="N38" r:id="rId156"/>
    <hyperlink ref="N39" r:id="rId157"/>
    <hyperlink ref="N40" r:id="rId158"/>
    <hyperlink ref="N41" r:id="rId159"/>
    <hyperlink ref="N42" r:id="rId160"/>
    <hyperlink ref="N43" r:id="rId161"/>
    <hyperlink ref="N47" r:id="rId162"/>
    <hyperlink ref="N48" r:id="rId163"/>
    <hyperlink ref="N49" r:id="rId164"/>
    <hyperlink ref="N51" r:id="rId165"/>
    <hyperlink ref="N54" r:id="rId166"/>
    <hyperlink ref="N61" r:id="rId167"/>
    <hyperlink ref="N62" r:id="rId168"/>
    <hyperlink ref="N63" r:id="rId169"/>
    <hyperlink ref="N64" r:id="rId170"/>
    <hyperlink ref="N68" r:id="rId171"/>
    <hyperlink ref="N69" r:id="rId172"/>
    <hyperlink ref="N70" r:id="rId173"/>
    <hyperlink ref="N71" r:id="rId174"/>
    <hyperlink ref="N74" r:id="rId175"/>
    <hyperlink ref="N75" r:id="rId176"/>
    <hyperlink ref="N76" r:id="rId177"/>
    <hyperlink ref="N77" r:id="rId178"/>
    <hyperlink ref="N78" r:id="rId179"/>
    <hyperlink ref="P10" r:id="rId180"/>
    <hyperlink ref="P16" r:id="rId181"/>
    <hyperlink ref="P19" r:id="rId182" display="https://dniprorada.gov.ua/uk/page/statut-teritorialnoi-gromadi-mista - ст. 18 статуту територіальної громади"/>
    <hyperlink ref="P20" r:id="rId183" display="https://dniprorada.gov.ua/uk/page/statut-teritorialnoi-gromadi-mista - ст. 19 статуту територіальної громади"/>
    <hyperlink ref="P21" r:id="rId184"/>
    <hyperlink ref="P23" r:id="rId185"/>
    <hyperlink ref="P24" r:id="rId186"/>
    <hyperlink ref="P25" r:id="rId187"/>
    <hyperlink ref="P39" r:id="rId188"/>
    <hyperlink ref="P40" r:id="rId189"/>
    <hyperlink ref="P41" r:id="rId190"/>
    <hyperlink ref="P42" r:id="rId191"/>
    <hyperlink ref="P48" r:id="rId192"/>
    <hyperlink ref="P49" r:id="rId193"/>
    <hyperlink ref="P58" r:id="rId194"/>
    <hyperlink ref="P59" r:id="rId195"/>
    <hyperlink ref="P62" r:id="rId196"/>
    <hyperlink ref="P68" r:id="rId197"/>
    <hyperlink ref="P75" r:id="rId198"/>
    <hyperlink ref="T4" r:id="rId199"/>
    <hyperlink ref="T10" r:id="rId200"/>
    <hyperlink ref="T11" r:id="rId201"/>
    <hyperlink ref="T12" r:id="rId202"/>
    <hyperlink ref="T13" r:id="rId203"/>
    <hyperlink ref="T15" r:id="rId204"/>
    <hyperlink ref="T16" r:id="rId205"/>
    <hyperlink ref="T17" r:id="rId206"/>
    <hyperlink ref="T19" r:id="rId207"/>
    <hyperlink ref="T20" r:id="rId208" display="http://zt-rada.gov.ua/statutZt"/>
    <hyperlink ref="T21" r:id="rId209"/>
    <hyperlink ref="T23" r:id="rId210" display="http://zt-rada.gov.ua/announce"/>
    <hyperlink ref="T25" r:id="rId211"/>
    <hyperlink ref="T27" r:id="rId212"/>
    <hyperlink ref="T28" r:id="rId213"/>
    <hyperlink ref="T34" r:id="rId214"/>
    <hyperlink ref="T35" r:id="rId215"/>
    <hyperlink ref="T38" r:id="rId216"/>
    <hyperlink ref="T40" r:id="rId217"/>
    <hyperlink ref="T44" r:id="rId218"/>
    <hyperlink ref="T48" r:id="rId219"/>
    <hyperlink ref="T49" r:id="rId220"/>
    <hyperlink ref="T50" r:id="rId221"/>
    <hyperlink ref="T52" r:id="rId222" display="http://zt-rada.gov.ua/?3398[0]=8729"/>
    <hyperlink ref="T55" r:id="rId223" display="http://zt-rada.gov.ua/?3506[0]=223"/>
    <hyperlink ref="T56" r:id="rId224"/>
    <hyperlink ref="T57" r:id="rId225" location="deptp8"/>
    <hyperlink ref="T58" r:id="rId226"/>
    <hyperlink ref="T59" r:id="rId227" location="deptp8"/>
    <hyperlink ref="T61" r:id="rId228"/>
    <hyperlink ref="T62" r:id="rId229"/>
    <hyperlink ref="T63" r:id="rId230"/>
    <hyperlink ref="T64" r:id="rId231"/>
    <hyperlink ref="T65" r:id="rId232"/>
    <hyperlink ref="T66" r:id="rId233"/>
    <hyperlink ref="T67" r:id="rId234" display="http://zt-rada.gov.ua/?3505[0]=1_x000a_Декларація за 2020 відсутня"/>
    <hyperlink ref="T68" r:id="rId235"/>
    <hyperlink ref="T71" r:id="rId236" display="http://zt-rada.gov.ua/?3506[0]=168_x000a_скринька довіри"/>
    <hyperlink ref="V10" r:id="rId237"/>
    <hyperlink ref="V11" r:id="rId238"/>
    <hyperlink ref="V16" r:id="rId239"/>
    <hyperlink ref="V19" r:id="rId240"/>
    <hyperlink ref="V20" r:id="rId241"/>
    <hyperlink ref="V21" r:id="rId242"/>
    <hyperlink ref="V25" r:id="rId243"/>
    <hyperlink ref="V28" r:id="rId244"/>
    <hyperlink ref="V29" r:id="rId245"/>
    <hyperlink ref="V32" r:id="rId246"/>
    <hyperlink ref="V33" r:id="rId247"/>
    <hyperlink ref="V35" r:id="rId248"/>
    <hyperlink ref="V48" r:id="rId249"/>
    <hyperlink ref="V50" r:id="rId250"/>
    <hyperlink ref="V58" r:id="rId251"/>
    <hyperlink ref="V59" r:id="rId252"/>
    <hyperlink ref="V61" r:id="rId253"/>
    <hyperlink ref="V63" r:id="rId254"/>
    <hyperlink ref="V75" r:id="rId255"/>
    <hyperlink ref="V76" r:id="rId256"/>
    <hyperlink ref="V78" r:id="rId257"/>
    <hyperlink ref="AD2" r:id="rId258"/>
    <hyperlink ref="AD10" r:id="rId259"/>
    <hyperlink ref="AD11" r:id="rId260"/>
    <hyperlink ref="AD13" r:id="rId261"/>
    <hyperlink ref="AD15" r:id="rId262"/>
    <hyperlink ref="AD16" r:id="rId263"/>
    <hyperlink ref="AD17" r:id="rId264"/>
    <hyperlink ref="AD18" r:id="rId265"/>
    <hyperlink ref="AD19" r:id="rId266"/>
    <hyperlink ref="AD20" r:id="rId267"/>
    <hyperlink ref="AD21" r:id="rId268"/>
    <hyperlink ref="AD22" r:id="rId269"/>
    <hyperlink ref="AD24" r:id="rId270"/>
    <hyperlink ref="AD25" r:id="rId271" display="http://e-dem.in.ua/dniprodzerzhynsk _x000a_посилання на петиції неактивне"/>
    <hyperlink ref="AD29" r:id="rId272"/>
    <hyperlink ref="AD30" r:id="rId273"/>
    <hyperlink ref="AD32" r:id="rId274"/>
    <hyperlink ref="AD33" r:id="rId275"/>
    <hyperlink ref="AD35" r:id="rId276"/>
    <hyperlink ref="AD36" r:id="rId277"/>
    <hyperlink ref="AD42" display="http://kam.gov.ua/ua/news/pg/141118436657775_p9/_x000a_(Рішення міської ради від 30.10.2013 №920-42/VI «Про внесення змін до рішенняміської ради від 28.05.2009 №692-37/V «Про затвердження Порядку проведення конкурсу на право оренди нерухомого та окремо індивіду"/>
    <hyperlink ref="AD48" r:id="rId278"/>
    <hyperlink ref="AD51" r:id="rId279"/>
    <hyperlink ref="AD54" r:id="rId280"/>
    <hyperlink ref="AD58" r:id="rId281"/>
    <hyperlink ref="AD61" r:id="rId282"/>
    <hyperlink ref="AD64" r:id="rId283"/>
    <hyperlink ref="AD66" r:id="rId284"/>
    <hyperlink ref="AD68" r:id="rId285"/>
    <hyperlink ref="AD69" r:id="rId286"/>
    <hyperlink ref="AD70" r:id="rId287"/>
    <hyperlink ref="AD71" r:id="rId288"/>
    <hyperlink ref="AD72" r:id="rId289"/>
    <hyperlink ref="AD73" r:id="rId290"/>
    <hyperlink ref="AD74" r:id="rId291"/>
    <hyperlink ref="AD75" r:id="rId292"/>
    <hyperlink ref="AD76" r:id="rId293"/>
    <hyperlink ref="AD77" r:id="rId294"/>
    <hyperlink ref="AD78" r:id="rId295"/>
    <hyperlink ref="AF3" r:id="rId296"/>
    <hyperlink ref="AF10" r:id="rId297"/>
    <hyperlink ref="AF13" r:id="rId298"/>
    <hyperlink ref="AF14" r:id="rId299" display="https://kyivcity.gov.ua/kyiv_ta_miska_vlada/kyivskyi_miskyi_holova/"/>
    <hyperlink ref="AF19" r:id="rId300"/>
    <hyperlink ref="AF20" r:id="rId301"/>
    <hyperlink ref="AF21" r:id="rId302"/>
    <hyperlink ref="AF22" r:id="rId303"/>
    <hyperlink ref="AF25" r:id="rId304"/>
    <hyperlink ref="AF26" r:id="rId305"/>
    <hyperlink ref="AF33" r:id="rId306"/>
    <hyperlink ref="AF36" r:id="rId307"/>
    <hyperlink ref="AF37" r:id="rId308"/>
    <hyperlink ref="AF38" r:id="rId309"/>
    <hyperlink ref="AF48" r:id="rId310"/>
    <hyperlink ref="AF51" r:id="rId311"/>
    <hyperlink ref="AF52" r:id="rId312"/>
    <hyperlink ref="AF54" r:id="rId313"/>
    <hyperlink ref="AF56" r:id="rId314"/>
    <hyperlink ref="AF60" r:id="rId315"/>
    <hyperlink ref="AF62" r:id="rId316"/>
    <hyperlink ref="AF63" r:id="rId317"/>
    <hyperlink ref="AF66" r:id="rId318"/>
    <hyperlink ref="AF71" r:id="rId319"/>
    <hyperlink ref="AF74" r:id="rId320"/>
    <hyperlink ref="AF75" r:id="rId321"/>
    <hyperlink ref="AP2" r:id="rId322"/>
    <hyperlink ref="AP11" r:id="rId323" display="https://kremen.gov.ua/?view=project-journals"/>
    <hyperlink ref="AP12" r:id="rId324"/>
    <hyperlink ref="AP13" r:id="rId325"/>
    <hyperlink ref="AP14" display="https://kremen.gov.ua/?view=mayor-info_x000a_https://opendata.kremen.gov.ua/dataset/%D0%B4%D0%B0%D0%BD%D1%96-%D0%BF%D1%80%D0%BE-%D0%B4%D0%B5%D0%BF%D1%83%D1%82%D0%B0%D1%82%D1%96%D0%B2-%D0%BA%D1%80%D0%B5%D0%BC%D0%B5%D0%BD%D1%87%D1%83%D1%86%D1%8C%D0%BA%D0%BE%D1%97"/>
    <hyperlink ref="AP15" r:id="rId326"/>
    <hyperlink ref="AP24" r:id="rId327"/>
    <hyperlink ref="AP25" r:id="rId328"/>
    <hyperlink ref="AP26" r:id="rId329"/>
    <hyperlink ref="AP27" r:id="rId330"/>
    <hyperlink ref="AP35" r:id="rId331" display="https://opendata.kremen.gov.ua/dataset/річні-плани-закупівель"/>
    <hyperlink ref="AP10" r:id="rId332" display="https://kremen.gov.ua/index.php?view=single-str&amp;dep-id=14&amp;page_id_two=805_x000a_Відсутній звіт за 2020 рік"/>
    <hyperlink ref="AP55" r:id="rId333"/>
    <hyperlink ref="AP56" r:id="rId334"/>
    <hyperlink ref="AP57" r:id="rId335"/>
    <hyperlink ref="AP58" r:id="rId336"/>
    <hyperlink ref="AP59" r:id="rId337"/>
    <hyperlink ref="AP67" r:id="rId338" display="https://public.nazk.gov.ua/documents/9ef3eb7e-91a3-4431-a873-3076cd662d65"/>
    <hyperlink ref="AP68" r:id="rId339"/>
    <hyperlink ref="AR2" r:id="rId340"/>
    <hyperlink ref="AR11" r:id="rId341" display="https://www.youtube.com/channel/UCXkUQmyeQTrVl2np1vciQ2Q"/>
    <hyperlink ref="AR13" r:id="rId342"/>
    <hyperlink ref="AR15" r:id="rId343"/>
    <hyperlink ref="AR20" r:id="rId344"/>
    <hyperlink ref="AR21" r:id="rId345"/>
    <hyperlink ref="AR22" r:id="rId346"/>
    <hyperlink ref="AR23" r:id="rId347"/>
    <hyperlink ref="AR24" r:id="rId348"/>
    <hyperlink ref="AR25" r:id="rId349"/>
    <hyperlink ref="AR27" r:id="rId350" display="http://pet.kr.gov.ua/ архів проектів"/>
    <hyperlink ref="AR28" r:id="rId351"/>
    <hyperlink ref="AR33" r:id="rId352"/>
    <hyperlink ref="AR34" r:id="rId353" display="https://kr.gov.ua/ua/st/pg/300818371429080_s/_x000a_інформація є тільки за 2016-2018 рр."/>
    <hyperlink ref="AR38" r:id="rId354" display="https://kr.gov.ua/ua/st/pg/300818848519573_s/_x000a_інформація за 2019-2020 рр. відсутня"/>
    <hyperlink ref="AR40" r:id="rId355"/>
    <hyperlink ref="AR41" r:id="rId356" display="http://kr.gov.ua/ua/osxfile/name/291111692030173_s_2o/ рішення 726"/>
    <hyperlink ref="AR44" r:id="rId357"/>
    <hyperlink ref="AR46" r:id="rId358" display="https://kr.gov.ua/karta_saytu_pidrozdili_vikonkomu/upravlinnya_komunalnoi_vlasnosti_mista/ofitsiyni_povidomlennyahttps://kr.gov.ua/ua/news/pg/260719105639507_s/"/>
    <hyperlink ref="AP54" r:id="rId359"/>
    <hyperlink ref="AP48" r:id="rId360"/>
    <hyperlink ref="AR47" r:id="rId361"/>
    <hyperlink ref="AR50" r:id="rId362"/>
    <hyperlink ref="AR54" r:id="rId363"/>
    <hyperlink ref="AR55" r:id="rId364"/>
    <hyperlink ref="AR56" r:id="rId365"/>
    <hyperlink ref="AR57" r:id="rId366" display="http://krmisto.gov.ua/ua/index за напрямками"/>
    <hyperlink ref="AR58" r:id="rId367" location="/ "/>
    <hyperlink ref="AR59" r:id="rId368"/>
    <hyperlink ref="AR61" r:id="rId369"/>
    <hyperlink ref="AR73" r:id="rId370"/>
    <hyperlink ref="AR74" r:id="rId371"/>
    <hyperlink ref="AR75" r:id="rId372"/>
    <hyperlink ref="AR76" r:id="rId373" location="headerid"/>
    <hyperlink ref="AR78" r:id="rId374"/>
    <hyperlink ref="AT13" r:id="rId375" display="http://www.kr-rada.gov.ua/zviti/_x000a__x000a_"/>
    <hyperlink ref="AT15" r:id="rId376"/>
    <hyperlink ref="AT16" r:id="rId377"/>
    <hyperlink ref="AT19" r:id="rId378" display="http://www.kr-rada.gov.ua/site/uploads/files/Vyconavchi%20organy/Viddil-z-pitan-vnutrishnoi-polotiki/%D0%A1%D1%82%D0%B0%D1%82%D1%83%D1%82%202019%20%D1%81%D0%B0%D0%B9%D1%82.pdf"/>
    <hyperlink ref="AT20" r:id="rId379" display="http://www.kr-rada.gov.ua/site/uploads/files/Vyconavchi%20organy/Viddil-z-pitan-vnutrishnoi-polotiki/%D0%A1%D1%82%D0%B0%D1%82%D1%83%D1%82%202019%20%D1%81%D0%B0%D0%B9%D1%82.pdf"/>
    <hyperlink ref="AT21" r:id="rId380" display="http://kr-rada.gov.ua/mistsevi-initsiativi"/>
    <hyperlink ref="AT22" r:id="rId381"/>
    <hyperlink ref="AT24" r:id="rId382"/>
    <hyperlink ref="AT25" r:id="rId383"/>
    <hyperlink ref="AT26" r:id="rId384"/>
    <hyperlink ref="AT27" r:id="rId385"/>
    <hyperlink ref="AT29" r:id="rId386"/>
    <hyperlink ref="AT39" r:id="rId387"/>
    <hyperlink ref="AT40" r:id="rId388"/>
    <hyperlink ref="AT41" r:id="rId389"/>
    <hyperlink ref="AT43" r:id="rId390"/>
    <hyperlink ref="AT44" r:id="rId391"/>
    <hyperlink ref="AT45" r:id="rId392"/>
    <hyperlink ref="AT46" r:id="rId393"/>
    <hyperlink ref="AT49" r:id="rId394"/>
    <hyperlink ref="AT55" r:id="rId395"/>
    <hyperlink ref="AT56" r:id="rId396"/>
    <hyperlink ref="AT58" r:id="rId397"/>
    <hyperlink ref="AT59" r:id="rId398"/>
    <hyperlink ref="AT61" r:id="rId399"/>
    <hyperlink ref="AT62" r:id="rId400"/>
    <hyperlink ref="AT63" r:id="rId401"/>
    <hyperlink ref="AT64" r:id="rId402"/>
    <hyperlink ref="AT68" r:id="rId403" display="http://kr-rada.gov.ua/site/uploads/files/Miska-rada/reglament_7_19-03-2019.pdf"/>
    <hyperlink ref="AT73" r:id="rId404"/>
    <hyperlink ref="AT75" r:id="rId405"/>
    <hyperlink ref="AT76" r:id="rId406"/>
    <hyperlink ref="AV3" r:id="rId407"/>
    <hyperlink ref="AV10" r:id="rId408"/>
    <hyperlink ref="CJ12" r:id="rId409"/>
    <hyperlink ref="CJ13" r:id="rId410"/>
    <hyperlink ref="CJ17" r:id="rId411"/>
    <hyperlink ref="CJ18" r:id="rId412"/>
    <hyperlink ref="CJ22" r:id="rId413"/>
    <hyperlink ref="CJ28" r:id="rId414"/>
    <hyperlink ref="CJ34" r:id="rId415"/>
    <hyperlink ref="CJ35" r:id="rId416"/>
    <hyperlink ref="CJ41" display="https://uman-rada.gov.ua/index.php/diialnist/rehuliatorna-diialnist/opryliudnennia-proektiv-rehuliatornykh-aktiv-ta-analizu-rehuliatornoho-vplyvu/item/439-pro-zatverdzhennia-polozhen-pro-poriadok-rozmishchennia-tymchasovykh-sporud-dlia-zdiisnennia-pidpryi"/>
    <hyperlink ref="CJ42" r:id="rId417" display="http://uman-rada.gov.ua/index.php/komunalne-maino"/>
    <hyperlink ref="CJ43" r:id="rId418"/>
    <hyperlink ref="CJ48" r:id="rId419"/>
    <hyperlink ref="CJ49" r:id="rId420"/>
    <hyperlink ref="CJ50" r:id="rId421"/>
    <hyperlink ref="CJ55" r:id="rId422"/>
    <hyperlink ref="CJ62" r:id="rId423"/>
    <hyperlink ref="CJ63" r:id="rId424"/>
    <hyperlink ref="CJ64" r:id="rId425"/>
    <hyperlink ref="CJ72" r:id="rId426"/>
    <hyperlink ref="CJ74" r:id="rId427"/>
    <hyperlink ref="CJ76" r:id="rId428"/>
    <hyperlink ref="CJ78" r:id="rId429"/>
    <hyperlink ref="CR2" r:id="rId430"/>
    <hyperlink ref="CR12" r:id="rId431" display="http://chmr.gov.ua/ua/sections.php?s=2"/>
    <hyperlink ref="CR13" r:id="rId432"/>
    <hyperlink ref="CR16" r:id="rId433"/>
    <hyperlink ref="CR18" r:id="rId434"/>
    <hyperlink ref="CR23" r:id="rId435" display="http://chmr.gov.ua/ua/files.php?s=2&amp;s1=168&amp;s2=241"/>
    <hyperlink ref="CR25" r:id="rId436"/>
    <hyperlink ref="CR26" r:id="rId437"/>
    <hyperlink ref="CR28" r:id="rId438"/>
    <hyperlink ref="CR29" r:id="rId439"/>
    <hyperlink ref="CR32" r:id="rId440"/>
    <hyperlink ref="CR39" r:id="rId441"/>
    <hyperlink ref="CR41" r:id="rId442"/>
    <hyperlink ref="CR46" r:id="rId443"/>
    <hyperlink ref="CR48" r:id="rId444"/>
    <hyperlink ref="CR49" r:id="rId445"/>
    <hyperlink ref="CR52" r:id="rId446" display="http://chmr.gov.ua/ua/newsread.php?view=18747&amp;s=1&amp;s1=68_x000a_"/>
    <hyperlink ref="CR54" r:id="rId447"/>
    <hyperlink ref="CR58" r:id="rId448"/>
    <hyperlink ref="CR59" r:id="rId449"/>
    <hyperlink ref="CR66" r:id="rId450"/>
    <hyperlink ref="CR71" r:id="rId451"/>
    <hyperlink ref="CR75" r:id="rId452"/>
    <hyperlink ref="CR76" r:id="rId453"/>
    <hyperlink ref="CR78" r:id="rId454"/>
    <hyperlink ref="D20" r:id="rId455"/>
    <hyperlink ref="D21" r:id="rId456"/>
    <hyperlink ref="D22" r:id="rId457"/>
    <hyperlink ref="L10" r:id="rId458"/>
    <hyperlink ref="R2" r:id="rId459" display="http://drohobych-rada.gov.ua/servisy/"/>
    <hyperlink ref="AZ2" r:id="rId460"/>
    <hyperlink ref="CJ2" r:id="rId461"/>
    <hyperlink ref="BH13" r:id="rId462" display="https://mukachevo-rada.gov.ua/profiles/baloga-andriy-viktorovich_x000a_звіт за 2018 рік"/>
    <hyperlink ref="BH15" r:id="rId463"/>
    <hyperlink ref="BH20" r:id="rId464"/>
    <hyperlink ref="BH29" r:id="rId465"/>
    <hyperlink ref="BH70" r:id="rId466" display="https://mukachevo-rada.gov.ua/golovna/instrumenti-meshkancya/gromadska-uchast/zapobigannya-korupciyi/zvernennya-vikrivachiv"/>
    <hyperlink ref="BH74" r:id="rId467"/>
    <hyperlink ref="BJ14" r:id="rId468" display="https://nizhynrada.gov.ua/nmr/departments/deputati-miskoji-radi"/>
    <hyperlink ref="BJ18" r:id="rId469" display="https://nizhynrada.gov.ua/nmr/vikonkom/rishennya-vikonavchogo-komitetu"/>
    <hyperlink ref="BJ19" r:id="rId470"/>
    <hyperlink ref="BJ20" r:id="rId471"/>
    <hyperlink ref="BJ25" r:id="rId472" display="https://nizhynrada.gov.ua/nmr/miskiy-golova/elektronni-peticiji_x000a_посилання неактивне"/>
    <hyperlink ref="BJ29" r:id="rId473"/>
    <hyperlink ref="BJ56" r:id="rId474"/>
    <hyperlink ref="BJ64" r:id="rId475"/>
    <hyperlink ref="BJ70" r:id="rId476" display="https://nizhynrada.gov.ua/nmr/publichna-informaciya/zapobigannya-korupciji/iv-zapobigannya-korupciji-sered-posadovih-osib-yuridichnih-osib-publichnogo-prava-shcho-zasnovani-miskoyu-radoyu_x000a_Відсутні звіти за 2020 рік"/>
    <hyperlink ref="BN10" r:id="rId477" display="https://novomoskovsk-rada.dp.gov.ua/ua/gromadskosti/zvernennya-gromadyan/zviti-po-zvernennyam-gromadyan_x000a_Інформація відсутня за 2017-2020 рр."/>
    <hyperlink ref="BN14" r:id="rId478" display="https://novomoskovsk-rada.dp.gov.ua/ua/vikonkom/team_x000a_біографії відсутні, посилання на депутатський корпус відсутнє"/>
    <hyperlink ref="BN17" r:id="rId479"/>
    <hyperlink ref="BN18" r:id="rId480" display="http://www.novomoskovsk-rada.gov.ua/sites/default/files/protokoly_zasidan_vykonkomu_2020.rar_x000a_Посилання неактивне"/>
    <hyperlink ref="AV25" r:id="rId481" display="https://e-dem.in.ua/lisichansk/petition/embedallstate _x000a_посилання неактивне"/>
    <hyperlink ref="AV43" r:id="rId482"/>
    <hyperlink ref="AX10" r:id="rId483"/>
    <hyperlink ref="AX25" r:id="rId484"/>
    <hyperlink ref="AX28" r:id="rId485"/>
    <hyperlink ref="AX33" r:id="rId486"/>
    <hyperlink ref="AX34" r:id="rId487"/>
    <hyperlink ref="AX35" r:id="rId488"/>
    <hyperlink ref="AX36" r:id="rId489"/>
    <hyperlink ref="AX37" r:id="rId490"/>
    <hyperlink ref="AX38" r:id="rId491"/>
    <hyperlink ref="AX40" r:id="rId492"/>
    <hyperlink ref="AX43" r:id="rId493"/>
    <hyperlink ref="AX44" r:id="rId494"/>
    <hyperlink ref="AX52" r:id="rId495"/>
    <hyperlink ref="AX55" r:id="rId496"/>
    <hyperlink ref="AX58" r:id="rId497"/>
    <hyperlink ref="AX59" r:id="rId498"/>
    <hyperlink ref="AX60" r:id="rId499" display="https://www.lutskrada.gov.ua/publications/novi-pravyla-povirky-lichylnykiv-uves-protses-kontroliuvatyme-pidpryiemstvo_x000a_"/>
    <hyperlink ref="AX61" r:id="rId500"/>
    <hyperlink ref="AX62" r:id="rId501"/>
    <hyperlink ref="AX63" r:id="rId502"/>
    <hyperlink ref="AX64" r:id="rId503"/>
    <hyperlink ref="AX66" r:id="rId504"/>
    <hyperlink ref="AX69" r:id="rId505"/>
    <hyperlink ref="AX73" r:id="rId506"/>
    <hyperlink ref="AX78" r:id="rId507"/>
    <hyperlink ref="AZ5" r:id="rId508"/>
    <hyperlink ref="AZ12" r:id="rId509"/>
    <hyperlink ref="AZ14" r:id="rId510"/>
    <hyperlink ref="AZ15" r:id="rId511"/>
    <hyperlink ref="AZ16" r:id="rId512"/>
    <hyperlink ref="AZ17" r:id="rId513"/>
    <hyperlink ref="AZ19" r:id="rId514"/>
    <hyperlink ref="AZ20" r:id="rId515"/>
    <hyperlink ref="AZ21" r:id="rId516"/>
    <hyperlink ref="AZ22" r:id="rId517"/>
    <hyperlink ref="AZ24" r:id="rId518"/>
    <hyperlink ref="AZ28" r:id="rId519"/>
    <hyperlink ref="AZ34" r:id="rId520"/>
    <hyperlink ref="AZ36" r:id="rId521"/>
    <hyperlink ref="AZ37" r:id="rId522"/>
    <hyperlink ref="AZ39" r:id="rId523"/>
    <hyperlink ref="AZ40" r:id="rId524"/>
    <hyperlink ref="AZ41" r:id="rId525"/>
    <hyperlink ref="AZ42" r:id="rId526" display="https://city-adm.lviv.ua/competitions"/>
    <hyperlink ref="AZ43" r:id="rId527"/>
    <hyperlink ref="AZ44" r:id="rId528"/>
    <hyperlink ref="AZ46" r:id="rId529"/>
    <hyperlink ref="AZ48" r:id="rId530"/>
    <hyperlink ref="AZ55" r:id="rId531"/>
    <hyperlink ref="AZ56" r:id="rId532"/>
    <hyperlink ref="AZ57" r:id="rId533"/>
    <hyperlink ref="AZ58" r:id="rId534"/>
    <hyperlink ref="AZ59" r:id="rId535"/>
    <hyperlink ref="AZ61" r:id="rId536"/>
    <hyperlink ref="AZ63" r:id="rId537"/>
    <hyperlink ref="AZ65" r:id="rId538"/>
    <hyperlink ref="AZ67" r:id="rId539"/>
    <hyperlink ref="AZ69" r:id="rId540"/>
    <hyperlink ref="AZ71" r:id="rId541"/>
    <hyperlink ref="AZ74" r:id="rId542"/>
    <hyperlink ref="AZ75" r:id="rId543" display="https://www.lvivrada.gov.ua/informacia/proekty-uhval_x000a_публікуються всі питання незалежно від їх сфери регулювання_x000a_"/>
    <hyperlink ref="AZ76" r:id="rId544"/>
    <hyperlink ref="AZ77" r:id="rId545"/>
    <hyperlink ref="AZ78" r:id="rId546"/>
    <hyperlink ref="CF23" r:id="rId547"/>
    <hyperlink ref="CF33" r:id="rId548"/>
    <hyperlink ref="CF43" r:id="rId549"/>
    <hyperlink ref="CF67" r:id="rId550" display="https://ternopilcity.gov.ua/inshe/deklaratsiya/_x000a_відсутні декларації за 2018-2020 рр."/>
    <hyperlink ref="CT10" r:id="rId551" display="http://chernivtsy.eu/portal/zvity-chernivetskogo-miskogo-golovy_x000a_відсутні звіти за 2018-2020 рр."/>
    <hyperlink ref="CT12" r:id="rId552"/>
    <hyperlink ref="CT13" r:id="rId553" display="http://chernivtsy.eu/portal/zvity-chernivetskogo-miskogo-golovy_x000a_відсутні звіти за 2018-2020 рр."/>
    <hyperlink ref="CT15" r:id="rId554"/>
    <hyperlink ref="CT16" r:id="rId555"/>
    <hyperlink ref="CT17" r:id="rId556"/>
    <hyperlink ref="CT21" r:id="rId557"/>
    <hyperlink ref="CT22" r:id="rId558"/>
    <hyperlink ref="CT24" r:id="rId559"/>
    <hyperlink ref="CT29" r:id="rId560"/>
    <hyperlink ref="CT35" r:id="rId561" display="http://chernivtsy.eu/portal/publichni-zakupivili-2021"/>
    <hyperlink ref="CT36" r:id="rId562"/>
    <hyperlink ref="CT46" r:id="rId563" location="more-135050"/>
    <hyperlink ref="CT51" r:id="rId564"/>
    <hyperlink ref="CT53" r:id="rId565"/>
    <hyperlink ref="CT56" r:id="rId566"/>
    <hyperlink ref="CT57" r:id="rId567"/>
    <hyperlink ref="CT58" r:id="rId568"/>
    <hyperlink ref="CT59" r:id="rId569"/>
    <hyperlink ref="CT61" r:id="rId570"/>
    <hyperlink ref="CT63" r:id="rId571"/>
    <hyperlink ref="CT64" r:id="rId572"/>
    <hyperlink ref="CT66" r:id="rId573"/>
    <hyperlink ref="CT72" r:id="rId574"/>
    <hyperlink ref="CT74" r:id="rId575"/>
    <hyperlink ref="CT75" r:id="rId576"/>
    <hyperlink ref="CT76" r:id="rId577"/>
    <hyperlink ref="CT78" r:id="rId578"/>
    <hyperlink ref="R19" r:id="rId579"/>
    <hyperlink ref="R25" r:id="rId580"/>
    <hyperlink ref="R28" r:id="rId581"/>
    <hyperlink ref="R34" r:id="rId582" display="https://drohobych-rada.gov.ua/%d0%b5%d0%ba%d0%be%d0%bd%d0%be%d0%bc%d1%96%d0%ba%d0%b0/%d0%b7%d0%b0%d0%ba%d1%83%d0%bf%d1%96%d0%b2%d0%bb%d1%96-%d1%80%d0%be%d0%b7%d0%bf%d0%be%d1%80%d1%8f%d0%b4%d0%bd%d0%b8%d0%ba%d1%96%d0%b2/_x000a_Етап планування"/>
    <hyperlink ref="R36" r:id="rId583" display="https://drohobych-rada.gov.ua/%d0%b5%d0%ba%d0%be%d0%bd%d0%be%d0%bc%d1%96%d0%ba%d0%b0/%d0%b7%d0%b0%d0%ba%d1%83%d0%bf%d1%96%d0%b2%d0%bb%d1%96-%d1%80%d0%be%d0%b7%d0%bf%d0%be%d1%80%d1%8f%d0%b4%d0%bd%d0%b8%d0%ba%d1%96%d0%b2/_x000a_Етап закупівель"/>
    <hyperlink ref="R48" r:id="rId584"/>
    <hyperlink ref="R50" display="http://drohobych-rada.gov.ua/informatsiya-vykonavchyh-organiv/byudzhet-drogobycha/_x000a_https://doc.drohobych-rada.gov.ua/?action=do_search&amp;keywords=%D0%BF%D1%80%D0%BE%20%D0%B2%D0%BD%D0%B5%D1%81%D0%B5%D0%BD%D0%BD%D1%8F%20%D0%B7%D0%BC%D1%96%D0%BD%20%D0%B4%D0%BE"/>
    <hyperlink ref="R52" r:id="rId585"/>
    <hyperlink ref="R58" r:id="rId586"/>
    <hyperlink ref="R67" r:id="rId587"/>
    <hyperlink ref="R73" r:id="rId588"/>
    <hyperlink ref="R75" r:id="rId589"/>
    <hyperlink ref="X10" r:id="rId590"/>
    <hyperlink ref="X11" r:id="rId591" display="http://www.mvk.if.ua/livevideo"/>
    <hyperlink ref="X14" display="http://www.mvk.if.ua/biografija _x000a_http://www.mrada.if.ua/%D0%B4%D0%B5%D0%BF%D1%83%D1%82%D0%B0%D1%82%D0%B8-%D0%BC%D1%96%D1%81%D1%8C%D0%BA%D0%BE%D1%97-%D1%80%D0%B0%D0%B4%D0%B8/%D0%B4%D0%B5%D0%BF%D1%83%D1%82%D0%B0%D1%82%D1%81%D1%8C%D0%BA%D0%B8%D0%B9-%D0%BA%D0"/>
    <hyperlink ref="X16" r:id="rId592"/>
    <hyperlink ref="X19" r:id="rId593"/>
    <hyperlink ref="X20" r:id="rId594"/>
    <hyperlink ref="X22" r:id="rId595"/>
    <hyperlink ref="X25" r:id="rId596"/>
    <hyperlink ref="X31" r:id="rId597"/>
    <hyperlink ref="X32" r:id="rId598"/>
    <hyperlink ref="X34" r:id="rId599" display="http://www.mvk.if.ua/rplzak_x000a_інформація відсутня"/>
    <hyperlink ref="X35" r:id="rId600" display="http://www.mvk.if.ua/tender_x000a_відсутня інформація про плани закупівель"/>
    <hyperlink ref="X37" r:id="rId601"/>
    <hyperlink ref="X38" r:id="rId602"/>
    <hyperlink ref="X39" r:id="rId603"/>
    <hyperlink ref="X40" r:id="rId604"/>
    <hyperlink ref="X41" r:id="rId605"/>
    <hyperlink ref="X56" r:id="rId606"/>
    <hyperlink ref="X59" r:id="rId607" display="http://www.komynalka.com.ua/ (розділ Підприємства)_x000a_"/>
    <hyperlink ref="X73" r:id="rId608"/>
    <hyperlink ref="X75" r:id="rId609"/>
    <hyperlink ref="X76" r:id="rId610"/>
    <hyperlink ref="X77" r:id="rId611"/>
    <hyperlink ref="AH11" r:id="rId612" display="http://www.kovelrada.gov.ua/councildecision.html"/>
    <hyperlink ref="AH12" r:id="rId613" display="http://kovelrada.gov.ua/protokoli_zasidan_postijnih_komisij_za_2020_rik.html"/>
    <hyperlink ref="AH13" r:id="rId614"/>
    <hyperlink ref="AH14" r:id="rId615"/>
    <hyperlink ref="AH15" r:id="rId616"/>
    <hyperlink ref="AH16" r:id="rId617"/>
    <hyperlink ref="AH17" r:id="rId618" display="http://www.kovelrada.gov.ua/programeconomic.html"/>
    <hyperlink ref="AH18" r:id="rId619"/>
    <hyperlink ref="AH23" r:id="rId620"/>
    <hyperlink ref="AH24" r:id="rId621" display="http://kovelrada.gov.ua/appeals_citizens.html"/>
    <hyperlink ref="AH25" r:id="rId622"/>
    <hyperlink ref="AH26" r:id="rId623"/>
    <hyperlink ref="AH28" r:id="rId624"/>
    <hyperlink ref="AH29" r:id="rId625"/>
    <hyperlink ref="AH34" r:id="rId626"/>
    <hyperlink ref="AH39" r:id="rId627"/>
    <hyperlink ref="AH41" r:id="rId628"/>
    <hyperlink ref="AH43" r:id="rId629"/>
    <hyperlink ref="AH48" r:id="rId630"/>
    <hyperlink ref="AH52" r:id="rId631"/>
    <hyperlink ref="AH55" r:id="rId632"/>
    <hyperlink ref="AH58" r:id="rId633"/>
    <hyperlink ref="AH62" r:id="rId634" display="http://www.kovelrada.gov.ua/publichna_informaciya_cshodo_sluzhbi_v_organah_miscevogo_samovryaduvannya.html"/>
    <hyperlink ref="AH63" r:id="rId635" display="http://www.kovelrada.gov.ua/news-9858.html"/>
    <hyperlink ref="AH64" r:id="rId636"/>
    <hyperlink ref="AH65" r:id="rId637"/>
    <hyperlink ref="AH67" r:id="rId638"/>
    <hyperlink ref="AH68" r:id="rId639"/>
    <hyperlink ref="AH71" r:id="rId640"/>
    <hyperlink ref="AH72" r:id="rId641"/>
    <hyperlink ref="AH75" r:id="rId642"/>
    <hyperlink ref="AH76" r:id="rId643"/>
    <hyperlink ref="AJ2" r:id="rId644"/>
    <hyperlink ref="AJ11" r:id="rId645"/>
    <hyperlink ref="AJ12" r:id="rId646"/>
    <hyperlink ref="AJ14" r:id="rId647" display="https://konotop-rada.gov.ua/7530-2019-08-20-14-00-50/"/>
    <hyperlink ref="AJ15" r:id="rId648"/>
    <hyperlink ref="AJ16" r:id="rId649"/>
    <hyperlink ref="AJ17" r:id="rId650"/>
    <hyperlink ref="AJ18" r:id="rId651"/>
    <hyperlink ref="AJ23" r:id="rId652"/>
    <hyperlink ref="AJ30" r:id="rId653"/>
    <hyperlink ref="AJ34" r:id="rId654"/>
    <hyperlink ref="AJ35" r:id="rId655"/>
    <hyperlink ref="AJ38" r:id="rId656"/>
    <hyperlink ref="AJ40" r:id="rId657" display="https://konotop-rada.gov.ua/wp-content/uploads/2009/05/P20144.pdfhttps:/konotop-rada.gov.ua/wp-content/uploads/2009/05/P20148a.pdf"/>
    <hyperlink ref="AJ41" r:id="rId658"/>
    <hyperlink ref="AJ43" r:id="rId659"/>
    <hyperlink ref="AJ48" r:id="rId660"/>
    <hyperlink ref="AJ50" r:id="rId661"/>
    <hyperlink ref="AJ56" r:id="rId662"/>
    <hyperlink ref="AJ57" r:id="rId663"/>
    <hyperlink ref="AJ58" r:id="rId664"/>
    <hyperlink ref="AJ59" r:id="rId665"/>
    <hyperlink ref="AJ61" r:id="rId666"/>
    <hyperlink ref="AJ62" r:id="rId667"/>
    <hyperlink ref="AJ63" r:id="rId668"/>
    <hyperlink ref="AJ68" r:id="rId669"/>
    <hyperlink ref="AJ69" r:id="rId670"/>
    <hyperlink ref="AJ73" r:id="rId671"/>
    <hyperlink ref="AJ76" r:id="rId672"/>
    <hyperlink ref="AJ78" r:id="rId673"/>
    <hyperlink ref="AL22" r:id="rId674" display="http://konstrada.gov.ua/power/30-reglament-roboti"/>
    <hyperlink ref="AL23" r:id="rId675"/>
    <hyperlink ref="AL24" r:id="rId676"/>
    <hyperlink ref="AL41" r:id="rId677"/>
    <hyperlink ref="AL42" r:id="rId678"/>
    <hyperlink ref="AL43" r:id="rId679" display="http://konstrada.gov.ua/sotsialno-ekonomichnij-rozvitok/zhitlovo-gospodarske-gospodarstvo/orenda"/>
    <hyperlink ref="AL44" r:id="rId680"/>
    <hyperlink ref="AL58" r:id="rId681"/>
    <hyperlink ref="AL69" r:id="rId682"/>
    <hyperlink ref="AL71" r:id="rId683"/>
    <hyperlink ref="AL76" r:id="rId684"/>
    <hyperlink ref="AN20" r:id="rId685"/>
    <hyperlink ref="AN43" r:id="rId686"/>
    <hyperlink ref="AN56" r:id="rId687"/>
    <hyperlink ref="AN65" r:id="rId688"/>
    <hyperlink ref="AN64" r:id="rId689"/>
    <hyperlink ref="AN76" r:id="rId690"/>
    <hyperlink ref="AN75" r:id="rId691"/>
    <hyperlink ref="AN74" r:id="rId692"/>
    <hyperlink ref="AN16" r:id="rId693"/>
    <hyperlink ref="BB10" r:id="rId694"/>
    <hyperlink ref="BB77" r:id="rId695"/>
    <hyperlink ref="BB76" r:id="rId696"/>
    <hyperlink ref="BB63" r:id="rId697"/>
    <hyperlink ref="BB30" r:id="rId698"/>
    <hyperlink ref="BB78" r:id="rId699"/>
    <hyperlink ref="BB48" r:id="rId700"/>
    <hyperlink ref="BB49" r:id="rId701"/>
    <hyperlink ref="BB50" r:id="rId702"/>
    <hyperlink ref="BB51" r:id="rId703"/>
    <hyperlink ref="BB46" r:id="rId704"/>
    <hyperlink ref="BB54" r:id="rId705"/>
    <hyperlink ref="BB55" r:id="rId706"/>
    <hyperlink ref="BD10" r:id="rId707"/>
    <hyperlink ref="BD72" r:id="rId708"/>
    <hyperlink ref="BD69" r:id="rId709"/>
    <hyperlink ref="BD68" r:id="rId710"/>
    <hyperlink ref="BD66" r:id="rId711"/>
    <hyperlink ref="BD65" r:id="rId712"/>
    <hyperlink ref="BD64" r:id="rId713"/>
    <hyperlink ref="BD63" r:id="rId714"/>
    <hyperlink ref="BD62" r:id="rId715"/>
    <hyperlink ref="BD61" r:id="rId716"/>
    <hyperlink ref="BD59" r:id="rId717"/>
    <hyperlink ref="BD58" r:id="rId718"/>
    <hyperlink ref="BD71" r:id="rId719"/>
    <hyperlink ref="BD57" r:id="rId720"/>
    <hyperlink ref="BD56" r:id="rId721"/>
    <hyperlink ref="BD50" r:id="rId722"/>
    <hyperlink ref="BD49" r:id="rId723"/>
    <hyperlink ref="BD48" r:id="rId724"/>
    <hyperlink ref="BD44" r:id="rId725"/>
    <hyperlink ref="BD43" r:id="rId726" display="http://mlt.gov.ua/index.php?option=com_content&amp;task=blogcategory&amp;id=104&amp;Itemid=355 Також формується інформація щодо таких об'єктів на 2018 рік."/>
    <hyperlink ref="BD23" r:id="rId727"/>
    <hyperlink ref="BD75" r:id="rId728"/>
    <hyperlink ref="BF2" r:id="rId729"/>
    <hyperlink ref="BF10" r:id="rId730"/>
    <hyperlink ref="BF78" r:id="rId731"/>
    <hyperlink ref="BF74" r:id="rId732"/>
    <hyperlink ref="BF72" r:id="rId733"/>
    <hyperlink ref="BF71" r:id="rId734"/>
    <hyperlink ref="BF66" r:id="rId735"/>
    <hyperlink ref="BF63" r:id="rId736"/>
    <hyperlink ref="BF61" r:id="rId737"/>
    <hyperlink ref="BF59" r:id="rId738"/>
    <hyperlink ref="BF32" r:id="rId739"/>
    <hyperlink ref="BF28" r:id="rId740"/>
    <hyperlink ref="BF25" r:id="rId741"/>
    <hyperlink ref="BF18" r:id="rId742"/>
    <hyperlink ref="BF16" r:id="rId743"/>
    <hyperlink ref="BF14" r:id="rId744"/>
    <hyperlink ref="BF50" r:id="rId745"/>
    <hyperlink ref="BF51" r:id="rId746"/>
    <hyperlink ref="BZ2" r:id="rId747"/>
    <hyperlink ref="BZ12" r:id="rId748"/>
    <hyperlink ref="BZ13" r:id="rId749"/>
    <hyperlink ref="BZ15" r:id="rId750"/>
    <hyperlink ref="BZ31" r:id="rId751"/>
    <hyperlink ref="BZ30" r:id="rId752"/>
    <hyperlink ref="BZ29" r:id="rId753"/>
    <hyperlink ref="BZ27" r:id="rId754"/>
    <hyperlink ref="BZ38" r:id="rId755"/>
    <hyperlink ref="BZ39" r:id="rId756"/>
    <hyperlink ref="BZ37" r:id="rId757"/>
    <hyperlink ref="BZ36" r:id="rId758"/>
    <hyperlink ref="BZ34" r:id="rId759"/>
    <hyperlink ref="BZ35" r:id="rId760"/>
    <hyperlink ref="BZ33" r:id="rId761"/>
    <hyperlink ref="BZ32" r:id="rId762"/>
    <hyperlink ref="BZ16" r:id="rId763"/>
    <hyperlink ref="BZ21" r:id="rId764"/>
    <hyperlink ref="BZ22" r:id="rId765"/>
    <hyperlink ref="BZ23" r:id="rId766"/>
    <hyperlink ref="BZ25" r:id="rId767"/>
    <hyperlink ref="BZ69" r:id="rId768"/>
    <hyperlink ref="BZ68" r:id="rId769"/>
    <hyperlink ref="BZ70" r:id="rId770"/>
    <hyperlink ref="BZ72" r:id="rId771"/>
    <hyperlink ref="BZ73" r:id="rId772"/>
    <hyperlink ref="BZ76" r:id="rId773"/>
    <hyperlink ref="BZ75" r:id="rId774"/>
    <hyperlink ref="BZ77" r:id="rId775"/>
    <hyperlink ref="BZ67" r:id="rId776"/>
    <hyperlink ref="BZ60" r:id="rId777"/>
    <hyperlink ref="BZ61" r:id="rId778"/>
    <hyperlink ref="BZ62" r:id="rId779"/>
    <hyperlink ref="BZ63" r:id="rId780"/>
    <hyperlink ref="BZ26" r:id="rId781"/>
    <hyperlink ref="CB5" r:id="rId782"/>
    <hyperlink ref="CB2" r:id="rId783"/>
    <hyperlink ref="CB10" r:id="rId784"/>
    <hyperlink ref="CB42" r:id="rId785"/>
    <hyperlink ref="CB29" r:id="rId786"/>
    <hyperlink ref="CB14" r:id="rId787"/>
    <hyperlink ref="CB15" r:id="rId788"/>
    <hyperlink ref="CB35" r:id="rId789"/>
    <hyperlink ref="CB36" r:id="rId790"/>
    <hyperlink ref="CB38" r:id="rId791"/>
    <hyperlink ref="CB48" r:id="rId792"/>
    <hyperlink ref="CB64" r:id="rId793"/>
    <hyperlink ref="CB65" r:id="rId794"/>
    <hyperlink ref="CB66" r:id="rId795"/>
    <hyperlink ref="CB28" r:id="rId796"/>
    <hyperlink ref="CB62" r:id="rId797"/>
    <hyperlink ref="CB61" r:id="rId798"/>
    <hyperlink ref="CB16" r:id="rId799"/>
    <hyperlink ref="CB71" r:id="rId800"/>
    <hyperlink ref="CB70" r:id="rId801"/>
    <hyperlink ref="CB72" r:id="rId802"/>
    <hyperlink ref="CX2" r:id="rId803"/>
    <hyperlink ref="CX4" r:id="rId804"/>
    <hyperlink ref="CX46" r:id="rId805"/>
    <hyperlink ref="CX15" r:id="rId806"/>
    <hyperlink ref="CX32" r:id="rId807"/>
    <hyperlink ref="CX34" r:id="rId808"/>
    <hyperlink ref="CX35" r:id="rId809"/>
    <hyperlink ref="CX36" r:id="rId810"/>
    <hyperlink ref="CX37" r:id="rId811"/>
    <hyperlink ref="CX38" r:id="rId812"/>
    <hyperlink ref="CX39" r:id="rId813"/>
    <hyperlink ref="CX40" r:id="rId814"/>
    <hyperlink ref="CX41" r:id="rId815"/>
    <hyperlink ref="CX44" r:id="rId816"/>
    <hyperlink ref="CX47" r:id="rId817"/>
    <hyperlink ref="CX48" r:id="rId818"/>
    <hyperlink ref="CX50" r:id="rId819"/>
    <hyperlink ref="CX49" r:id="rId820"/>
    <hyperlink ref="CX51" r:id="rId821"/>
    <hyperlink ref="CX63" r:id="rId822"/>
    <hyperlink ref="CX78" r:id="rId823"/>
    <hyperlink ref="CX77" r:id="rId824"/>
    <hyperlink ref="CX76" r:id="rId825"/>
    <hyperlink ref="CX75" r:id="rId826"/>
    <hyperlink ref="CX74" r:id="rId827"/>
    <hyperlink ref="CX66" r:id="rId828"/>
    <hyperlink ref="CX68" r:id="rId829"/>
    <hyperlink ref="CX70" r:id="rId830"/>
    <hyperlink ref="CX71" r:id="rId831"/>
    <hyperlink ref="CX72" r:id="rId832"/>
    <hyperlink ref="CX23" r:id="rId833"/>
    <hyperlink ref="CX24" r:id="rId834"/>
    <hyperlink ref="CX58" r:id="rId835"/>
    <hyperlink ref="CX59" r:id="rId836"/>
    <hyperlink ref="CX61" r:id="rId837"/>
    <hyperlink ref="CX13" r:id="rId838"/>
    <hyperlink ref="CP10" r:id="rId839"/>
    <hyperlink ref="CP16" r:id="rId840"/>
    <hyperlink ref="CP21" r:id="rId841" display="https://khm.gov.ua/uk/content/miscevi-iniciatyvy (не оновлювався у 2020 році)"/>
    <hyperlink ref="CP22" r:id="rId842"/>
    <hyperlink ref="CP25" r:id="rId843"/>
    <hyperlink ref="CP35" r:id="rId844"/>
    <hyperlink ref="CP37" r:id="rId845"/>
    <hyperlink ref="CP39" r:id="rId846"/>
    <hyperlink ref="CP48" r:id="rId847"/>
    <hyperlink ref="CP51" r:id="rId848" display="https://khm.gov.ua/uk/content/pro-byudzhet-hmelnyckoyi-miskoyi-terytorialnoyi-gromady-na-2021-rik (за 10 днів)"/>
    <hyperlink ref="CP53" r:id="rId849"/>
    <hyperlink ref="CP54" r:id="rId850" display="https://khm.gov.ua/uk/content/pro-byudzhet-mista-hmelnyckogo-na-2020-rik-0 (додаток 2)"/>
    <hyperlink ref="CP56" r:id="rId851"/>
    <hyperlink ref="CP58" r:id="rId852"/>
    <hyperlink ref="CP61" r:id="rId853"/>
    <hyperlink ref="CP63" r:id="rId854"/>
    <hyperlink ref="CP64" r:id="rId855"/>
    <hyperlink ref="CP65" r:id="rId856"/>
    <hyperlink ref="CP66" r:id="rId857"/>
    <hyperlink ref="CV10" r:id="rId858"/>
    <hyperlink ref="CV15" r:id="rId859"/>
    <hyperlink ref="CV17" r:id="rId860" display="http://chernigiv-rada.gov.ua/miski-programy/"/>
    <hyperlink ref="CV19" r:id="rId861" display="http://chernigiv-rada.gov.ua/statut-gromady Вказано в Статуті громади"/>
    <hyperlink ref="CV28" r:id="rId862"/>
    <hyperlink ref="CV29" r:id="rId863" display="https://chernigiv-rada.gov.ua/investuite-u-chernihiv/"/>
    <hyperlink ref="CV35" r:id="rId864"/>
    <hyperlink ref="CV40" r:id="rId865"/>
    <hyperlink ref="CV39" r:id="rId866"/>
    <hyperlink ref="CV41" r:id="rId867"/>
    <hyperlink ref="CV42" r:id="rId868"/>
    <hyperlink ref="CV46" r:id="rId869" display="http://chernigiv-rada.gov.ua/komvl-objekty/ (за 2020 рік немає інформації)"/>
    <hyperlink ref="CV47" r:id="rId870" display="http://chernigiv-rada.gov.ua/komvl-objekty/ (за 2020 рік немає інформації)"/>
    <hyperlink ref="CV49" r:id="rId871"/>
    <hyperlink ref="CV54" r:id="rId872" display="http://chernigiv-rada.gov.ua/miskiy-byudzhet/ Рішення щодо управління боргом"/>
    <hyperlink ref="CV61" r:id="rId873"/>
    <hyperlink ref="CV64" r:id="rId874"/>
    <hyperlink ref="CV71" r:id="rId875"/>
    <hyperlink ref="CV72" r:id="rId876"/>
    <hyperlink ref="CD3" r:id="rId877"/>
    <hyperlink ref="CD4" r:id="rId878"/>
    <hyperlink ref="CD5" r:id="rId879"/>
    <hyperlink ref="CD11" r:id="rId880"/>
    <hyperlink ref="CD13" r:id="rId881" display="https://smr.gov.ua/uk/miska-vlada/miskij-golova/zviti.html  (база з 2006 року)"/>
    <hyperlink ref="CD20" r:id="rId882"/>
    <hyperlink ref="CD28" r:id="rId883"/>
    <hyperlink ref="CD35" r:id="rId884"/>
    <hyperlink ref="CD42" r:id="rId885" display="https://smr.gov.ua/uk/2016-03-14-08-10-17/komunalne-majno-mista/orenda-nerukhomogo-majna/1876-dokumenti-shcho-podayutsya-uchasnikom-konkursu-na-pravo-orendi-komunalnogo-majna.html (давно не оновлювалась інформація)"/>
    <hyperlink ref="CD43" r:id="rId886" display="https://smr.gov.ua/uk/2016-03-14-08-10-17/komunalne-majno-mista/orenda-nerukhomogo-majna/182-ogoloshennya-pro-provedennya-konkursu.html (давно не оновлювалась інформація)"/>
    <hyperlink ref="CD50" r:id="rId887"/>
    <hyperlink ref="CD53" r:id="rId888" display="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
    <hyperlink ref="CD55" r:id="rId889" display="https://smr.gov.ua/uk/misto/2016-03-14-08-10-17/informatsijni-materiali/informatsijni-materiali-z-pitan-sotszakhistu/184-osnovni-vidi-sotsialnoji-dopomogi/8504-perelik-kategorij-sumchan-yaki-mozhut-otrimati-sotsialnu-dopomogu-vid-sumskoji-miskoji-radi.html"/>
    <hyperlink ref="CD69" r:id="rId890"/>
    <hyperlink ref="CD71" r:id="rId891"/>
    <hyperlink ref="CD72" r:id="rId892"/>
    <hyperlink ref="CD73" r:id="rId893"/>
    <hyperlink ref="BX11" r:id="rId894"/>
    <hyperlink ref="BX12" r:id="rId895"/>
    <hyperlink ref="BX15" r:id="rId896"/>
    <hyperlink ref="BX16" r:id="rId897"/>
    <hyperlink ref="BX22" r:id="rId898"/>
    <hyperlink ref="BX23" r:id="rId899"/>
    <hyperlink ref="BX25" r:id="rId900"/>
    <hyperlink ref="BX26" r:id="rId901"/>
    <hyperlink ref="BX28" r:id="rId902" display="http://www.city-adm.rv.ua/RivnePortal/ukr/city_partners.aspx (старий сайт), на новому сайті розділу немає і пошук не видає"/>
    <hyperlink ref="BX33" r:id="rId903"/>
    <hyperlink ref="BX34" r:id="rId904" display="https://prozorro.gov.ua/tender/search?query=04057758 (перекидає одразу на сайт Prozorro на закупівлі виконавчого комітету)"/>
    <hyperlink ref="BX35" r:id="rId905" display="https://prozorro.gov.ua/tender/search?query=04057758 (перекидає одразу на сайт Prozorro на закупівлі виконавчого комітету)"/>
    <hyperlink ref="BX36" r:id="rId906" display="https://prozorro.gov.ua/tender/search?query=04057758 (перекидає одразу на сайт Prozorro на закупівлі виконавчого комітету)"/>
    <hyperlink ref="BX37" r:id="rId907" display="https://prozorro.gov.ua/tender/search?query=04057758 (перекидає одразу на сайт Prozorro на закупівлі виконавчого комітету)"/>
    <hyperlink ref="BX38" r:id="rId908" display="https://prozorro.gov.ua/tender/search?query=04057758 (перекидає одразу на сайт Prozorro на закупівлі виконавчого комітету)"/>
    <hyperlink ref="BX43" r:id="rId909"/>
    <hyperlink ref="BX49" r:id="rId910" display="http://rivnerada.gov.ua/portal/content-list/5/227?page=3 бюджети від 2019 року (оновлений сайт)"/>
    <hyperlink ref="BX50" r:id="rId911"/>
    <hyperlink ref="BX55" r:id="rId912"/>
    <hyperlink ref="BX56" r:id="rId913" display="https://rivnesoc.gov.ua/care/"/>
    <hyperlink ref="BX57" r:id="rId914"/>
    <hyperlink ref="BX58" r:id="rId915"/>
    <hyperlink ref="BX61" r:id="rId916"/>
    <hyperlink ref="BX62" r:id="rId917"/>
    <hyperlink ref="BX63" r:id="rId918"/>
    <hyperlink ref="BX66" r:id="rId919"/>
    <hyperlink ref="BX69" r:id="rId920"/>
    <hyperlink ref="BX73" r:id="rId921"/>
    <hyperlink ref="BX74" r:id="rId922"/>
    <hyperlink ref="BX75" r:id="rId923" display="http://www.city-adm.rv.ua/PublicServices/draft-decisions/senate; новий сайт"/>
    <hyperlink ref="BV2" r:id="rId924"/>
    <hyperlink ref="BV3" r:id="rId925"/>
    <hyperlink ref="BV4" r:id="rId926"/>
    <hyperlink ref="BV5" r:id="rId927"/>
    <hyperlink ref="BV13" r:id="rId928" display="http://www.rada-poltava.gov.ua/documents/public_reports/ (наразі відсутні звіти)"/>
    <hyperlink ref="BV15" r:id="rId929"/>
    <hyperlink ref="BV16" r:id="rId930"/>
    <hyperlink ref="BV17" r:id="rId931"/>
    <hyperlink ref="BV18" r:id="rId932"/>
    <hyperlink ref="BV19" r:id="rId933"/>
    <hyperlink ref="BV21" r:id="rId934"/>
    <hyperlink ref="BV25" r:id="rId935"/>
    <hyperlink ref="BV33" r:id="rId936"/>
    <hyperlink ref="BV56" r:id="rId937"/>
    <hyperlink ref="BV57" r:id="rId938"/>
    <hyperlink ref="BV58" r:id="rId939"/>
    <hyperlink ref="BV59" r:id="rId940"/>
    <hyperlink ref="BV69" r:id="rId941" display="https://rada-poltava.gov.ua/rule/vykonkom/corupt/ пустий розділ"/>
    <hyperlink ref="BN23" r:id="rId942"/>
    <hyperlink ref="BN25" r:id="rId943"/>
    <hyperlink ref="BN29" r:id="rId944" display="https://adm.dp.gov.ua/biznesu/investoram/inozemni-investiciyi-granti-ta-mtd_x000a_посилання на проєкти Дніпропетровської обласної ради"/>
    <hyperlink ref="BN24" r:id="rId945"/>
    <hyperlink ref="BN35" r:id="rId946"/>
    <hyperlink ref="BN48" r:id="rId947" display="https://novomoskovsk-rada.dp.gov.ua/ua/nashe-misto/byudzhet_x000a_посилання на документи неактивні"/>
    <hyperlink ref="BN50" r:id="rId948" display="https://novomoskovsk-rada.dp.gov.ua/ua/nashe-misto/byudzhet_x000a_посилання на документи неактивні"/>
    <hyperlink ref="BN76" r:id="rId949"/>
    <hyperlink ref="CH2" r:id="rId950"/>
    <hyperlink ref="CH10" r:id="rId951"/>
    <hyperlink ref="CH11" r:id="rId952"/>
    <hyperlink ref="CH12" r:id="rId953" location="mtbqsjodqz" display="Публікуються протоколи засідань з результатами голосування. Аудіо/відеозапис та стенограма засідань не ведеться. _x000a__x000a_https://rada-uzhgorod.gov.ua/miska_rada#mtbqsjodqz_x000a_https://rada-uzhgorod.gov.ua/miska_rada#3lr0o7stngj_x000a_"/>
    <hyperlink ref="CH14" r:id="rId954" location="sqdyfl5ti9s" display="https://rada-uzhgorod.gov.ua/aparat/mer_x000a_https://rada-uzhgorod.gov.ua/miska_rada#vvhap6fxmz, про новообраних депутатів інформація не в повному обсязі_x000a_https://rada-uzhgorod.gov.ua/miska_rada#sqdyfl5ti9s – графік прийому виборців _x000a_"/>
    <hyperlink ref="CH15" r:id="rId955" location="3lr0o7stngj" display="https://rada-uzhgorod.gov.ua/miska_rada#3lr0o7stngj - відсутні контактні дані комісій"/>
    <hyperlink ref="CH16" r:id="rId956"/>
    <hyperlink ref="CH17" r:id="rId957"/>
    <hyperlink ref="CH18" r:id="rId958"/>
    <hyperlink ref="CH23" r:id="rId959"/>
    <hyperlink ref="CH24" r:id="rId960" display="Графік засідань постійних комісій по обговоренню проектів рішень, розпорядження про скликання сесії з порядком денним, проекти рішень сесій оприлюднюються обов'язково у строки, відповідно до вимог чинного законодавства. _x000a_https://rada-uzhgorod.gov.ua/proek"/>
    <hyperlink ref="CH26" r:id="rId961" location="26lr5z1tpyk"/>
    <hyperlink ref="CH27" r:id="rId962" location="edswq0jcf7"/>
    <hyperlink ref="CH28" r:id="rId963"/>
    <hyperlink ref="CH33" r:id="rId964"/>
    <hyperlink ref="CH34" r:id="rId965"/>
    <hyperlink ref="CH35" r:id="rId966" location="xj66aid1yt" display="розділ на веб-сайті є, проте не наповнений інформацією https://rada-uzhgorod.gov.ua/pub_zakupivli#xj66aid1yt"/>
    <hyperlink ref="CH39" r:id="rId967" display="https://rada-uzhgorod.gov.ua/media/1/%D0%A0%D0%A1_1457.pdf_x000a_https://rada-uzhgorod.gov.ua/media/1/%D0%A0%D0%A1_1458.pdf (доповнюється по мірі надходження заяв на приватизацію)_x000a_"/>
    <hyperlink ref="CH42" r:id="rId968" location="z59cucdxsji"/>
    <hyperlink ref="CH43" r:id="rId969" location="z59cucdxsji"/>
    <hyperlink ref="CH46" r:id="rId970"/>
    <hyperlink ref="CH47" r:id="rId971" location="8fkubkmxp2b" display="є лише по обєктах, які продані/здані в оренду без конкурсів_x000a__x000a_https://rada-uzhgorod.gov.ua/page/komunalna-vlasnist-2/_x000a_https://rada-uzhgorod.gov.ua/page/komunalna-vlasnist-2/#8fkubkmxp2b"/>
    <hyperlink ref="CH49" r:id="rId972"/>
    <hyperlink ref="CH51" r:id="rId973" location="41ppc12vh6w"/>
    <hyperlink ref="CH56" r:id="rId974" display="так _x000a_https://rada-uzhgorod.gov.ua/spec-poslugi-subsidii"/>
    <hyperlink ref="CH57" r:id="rId975"/>
    <hyperlink ref="CH58" r:id="rId976"/>
    <hyperlink ref="CH59" r:id="rId977"/>
    <hyperlink ref="CH61" r:id="rId978"/>
    <hyperlink ref="CH64" r:id="rId979" location="im355eef6q" display="https://rada-uzhgorod.gov.ua/sluzhba-personalu-ta-spetsroboty-1_x000a_опубліковано інформацію про результати конкурсу за 2018- 2019 рік (містять опис вакансії, та переможців) окремо розміщено рішення про склад комісії, перелік документів на заміщення вакантних "/>
    <hyperlink ref="AB2" r:id="rId980"/>
    <hyperlink ref="AB10" r:id="rId981"/>
    <hyperlink ref="AB11" r:id="rId982" display="http://kam-pod.gov.ua/miska-vlada/videotransliatsii-zasidan-sesii-miskoi-rady (відеозаписи засідань) _x000a_http://kam-pod.gov.ua/documents/of-docs-miskradi/rishennia-miskradi (рішення, протоколи сесій, аудіозаписи засідань, результати поіменного голосування)_x000a__x000a_"/>
    <hyperlink ref="AB15" r:id="rId983"/>
    <hyperlink ref="AB17" r:id="rId984"/>
    <hyperlink ref="AB19" r:id="rId985"/>
    <hyperlink ref="AB21" r:id="rId986"/>
    <hyperlink ref="AB29" r:id="rId987" display="Інформація постійно розміщується на офіційному веб сайті міської ради у новинах міста _x000a_http://kam-pod.gov.ua/novini/town-news/item/1808-miskteplovodenerhiyu-inspektuvav-svitovyy-bank_x000a__x000a_http://kam-pod.gov.ua/economika/invest-politika/investitsijni-proekti_x000a_"/>
    <hyperlink ref="AB30" r:id="rId988" display="Інформація щодо грантових програм знаходиться за посиланням: Розділ «Економіка», категорія «Гранти»: http://kam-pod.gov.ua/economika/granti  _x000a_Інформація стосовно участі молоді розміщено у Розділі «»Громадянам» категорія «Конкурс молодіжних проектів»_x000a_http:"/>
    <hyperlink ref="AB34" r:id="rId989" display="на 2021 рік річні плани не опубліковано_x000a__x000a_https://kam-pod.gov.ua/economika/dergavni-zakupivli/richni-plani-zakupivel_x000a__x000a_https://kam-pod.gov.ua/gromadianam/zakupivli"/>
    <hyperlink ref="AB39" r:id="rId990"/>
    <hyperlink ref="AB40" r:id="rId991"/>
    <hyperlink ref="AB41" r:id="rId992"/>
    <hyperlink ref="AB42" r:id="rId993"/>
    <hyperlink ref="AB43" r:id="rId994"/>
    <hyperlink ref="AB44" r:id="rId995"/>
    <hyperlink ref="AB46" r:id="rId996" display="інформація не оновлюється з 2016 року https://kam-pod.gov.ua/economika/komunalne-maino/auktsioni-z-prodazhu-majna-komunalnoji-vlasnosti"/>
    <hyperlink ref="AB48" r:id="rId997"/>
    <hyperlink ref="AB49" r:id="rId998"/>
    <hyperlink ref="AB50" r:id="rId999"/>
    <hyperlink ref="AB51" r:id="rId1000" display="https://kam-pod.gov.ua/documents/proekti-normativno-pravovikh-aktiv-miskoji-radi?limit=20&amp;limitstart=0_x000a_терміни не дотримуються _x000a_"/>
    <hyperlink ref="AB58" r:id="rId1001"/>
    <hyperlink ref="AB61" r:id="rId1002" display="https://kam-pod.gov.ua/vakansiji - навний, проте з 2016 року не оновлений_x000a__x000a_"/>
    <hyperlink ref="AB63" r:id="rId1003" display="оголошення оприлюднені, проте перевірити немає можливості, інформація розміщена на onedrive.live.com без фіксації дати оприлюднення оголошення"/>
    <hyperlink ref="AB67" r:id="rId1004"/>
    <hyperlink ref="AB71" r:id="rId1005"/>
    <hyperlink ref="AB73" r:id="rId1006"/>
    <hyperlink ref="AB75" r:id="rId1007"/>
    <hyperlink ref="AB78" r:id="rId1008"/>
    <hyperlink ref="Z2" r:id="rId1009"/>
    <hyperlink ref="Z17" r:id="rId1010"/>
    <hyperlink ref="BL2" r:id="rId1011"/>
    <hyperlink ref="BL13" r:id="rId1012" display="http://nikopol-mrada.dp.gov.ua/vlada/zvity-miskoho-holovy "/>
    <hyperlink ref="BR2" r:id="rId1013"/>
    <hyperlink ref="D10" r:id="rId1014"/>
    <hyperlink ref="D11" r:id="rId1015"/>
    <hyperlink ref="D13" r:id="rId1016"/>
    <hyperlink ref="D16" r:id="rId1017"/>
    <hyperlink ref="D17" r:id="rId1018"/>
    <hyperlink ref="D18" r:id="rId1019"/>
    <hyperlink ref="D19" r:id="rId1020"/>
    <hyperlink ref="D33" r:id="rId1021"/>
    <hyperlink ref="D39" r:id="rId1022"/>
    <hyperlink ref="D40" r:id="rId1023"/>
    <hyperlink ref="D42" r:id="rId1024"/>
    <hyperlink ref="D52" r:id="rId1025"/>
    <hyperlink ref="D53" r:id="rId1026"/>
    <hyperlink ref="D70" r:id="rId1027"/>
    <hyperlink ref="D71" r:id="rId1028"/>
    <hyperlink ref="F54" r:id="rId1029"/>
    <hyperlink ref="J2" r:id="rId1030"/>
    <hyperlink ref="P2" r:id="rId1031"/>
    <hyperlink ref="AH2" r:id="rId1032"/>
    <hyperlink ref="AV2" r:id="rId1033"/>
    <hyperlink ref="BB2" r:id="rId1034"/>
    <hyperlink ref="CD23" r:id="rId1035"/>
    <hyperlink ref="CH3" r:id="rId1036" location="r=UA2110100000"/>
    <hyperlink ref="BX3" r:id="rId1037"/>
    <hyperlink ref="CP2" r:id="rId1038"/>
    <hyperlink ref="BL3" r:id="rId1039"/>
    <hyperlink ref="CP3" r:id="rId1040"/>
    <hyperlink ref="CV3" r:id="rId1041"/>
    <hyperlink ref="X4" r:id="rId1042"/>
    <hyperlink ref="Z4" r:id="rId1043"/>
    <hyperlink ref="BP4" r:id="rId1044"/>
    <hyperlink ref="BX4" r:id="rId1045"/>
    <hyperlink ref="CV4" r:id="rId1046"/>
    <hyperlink ref="P5" r:id="rId1047"/>
    <hyperlink ref="X5" r:id="rId1048"/>
    <hyperlink ref="BX5" r:id="rId1049"/>
    <hyperlink ref="CP5" r:id="rId1050"/>
    <hyperlink ref="CV5" r:id="rId1051"/>
    <hyperlink ref="BP10" r:id="rId1052"/>
    <hyperlink ref="BL11" r:id="rId1053"/>
    <hyperlink ref="CL11" r:id="rId1054"/>
    <hyperlink ref="P12" r:id="rId1055"/>
    <hyperlink ref="Z12" r:id="rId1056"/>
    <hyperlink ref="AV12" r:id="rId1057"/>
    <hyperlink ref="AN12" r:id="rId1058"/>
    <hyperlink ref="BL12" r:id="rId1059"/>
    <hyperlink ref="BP12" r:id="rId1060"/>
    <hyperlink ref="BR12" r:id="rId1061"/>
    <hyperlink ref="BT12" r:id="rId1062"/>
    <hyperlink ref="CL12" r:id="rId1063"/>
    <hyperlink ref="CV12" r:id="rId1064"/>
    <hyperlink ref="CP12" r:id="rId1065"/>
    <hyperlink ref="P13" r:id="rId1066"/>
    <hyperlink ref="AN13" r:id="rId1067"/>
    <hyperlink ref="AX13" r:id="rId1068"/>
    <hyperlink ref="BF13" r:id="rId1069"/>
    <hyperlink ref="CP13" r:id="rId1070"/>
    <hyperlink ref="AN14" r:id="rId1071"/>
    <hyperlink ref="P15" r:id="rId1072"/>
    <hyperlink ref="Z15" r:id="rId1073"/>
    <hyperlink ref="AV15" r:id="rId1074"/>
    <hyperlink ref="BL15" r:id="rId1075"/>
    <hyperlink ref="BP15" r:id="rId1076"/>
    <hyperlink ref="BT15" r:id="rId1077"/>
    <hyperlink ref="CL15" r:id="rId1078"/>
    <hyperlink ref="CN15" r:id="rId1079"/>
    <hyperlink ref="CJ15" r:id="rId1080"/>
    <hyperlink ref="Z16" r:id="rId1081"/>
    <hyperlink ref="AF16" r:id="rId1082"/>
    <hyperlink ref="AV16" r:id="rId1083"/>
    <hyperlink ref="BD16" r:id="rId1084"/>
    <hyperlink ref="BR16" r:id="rId1085"/>
    <hyperlink ref="J17" r:id="rId1086"/>
    <hyperlink ref="BT16" r:id="rId1087"/>
    <hyperlink ref="AV17" r:id="rId1088"/>
    <hyperlink ref="BT17" r:id="rId1089" display="http://pavlogradmrada.dp.gov.ua/news/perelik-diyuchikh-miscevikh-program.html_x000a_https://pavlogradmrada.dp.gov.ua/wp-content/uploads/2020/12/1007-%D0%9F%D1%80%D0%BE-%D1%80%D0%B5%D0%B7%D1%83%D0%BB%D1%8C%D1%82%D0%B0%D1%82%D0%B8-%D0%B2%D0%B8%D0%BA%D0%BE%D0%BD%D0%B0%D0%BD%D0%BD%D1%8F-%D0%9F%D1%80%D0%BE%D0%B3%D1%80%D0%B0%D0%BC%D0%B8-%D1%81%D0%BF%D1%80%D0%B8%D1%8F%D0%BD%D0%BD%D1%8F-%D1%80%D0%BE%D0%B7%D0%B2%D0%B8%D1%82%D0%BA%D1%83-%D0%BF%D1%96%D0%B4%D0%BF%D1%80%D0%B8%D1%94%D0%BC%D0%BD%D0%B8%D1%86%D1%82%D0%B2%D0%B0.doc"/>
    <hyperlink ref="P18" r:id="rId1090"/>
    <hyperlink ref="AF18" r:id="rId1091"/>
    <hyperlink ref="AN18" r:id="rId1092"/>
    <hyperlink ref="BP18" r:id="rId1093"/>
    <hyperlink ref="Z19" r:id="rId1094"/>
    <hyperlink ref="AX19" r:id="rId1095"/>
    <hyperlink ref="BF19" r:id="rId1096"/>
    <hyperlink ref="AN19" r:id="rId1097"/>
    <hyperlink ref="BL19" r:id="rId1098"/>
    <hyperlink ref="BP19" r:id="rId1099"/>
    <hyperlink ref="BR19" r:id="rId1100"/>
    <hyperlink ref="CL19" r:id="rId1101"/>
    <hyperlink ref="CN19" r:id="rId1102"/>
    <hyperlink ref="Z20" r:id="rId1103"/>
    <hyperlink ref="AX20" r:id="rId1104"/>
    <hyperlink ref="BL20" r:id="rId1105"/>
    <hyperlink ref="BP20" r:id="rId1106"/>
    <hyperlink ref="BR20" r:id="rId1107"/>
    <hyperlink ref="BT20" r:id="rId1108"/>
    <hyperlink ref="BX20" r:id="rId1109"/>
    <hyperlink ref="CN20" r:id="rId1110"/>
    <hyperlink ref="CL20" r:id="rId1111"/>
    <hyperlink ref="CP20" r:id="rId1112"/>
    <hyperlink ref="J21" r:id="rId1113"/>
    <hyperlink ref="BB21" r:id="rId1114"/>
    <hyperlink ref="BP21" r:id="rId1115"/>
    <hyperlink ref="CH21" r:id="rId1116"/>
    <hyperlink ref="P22" r:id="rId1117"/>
    <hyperlink ref="T22" r:id="rId1118"/>
    <hyperlink ref="Z22" r:id="rId1119"/>
    <hyperlink ref="AX22" r:id="rId1120"/>
    <hyperlink ref="BP22" r:id="rId1121"/>
    <hyperlink ref="BR22" r:id="rId1122"/>
    <hyperlink ref="BT22" r:id="rId1123"/>
    <hyperlink ref="CD22" r:id="rId1124"/>
    <hyperlink ref="CL22" r:id="rId1125"/>
    <hyperlink ref="CN22" r:id="rId1126"/>
    <hyperlink ref="CH22" r:id="rId1127"/>
    <hyperlink ref="AB23" r:id="rId1128"/>
    <hyperlink ref="Z23" r:id="rId1129"/>
    <hyperlink ref="CV23" r:id="rId1130"/>
    <hyperlink ref="AV24" r:id="rId1131"/>
    <hyperlink ref="BT24" r:id="rId1132"/>
    <hyperlink ref="CP24" r:id="rId1133"/>
    <hyperlink ref="CT25" r:id="rId1134"/>
    <hyperlink ref="T26" r:id="rId1135"/>
    <hyperlink ref="BR26" r:id="rId1136"/>
    <hyperlink ref="CX26" r:id="rId1137"/>
    <hyperlink ref="CV26" r:id="rId1138"/>
    <hyperlink ref="BL27" r:id="rId1139"/>
    <hyperlink ref="BT27" r:id="rId1140"/>
    <hyperlink ref="CD27" r:id="rId1141"/>
    <hyperlink ref="CV27" r:id="rId1142"/>
    <hyperlink ref="P28" r:id="rId1143"/>
    <hyperlink ref="CL28" r:id="rId1144"/>
    <hyperlink ref="CN28" r:id="rId1145"/>
    <hyperlink ref="CT28" r:id="rId1146"/>
    <hyperlink ref="P29" r:id="rId1147"/>
    <hyperlink ref="Z29" r:id="rId1148" location="about"/>
    <hyperlink ref="BR29" r:id="rId1149"/>
    <hyperlink ref="BT29" r:id="rId1150"/>
    <hyperlink ref="CD29" r:id="rId1151"/>
    <hyperlink ref="P30" r:id="rId1152"/>
    <hyperlink ref="CN29" r:id="rId1153"/>
    <hyperlink ref="CL29" r:id="rId1154"/>
    <hyperlink ref="AX30" r:id="rId1155"/>
    <hyperlink ref="AZ30" r:id="rId1156"/>
    <hyperlink ref="AX31" r:id="rId1157"/>
    <hyperlink ref="BL31" r:id="rId1158"/>
    <hyperlink ref="BT31" r:id="rId1159"/>
    <hyperlink ref="AB32" r:id="rId1160"/>
    <hyperlink ref="BP32" r:id="rId1161"/>
    <hyperlink ref="AV32" r:id="rId1162"/>
    <hyperlink ref="BR32" r:id="rId1163"/>
    <hyperlink ref="CL32" r:id="rId1164"/>
    <hyperlink ref="CN32" r:id="rId1165"/>
    <hyperlink ref="P33" r:id="rId1166"/>
    <hyperlink ref="Z34" r:id="rId1167"/>
    <hyperlink ref="AV34" r:id="rId1168"/>
    <hyperlink ref="BF34" r:id="rId1169"/>
    <hyperlink ref="L35" r:id="rId1170"/>
    <hyperlink ref="AV35" r:id="rId1171"/>
    <hyperlink ref="BP35" r:id="rId1172"/>
    <hyperlink ref="AN35" r:id="rId1173"/>
    <hyperlink ref="AN36" r:id="rId1174"/>
    <hyperlink ref="AV36" r:id="rId1175"/>
    <hyperlink ref="BB36" r:id="rId1176"/>
    <hyperlink ref="BP36" r:id="rId1177"/>
    <hyperlink ref="CL36" r:id="rId1178"/>
    <hyperlink ref="BP37" r:id="rId1179"/>
    <hyperlink ref="CT37" r:id="rId1180"/>
    <hyperlink ref="BP38" r:id="rId1181"/>
    <hyperlink ref="BT39" r:id="rId1182"/>
    <hyperlink ref="V40" r:id="rId1183"/>
    <hyperlink ref="BT40" r:id="rId1184"/>
    <hyperlink ref="BR40" r:id="rId1185"/>
    <hyperlink ref="V41" r:id="rId1186"/>
    <hyperlink ref="BT41" r:id="rId1187" display="http://pavlogradmrada.dp.gov.ua/kommayno/poryadok-provedennya-konkursu-na-pravo-orendi-majjna.html_x000a_https://pavlogradmrada.dp.gov.ua/wp-content/uploads/2020/08/2242-%D0%9F%D1%80%D0%BE-%D0%BF%D0%BE%D0%B2%D0%BD%D0%BE%D0%B2%D0%B0%D0%B6%D0%B5%D0%BD%D0%BD%D1%8F-%D1%83-%D1%81%D1%84%D0%B5%D1%80i-%D0%BE%D1%80%D0%B5%D0%BD%D0%B4%D0%BD%D0%B8%D1%85-%D0%B2i%D0%B4%D0%BD%D0%BE%D1%81%D0%B8%D0%BD.doc"/>
    <hyperlink ref="AR42" r:id="rId1188"/>
    <hyperlink ref="CT42" r:id="rId1189"/>
    <hyperlink ref="J43" r:id="rId1190"/>
    <hyperlink ref="AD43" r:id="rId1191"/>
    <hyperlink ref="BF43" r:id="rId1192"/>
    <hyperlink ref="BF44" r:id="rId1193"/>
    <hyperlink ref="BF45" r:id="rId1194"/>
    <hyperlink ref="CP45" r:id="rId1195"/>
    <hyperlink ref="J46" r:id="rId1196"/>
    <hyperlink ref="Z46" r:id="rId1197"/>
    <hyperlink ref="Z47" r:id="rId1198"/>
    <hyperlink ref="BT47" r:id="rId1199"/>
    <hyperlink ref="Z48" r:id="rId1200"/>
    <hyperlink ref="AV48" r:id="rId1201"/>
    <hyperlink ref="BL49" r:id="rId1202"/>
    <hyperlink ref="CL49" r:id="rId1203"/>
    <hyperlink ref="AD50" r:id="rId1204"/>
    <hyperlink ref="P51" r:id="rId1205"/>
    <hyperlink ref="AX51" r:id="rId1206"/>
    <hyperlink ref="BP51" r:id="rId1207"/>
    <hyperlink ref="BV51" r:id="rId1208"/>
    <hyperlink ref="P52" r:id="rId1209"/>
    <hyperlink ref="BR52" r:id="rId1210"/>
    <hyperlink ref="P53" r:id="rId1211"/>
    <hyperlink ref="BP53" r:id="rId1212"/>
    <hyperlink ref="Z55" r:id="rId1213"/>
    <hyperlink ref="AV55" r:id="rId1214"/>
    <hyperlink ref="CB55" r:id="rId1215"/>
    <hyperlink ref="CL55" r:id="rId1216"/>
    <hyperlink ref="CN55" r:id="rId1217"/>
    <hyperlink ref="V56" r:id="rId1218"/>
    <hyperlink ref="P56" r:id="rId1219"/>
    <hyperlink ref="Z56" r:id="rId1220"/>
    <hyperlink ref="AV56" r:id="rId1221"/>
    <hyperlink ref="BP56" r:id="rId1222"/>
    <hyperlink ref="CN56" r:id="rId1223"/>
    <hyperlink ref="AV57" r:id="rId1224"/>
    <hyperlink ref="CV57" r:id="rId1225"/>
    <hyperlink ref="J58" r:id="rId1226"/>
    <hyperlink ref="BR58" r:id="rId1227"/>
    <hyperlink ref="AV58" r:id="rId1228"/>
    <hyperlink ref="AV59" r:id="rId1229"/>
    <hyperlink ref="BT59" r:id="rId1230"/>
    <hyperlink ref="CN59" r:id="rId1231"/>
    <hyperlink ref="X60" r:id="rId1232"/>
    <hyperlink ref="AV60" r:id="rId1233"/>
    <hyperlink ref="J61" r:id="rId1234"/>
    <hyperlink ref="P61" r:id="rId1235"/>
    <hyperlink ref="X61" r:id="rId1236"/>
    <hyperlink ref="AV61" r:id="rId1237"/>
    <hyperlink ref="BP61" r:id="rId1238"/>
    <hyperlink ref="AV62" r:id="rId1239"/>
    <hyperlink ref="BL62" r:id="rId1240"/>
    <hyperlink ref="CL62" r:id="rId1241"/>
    <hyperlink ref="X63" r:id="rId1242"/>
    <hyperlink ref="AV63" r:id="rId1243"/>
    <hyperlink ref="P64" r:id="rId1244"/>
    <hyperlink ref="AF64" r:id="rId1245"/>
    <hyperlink ref="P65" r:id="rId1246"/>
    <hyperlink ref="X65" r:id="rId1247"/>
    <hyperlink ref="P66" r:id="rId1248"/>
    <hyperlink ref="Z66" r:id="rId1249"/>
    <hyperlink ref="X66" r:id="rId1250"/>
    <hyperlink ref="BP66" r:id="rId1251"/>
    <hyperlink ref="BT66" r:id="rId1252" display="https://pavlogradmrada.dp.gov.ua/vikonkom-2/rishennya-vikonkomu/pro-viznannya-takim-shho-vtratilo-chinnist-rishennya-vikonavchogo-komitetu-vid-28-09-2012-roku-772-pro-zatverdzhennya-kodeksu-etiki-ta-sluzhbovo%D1%97-povedinki-posadovikh-osib-vikonavchikh-organiv-2.html"/>
    <hyperlink ref="CL66" r:id="rId1253"/>
    <hyperlink ref="Z67" r:id="rId1254"/>
    <hyperlink ref="AV67" r:id="rId1255"/>
    <hyperlink ref="BL67" r:id="rId1256"/>
    <hyperlink ref="BR67" r:id="rId1257"/>
    <hyperlink ref="BT67" r:id="rId1258"/>
    <hyperlink ref="CH67" r:id="rId1259"/>
    <hyperlink ref="CV67" r:id="rId1260"/>
    <hyperlink ref="X68" r:id="rId1261"/>
    <hyperlink ref="BF68" r:id="rId1262"/>
    <hyperlink ref="BP68" r:id="rId1263"/>
    <hyperlink ref="BR68" r:id="rId1264"/>
    <hyperlink ref="BT68" r:id="rId1265" display="https://pavlogradmrada.dp.gov.ua/2083-2_x000a_https://pavlogradmrada.dp.gov.ua/wp-content/uploads/2016/11/%D0%BC%D0%B5%D1%82%D0%BE%D0%B4%D0%B8%D1%87%D0%BD%D1%96-%D1%80%D0%B5%D0%BA%D0%BE%D0%BC%D0%B5%D0%BD%D0%B4%D0%B0%D1%86%D1%96%D1%97-%D0%B7-%D0%BF%D0%B8%D1%82%D0%B0%D0%BD%D1%8C-%D0%B7%D0%B0%D0%BF%D0%BE%D0%B1%D1%96%D0%B3%D0%B0%D0%BD%D0%BD%D1%8F-%D1%82%D0%B0-%D0%B2%D1%80%D0%B5%D0%B3%D1%83%D0%BB%D1%8E%D0%B2%D0%B0%D0%BD%D0%BD%D1%8F-%D0%BA%D0%BE%D0%BD%D1%84%D0%BB%D1%96%D0%BA%D1%82%D1%83-%D1%96%D0%BD%D1%82%D0%B5%D1%80%D0%B5%D1%81%D1%96%D0%B2.pdf"/>
    <hyperlink ref="CD68" r:id="rId1266"/>
    <hyperlink ref="CL68" r:id="rId1267"/>
    <hyperlink ref="X69" r:id="rId1268"/>
    <hyperlink ref="CP68" r:id="rId1269"/>
    <hyperlink ref="AN69" r:id="rId1270"/>
    <hyperlink ref="BP69" r:id="rId1271"/>
    <hyperlink ref="AN70" r:id="rId1272"/>
    <hyperlink ref="BF70" r:id="rId1273"/>
    <hyperlink ref="BL71" r:id="rId1274"/>
    <hyperlink ref="BX71" r:id="rId1275"/>
    <hyperlink ref="AV72" r:id="rId1276"/>
    <hyperlink ref="P73" r:id="rId1277"/>
    <hyperlink ref="AV73" r:id="rId1278"/>
    <hyperlink ref="BT73" r:id="rId1279"/>
    <hyperlink ref="BV73" r:id="rId1280"/>
    <hyperlink ref="CV73" r:id="rId1281"/>
    <hyperlink ref="P74" r:id="rId1282"/>
    <hyperlink ref="Z74" r:id="rId1283"/>
    <hyperlink ref="BL74" r:id="rId1284"/>
    <hyperlink ref="AT74" r:id="rId1285"/>
    <hyperlink ref="H75" r:id="rId1286"/>
    <hyperlink ref="Z75" r:id="rId1287"/>
    <hyperlink ref="AV75" r:id="rId1288"/>
    <hyperlink ref="AX75" r:id="rId1289"/>
    <hyperlink ref="BF75" r:id="rId1290"/>
    <hyperlink ref="BL75" r:id="rId1291"/>
    <hyperlink ref="BP75" r:id="rId1292"/>
    <hyperlink ref="BR75" r:id="rId1293"/>
    <hyperlink ref="BV75" r:id="rId1294"/>
    <hyperlink ref="CV75" r:id="rId1295"/>
    <hyperlink ref="H76" r:id="rId1296"/>
    <hyperlink ref="P76" r:id="rId1297"/>
    <hyperlink ref="AX76" r:id="rId1298"/>
    <hyperlink ref="T76" r:id="rId1299"/>
    <hyperlink ref="AV76" r:id="rId1300"/>
    <hyperlink ref="BP76" r:id="rId1301"/>
    <hyperlink ref="BV76" r:id="rId1302"/>
    <hyperlink ref="CL76" r:id="rId1303"/>
    <hyperlink ref="CV76" r:id="rId1304"/>
    <hyperlink ref="BP77" r:id="rId1305"/>
    <hyperlink ref="CH77" r:id="rId1306"/>
    <hyperlink ref="CV77" r:id="rId1307"/>
    <hyperlink ref="P78" r:id="rId1308"/>
    <hyperlink ref="AV78" r:id="rId1309"/>
    <hyperlink ref="BP78" r:id="rId1310"/>
    <hyperlink ref="CV78" r:id="rId1311"/>
    <hyperlink ref="CH78" r:id="rId1312"/>
    <hyperlink ref="BR64" r:id="rId1313"/>
    <hyperlink ref="BF42" r:id="rId1314"/>
    <hyperlink ref="BF36" r:id="rId1315"/>
    <hyperlink ref="BP39" r:id="rId1316"/>
    <hyperlink ref="BF41" r:id="rId1317"/>
    <hyperlink ref="CD25" r:id="rId1318"/>
    <hyperlink ref="AX42" r:id="rId1319"/>
    <hyperlink ref="CL37" r:id="rId1320"/>
    <hyperlink ref="CL38" r:id="rId1321"/>
    <hyperlink ref="T51" r:id="rId1322"/>
    <hyperlink ref="AD49" r:id="rId1323"/>
    <hyperlink ref="BR34" r:id="rId1324"/>
    <hyperlink ref="CX25" r:id="rId1325"/>
    <hyperlink ref="AH40" r:id="rId1326"/>
    <hyperlink ref="CL54" r:id="rId1327"/>
    <hyperlink ref="BP40" r:id="rId1328"/>
    <hyperlink ref="CJ54" r:id="rId1329"/>
    <hyperlink ref="CV25" r:id="rId1330"/>
    <hyperlink ref="BL39" r:id="rId1331"/>
    <hyperlink ref="AN62" r:id="rId1332"/>
    <hyperlink ref="CL56" r:id="rId1333"/>
    <hyperlink ref="BR39" r:id="rId1334"/>
    <hyperlink ref="BP59" r:id="rId1335"/>
    <hyperlink ref="BT56" r:id="rId1336"/>
    <hyperlink ref="CX27" r:id="rId1337"/>
    <hyperlink ref="CN52" r:id="rId1338"/>
    <hyperlink ref="CL27" r:id="rId1339"/>
    <hyperlink ref="CL71" r:id="rId1340"/>
    <hyperlink ref="CV52" r:id="rId1341"/>
    <hyperlink ref="CV53" r:id="rId1342"/>
    <hyperlink ref="BL53" r:id="rId1343"/>
    <hyperlink ref="CN27" r:id="rId1344"/>
    <hyperlink ref="CP73" r:id="rId1345"/>
    <hyperlink ref="AN53" r:id="rId1346" location="met245_1_x000a_"/>
    <hyperlink ref="BF31" r:id="rId1347"/>
    <hyperlink ref="BV48" r:id="rId1348"/>
    <hyperlink ref="BV49" r:id="rId1349"/>
    <hyperlink ref="AX41" r:id="rId1350"/>
    <hyperlink ref="AX39" r:id="rId1351"/>
    <hyperlink ref="CV33" r:id="rId1352"/>
    <hyperlink ref="BF55" r:id="rId1353"/>
    <hyperlink ref="CN23" r:id="rId1354"/>
    <hyperlink ref="CN44" r:id="rId1355"/>
    <hyperlink ref="CV56" r:id="rId1356"/>
    <hyperlink ref="BT23" r:id="rId1357"/>
    <hyperlink ref="BT46" r:id="rId1358"/>
    <hyperlink ref="BF56" r:id="rId1359"/>
    <hyperlink ref="CD40" r:id="rId1360"/>
    <hyperlink ref="AB22" r:id="rId1361"/>
    <hyperlink ref="CD64" r:id="rId1362"/>
  </hyperlinks>
  <pageMargins left="0.7" right="0.7" top="0.75" bottom="0.75" header="0.3" footer="0.3"/>
  <pageSetup paperSize="9" orientation="portrait" r:id="rId136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3"/>
  <dimension ref="A1:EB79"/>
  <sheetViews>
    <sheetView zoomScaleNormal="100" workbookViewId="0">
      <pane xSplit="2" ySplit="1" topLeftCell="CG2" activePane="bottomRight" state="frozen"/>
      <selection pane="topRight" activeCell="C1" sqref="C1"/>
      <selection pane="bottomLeft" activeCell="A2" sqref="A2"/>
      <selection pane="bottomRight" activeCell="B2" sqref="B2"/>
    </sheetView>
  </sheetViews>
  <sheetFormatPr defaultRowHeight="14.4" x14ac:dyDescent="0.3"/>
  <cols>
    <col min="1" max="1" width="5.109375" customWidth="1"/>
    <col min="2" max="2" width="43" customWidth="1"/>
    <col min="3" max="3" width="8.88671875" style="89" customWidth="1"/>
    <col min="4" max="4" width="60.6640625" style="88" customWidth="1"/>
    <col min="5" max="5" width="8.88671875" style="89" customWidth="1"/>
    <col min="6" max="6" width="36.5546875" style="88" customWidth="1"/>
    <col min="7" max="7" width="8.88671875" style="89" customWidth="1"/>
    <col min="8" max="8" width="38.6640625" style="88" customWidth="1"/>
    <col min="9" max="9" width="10.33203125" style="89" customWidth="1"/>
    <col min="10" max="10" width="44.6640625" style="88" customWidth="1"/>
    <col min="11" max="11" width="10.44140625" style="89" customWidth="1"/>
    <col min="12" max="12" width="35.44140625" style="88" customWidth="1"/>
    <col min="13" max="13" width="8.88671875" style="89" customWidth="1"/>
    <col min="14" max="14" width="71.33203125" style="88" customWidth="1"/>
    <col min="15" max="15" width="8.88671875" style="89" customWidth="1"/>
    <col min="16" max="16" width="52.6640625" style="88" customWidth="1"/>
    <col min="17" max="17" width="12.33203125" style="89" customWidth="1"/>
    <col min="18" max="18" width="41.5546875" style="88" customWidth="1"/>
    <col min="19" max="19" width="8.88671875" style="89" customWidth="1"/>
    <col min="20" max="20" width="48.6640625" style="88" customWidth="1"/>
    <col min="21" max="21" width="8.88671875" style="89" customWidth="1"/>
    <col min="22" max="22" width="77.6640625" style="88" customWidth="1"/>
    <col min="23" max="23" width="14.33203125" style="89" customWidth="1"/>
    <col min="24" max="24" width="49.88671875" style="88" customWidth="1"/>
    <col min="25" max="25" width="8.88671875" style="89" customWidth="1"/>
    <col min="26" max="26" width="41.44140625" style="88" customWidth="1"/>
    <col min="27" max="27" width="12.33203125" style="89" customWidth="1"/>
    <col min="28" max="28" width="54.6640625" style="88" customWidth="1"/>
    <col min="29" max="29" width="9.5546875" style="89" customWidth="1"/>
    <col min="30" max="30" width="62.5546875" style="88" customWidth="1"/>
    <col min="31" max="31" width="8.88671875" style="89" customWidth="1"/>
    <col min="32" max="32" width="65.33203125" style="88" customWidth="1"/>
    <col min="33" max="33" width="9.33203125" style="89" customWidth="1"/>
    <col min="34" max="34" width="63.6640625" style="88" customWidth="1"/>
    <col min="35" max="35" width="8.33203125" style="89" customWidth="1"/>
    <col min="36" max="36" width="60.33203125" style="88" customWidth="1"/>
    <col min="37" max="37" width="10.6640625" style="89" customWidth="1"/>
    <col min="38" max="38" width="51.33203125" style="88" customWidth="1"/>
    <col min="39" max="39" width="10.6640625" style="92" customWidth="1"/>
    <col min="40" max="40" width="58.6640625" style="91" customWidth="1"/>
    <col min="41" max="41" width="9.88671875" style="89" customWidth="1"/>
    <col min="42" max="42" width="86.33203125" style="88" customWidth="1"/>
    <col min="43" max="43" width="8.88671875" style="89" customWidth="1"/>
    <col min="44" max="44" width="75.33203125" style="88" customWidth="1"/>
    <col min="45" max="45" width="13.33203125" style="89" customWidth="1"/>
    <col min="46" max="46" width="81.44140625" style="88" customWidth="1"/>
    <col min="47" max="47" width="9.5546875" style="89" customWidth="1"/>
    <col min="48" max="48" width="70.5546875" style="88" customWidth="1"/>
    <col min="49" max="49" width="8.88671875" style="89" customWidth="1"/>
    <col min="50" max="50" width="71.33203125" style="88" customWidth="1"/>
    <col min="51" max="51" width="8.88671875" style="89" customWidth="1"/>
    <col min="52" max="52" width="73.33203125" style="88" customWidth="1"/>
    <col min="53" max="53" width="8.88671875" style="89" customWidth="1"/>
    <col min="54" max="54" width="66.33203125" style="88" customWidth="1"/>
    <col min="55" max="55" width="10.44140625" style="89" customWidth="1"/>
    <col min="56" max="56" width="67.88671875" style="88" customWidth="1"/>
    <col min="57" max="57" width="8.88671875" style="89" customWidth="1"/>
    <col min="58" max="58" width="16.6640625" style="88" customWidth="1"/>
    <col min="59" max="59" width="11.33203125" style="89" customWidth="1"/>
    <col min="60" max="60" width="69.6640625" style="88" customWidth="1"/>
    <col min="61" max="61" width="8.88671875" style="89" customWidth="1"/>
    <col min="62" max="62" width="59.88671875" style="88" customWidth="1"/>
    <col min="63" max="63" width="8.88671875" style="89" customWidth="1"/>
    <col min="64" max="64" width="57.33203125" style="88" customWidth="1"/>
    <col min="65" max="65" width="8.33203125" style="89" customWidth="1"/>
    <col min="66" max="66" width="50" style="88" customWidth="1"/>
    <col min="67" max="67" width="8.88671875" style="89" customWidth="1"/>
    <col min="68" max="68" width="75.33203125" style="88" customWidth="1"/>
    <col min="69" max="69" width="10.88671875" style="89" customWidth="1"/>
    <col min="70" max="70" width="76" style="88" customWidth="1"/>
    <col min="71" max="71" width="8.88671875" style="89" customWidth="1"/>
    <col min="72" max="72" width="76" style="88" customWidth="1"/>
    <col min="73" max="73" width="8.88671875" style="89" customWidth="1"/>
    <col min="74" max="74" width="61.33203125" style="88" customWidth="1"/>
    <col min="75" max="75" width="8.88671875" style="89" customWidth="1"/>
    <col min="76" max="76" width="108" style="88" customWidth="1"/>
    <col min="77" max="77" width="8.6640625" style="89" customWidth="1"/>
    <col min="78" max="78" width="32.88671875" style="88" customWidth="1"/>
    <col min="79" max="79" width="8.88671875" style="89" customWidth="1"/>
    <col min="80" max="80" width="43.33203125" style="88" customWidth="1"/>
    <col min="81" max="81" width="8.88671875" style="89" customWidth="1"/>
    <col min="82" max="82" width="64" style="88" customWidth="1"/>
    <col min="83" max="83" width="8.88671875" style="89" customWidth="1"/>
    <col min="84" max="84" width="98.6640625" style="88" customWidth="1"/>
    <col min="85" max="85" width="8.88671875" style="89" customWidth="1"/>
    <col min="86" max="86" width="75.6640625" style="88" customWidth="1"/>
    <col min="87" max="87" width="8.88671875" style="89" customWidth="1"/>
    <col min="88" max="88" width="80.5546875" style="88" customWidth="1"/>
    <col min="89" max="89" width="8.88671875" style="89" customWidth="1"/>
    <col min="90" max="90" width="89.88671875" style="88" customWidth="1"/>
    <col min="91" max="91" width="9.6640625" style="89" customWidth="1"/>
    <col min="92" max="92" width="66.5546875" style="88" customWidth="1"/>
    <col min="93" max="93" width="12.44140625" style="89" customWidth="1"/>
    <col min="94" max="94" width="79" style="88" customWidth="1"/>
    <col min="95" max="95" width="8.88671875" style="89" customWidth="1"/>
    <col min="96" max="96" width="59" style="88" customWidth="1"/>
    <col min="97" max="97" width="9" style="89"/>
    <col min="98" max="98" width="67" style="88" customWidth="1"/>
    <col min="99" max="99" width="9" style="89"/>
    <col min="100" max="100" width="72.88671875" style="88" customWidth="1"/>
    <col min="101" max="101" width="9" style="89"/>
    <col min="102" max="102" width="42.109375" style="88" customWidth="1"/>
    <col min="103" max="103" width="9.109375" style="87"/>
  </cols>
  <sheetData>
    <row r="1" spans="1:132" ht="40.200000000000003" customHeight="1" thickBot="1" x14ac:dyDescent="0.35">
      <c r="A1" s="21" t="s">
        <v>302</v>
      </c>
      <c r="B1" s="22" t="s">
        <v>380</v>
      </c>
      <c r="C1" s="117" t="s">
        <v>381</v>
      </c>
      <c r="D1" s="117" t="s">
        <v>382</v>
      </c>
      <c r="E1" s="117" t="s">
        <v>383</v>
      </c>
      <c r="F1" s="117" t="s">
        <v>384</v>
      </c>
      <c r="G1" s="117" t="s">
        <v>385</v>
      </c>
      <c r="H1" s="117" t="s">
        <v>386</v>
      </c>
      <c r="I1" s="117" t="s">
        <v>387</v>
      </c>
      <c r="J1" s="117" t="s">
        <v>388</v>
      </c>
      <c r="K1" s="117" t="s">
        <v>389</v>
      </c>
      <c r="L1" s="117" t="s">
        <v>390</v>
      </c>
      <c r="M1" s="117" t="s">
        <v>391</v>
      </c>
      <c r="N1" s="117" t="s">
        <v>392</v>
      </c>
      <c r="O1" s="117" t="s">
        <v>393</v>
      </c>
      <c r="P1" s="117" t="s">
        <v>394</v>
      </c>
      <c r="Q1" s="117" t="s">
        <v>395</v>
      </c>
      <c r="R1" s="117" t="s">
        <v>396</v>
      </c>
      <c r="S1" s="117" t="s">
        <v>397</v>
      </c>
      <c r="T1" s="117" t="s">
        <v>398</v>
      </c>
      <c r="U1" s="117" t="s">
        <v>399</v>
      </c>
      <c r="V1" s="117" t="s">
        <v>400</v>
      </c>
      <c r="W1" s="117" t="s">
        <v>401</v>
      </c>
      <c r="X1" s="117" t="s">
        <v>402</v>
      </c>
      <c r="Y1" s="117" t="s">
        <v>403</v>
      </c>
      <c r="Z1" s="117" t="s">
        <v>404</v>
      </c>
      <c r="AA1" s="117" t="s">
        <v>405</v>
      </c>
      <c r="AB1" s="117" t="s">
        <v>406</v>
      </c>
      <c r="AC1" s="117" t="s">
        <v>407</v>
      </c>
      <c r="AD1" s="117" t="s">
        <v>408</v>
      </c>
      <c r="AE1" s="117" t="s">
        <v>409</v>
      </c>
      <c r="AF1" s="117" t="s">
        <v>410</v>
      </c>
      <c r="AG1" s="117" t="s">
        <v>411</v>
      </c>
      <c r="AH1" s="117" t="s">
        <v>412</v>
      </c>
      <c r="AI1" s="117" t="s">
        <v>413</v>
      </c>
      <c r="AJ1" s="117" t="s">
        <v>414</v>
      </c>
      <c r="AK1" s="117" t="s">
        <v>415</v>
      </c>
      <c r="AL1" s="117" t="s">
        <v>416</v>
      </c>
      <c r="AM1" s="117" t="s">
        <v>417</v>
      </c>
      <c r="AN1" s="117" t="s">
        <v>418</v>
      </c>
      <c r="AO1" s="117" t="s">
        <v>419</v>
      </c>
      <c r="AP1" s="117" t="s">
        <v>420</v>
      </c>
      <c r="AQ1" s="117" t="s">
        <v>421</v>
      </c>
      <c r="AR1" s="117" t="s">
        <v>422</v>
      </c>
      <c r="AS1" s="117" t="s">
        <v>423</v>
      </c>
      <c r="AT1" s="117" t="s">
        <v>424</v>
      </c>
      <c r="AU1" s="117" t="s">
        <v>425</v>
      </c>
      <c r="AV1" s="117" t="s">
        <v>426</v>
      </c>
      <c r="AW1" s="117" t="s">
        <v>427</v>
      </c>
      <c r="AX1" s="117" t="s">
        <v>428</v>
      </c>
      <c r="AY1" s="117" t="s">
        <v>429</v>
      </c>
      <c r="AZ1" s="117" t="s">
        <v>430</v>
      </c>
      <c r="BA1" s="117" t="s">
        <v>431</v>
      </c>
      <c r="BB1" s="117" t="s">
        <v>432</v>
      </c>
      <c r="BC1" s="117" t="s">
        <v>433</v>
      </c>
      <c r="BD1" s="117" t="s">
        <v>434</v>
      </c>
      <c r="BE1" s="117" t="s">
        <v>435</v>
      </c>
      <c r="BF1" s="117" t="s">
        <v>436</v>
      </c>
      <c r="BG1" s="117" t="s">
        <v>437</v>
      </c>
      <c r="BH1" s="117" t="s">
        <v>438</v>
      </c>
      <c r="BI1" s="117" t="s">
        <v>439</v>
      </c>
      <c r="BJ1" s="117" t="s">
        <v>440</v>
      </c>
      <c r="BK1" s="117" t="s">
        <v>441</v>
      </c>
      <c r="BL1" s="117" t="s">
        <v>442</v>
      </c>
      <c r="BM1" s="117" t="s">
        <v>443</v>
      </c>
      <c r="BN1" s="117" t="s">
        <v>444</v>
      </c>
      <c r="BO1" s="117" t="s">
        <v>445</v>
      </c>
      <c r="BP1" s="117" t="s">
        <v>446</v>
      </c>
      <c r="BQ1" s="117" t="s">
        <v>447</v>
      </c>
      <c r="BR1" s="117" t="s">
        <v>448</v>
      </c>
      <c r="BS1" s="117" t="s">
        <v>449</v>
      </c>
      <c r="BT1" s="117" t="s">
        <v>450</v>
      </c>
      <c r="BU1" s="117" t="s">
        <v>451</v>
      </c>
      <c r="BV1" s="117" t="s">
        <v>452</v>
      </c>
      <c r="BW1" s="117" t="s">
        <v>453</v>
      </c>
      <c r="BX1" s="117" t="s">
        <v>454</v>
      </c>
      <c r="BY1" s="117" t="s">
        <v>455</v>
      </c>
      <c r="BZ1" s="117" t="s">
        <v>456</v>
      </c>
      <c r="CA1" s="117" t="s">
        <v>457</v>
      </c>
      <c r="CB1" s="117" t="s">
        <v>458</v>
      </c>
      <c r="CC1" s="117" t="s">
        <v>459</v>
      </c>
      <c r="CD1" s="117" t="s">
        <v>460</v>
      </c>
      <c r="CE1" s="117" t="s">
        <v>461</v>
      </c>
      <c r="CF1" s="117" t="s">
        <v>462</v>
      </c>
      <c r="CG1" s="117" t="s">
        <v>463</v>
      </c>
      <c r="CH1" s="117" t="s">
        <v>464</v>
      </c>
      <c r="CI1" s="117" t="s">
        <v>465</v>
      </c>
      <c r="CJ1" s="117" t="s">
        <v>466</v>
      </c>
      <c r="CK1" s="117" t="s">
        <v>467</v>
      </c>
      <c r="CL1" s="117" t="s">
        <v>468</v>
      </c>
      <c r="CM1" s="117" t="s">
        <v>469</v>
      </c>
      <c r="CN1" s="117" t="s">
        <v>470</v>
      </c>
      <c r="CO1" s="117" t="s">
        <v>471</v>
      </c>
      <c r="CP1" s="117" t="s">
        <v>472</v>
      </c>
      <c r="CQ1" s="117" t="s">
        <v>473</v>
      </c>
      <c r="CR1" s="117" t="s">
        <v>474</v>
      </c>
      <c r="CS1" s="117" t="s">
        <v>475</v>
      </c>
      <c r="CT1" s="117" t="s">
        <v>476</v>
      </c>
      <c r="CU1" s="117" t="s">
        <v>477</v>
      </c>
      <c r="CV1" s="117" t="s">
        <v>478</v>
      </c>
      <c r="CW1" s="117" t="s">
        <v>479</v>
      </c>
      <c r="CX1" s="117" t="s">
        <v>480</v>
      </c>
      <c r="CY1" s="90"/>
      <c r="CZ1" s="87"/>
      <c r="DA1" s="87"/>
      <c r="DB1" s="87"/>
      <c r="DC1" s="87"/>
      <c r="DD1" s="87"/>
      <c r="DE1" s="87"/>
      <c r="DF1" s="87"/>
      <c r="DG1" s="87"/>
      <c r="DH1" s="87"/>
      <c r="DI1" s="87"/>
      <c r="DJ1" s="87"/>
      <c r="DK1" s="87"/>
      <c r="DL1" s="87"/>
      <c r="DM1" s="87"/>
      <c r="DN1" s="87"/>
      <c r="DO1" s="87"/>
      <c r="DP1" s="87"/>
      <c r="DQ1" s="87"/>
      <c r="DR1" s="87"/>
      <c r="DS1" s="87"/>
      <c r="DT1" s="87"/>
      <c r="DU1" s="87"/>
      <c r="DV1" s="87"/>
      <c r="DW1" s="87"/>
      <c r="DX1" s="87"/>
    </row>
    <row r="2" spans="1:132" ht="109.95" customHeight="1" thickBot="1" x14ac:dyDescent="0.35">
      <c r="A2" s="137" t="s">
        <v>303</v>
      </c>
      <c r="B2" s="138" t="s">
        <v>98</v>
      </c>
      <c r="C2" s="96" t="s">
        <v>481</v>
      </c>
      <c r="D2" s="157" t="s">
        <v>2257</v>
      </c>
      <c r="E2" s="96" t="s">
        <v>481</v>
      </c>
      <c r="F2" s="139" t="s">
        <v>2279</v>
      </c>
      <c r="G2" s="96" t="s">
        <v>481</v>
      </c>
      <c r="H2" s="98" t="s">
        <v>940</v>
      </c>
      <c r="I2" s="96" t="s">
        <v>481</v>
      </c>
      <c r="J2" s="98" t="s">
        <v>2322</v>
      </c>
      <c r="K2" s="96" t="s">
        <v>481</v>
      </c>
      <c r="L2" s="139" t="s">
        <v>2345</v>
      </c>
      <c r="M2" s="101" t="s">
        <v>481</v>
      </c>
      <c r="N2" s="102" t="s">
        <v>1143</v>
      </c>
      <c r="O2" s="101" t="s">
        <v>481</v>
      </c>
      <c r="P2" s="103" t="s">
        <v>1144</v>
      </c>
      <c r="Q2" s="101" t="s">
        <v>481</v>
      </c>
      <c r="R2" s="157" t="s">
        <v>2837</v>
      </c>
      <c r="S2" s="101" t="s">
        <v>482</v>
      </c>
      <c r="T2" s="104"/>
      <c r="U2" s="101" t="s">
        <v>481</v>
      </c>
      <c r="V2" s="102" t="s">
        <v>2411</v>
      </c>
      <c r="W2" s="96" t="s">
        <v>481</v>
      </c>
      <c r="X2" s="98" t="s">
        <v>2872</v>
      </c>
      <c r="Y2" s="239" t="s">
        <v>483</v>
      </c>
      <c r="Z2" s="158" t="s">
        <v>839</v>
      </c>
      <c r="AA2" s="239" t="s">
        <v>481</v>
      </c>
      <c r="AB2" s="243" t="s">
        <v>509</v>
      </c>
      <c r="AC2" s="96" t="s">
        <v>481</v>
      </c>
      <c r="AD2" s="159" t="s">
        <v>1295</v>
      </c>
      <c r="AE2" s="96" t="s">
        <v>481</v>
      </c>
      <c r="AF2" s="139" t="s">
        <v>2066</v>
      </c>
      <c r="AG2" s="208" t="s">
        <v>481</v>
      </c>
      <c r="AH2" s="209" t="s">
        <v>1687</v>
      </c>
      <c r="AI2" s="208" t="s">
        <v>1084</v>
      </c>
      <c r="AJ2" s="215" t="s">
        <v>2600</v>
      </c>
      <c r="AK2" s="208" t="s">
        <v>481</v>
      </c>
      <c r="AL2" s="209" t="s">
        <v>577</v>
      </c>
      <c r="AM2" s="96" t="s">
        <v>481</v>
      </c>
      <c r="AN2" s="143" t="s">
        <v>997</v>
      </c>
      <c r="AO2" s="118" t="s">
        <v>481</v>
      </c>
      <c r="AP2" s="159" t="s">
        <v>590</v>
      </c>
      <c r="AQ2" s="148" t="s">
        <v>481</v>
      </c>
      <c r="AR2" s="158" t="s">
        <v>2482</v>
      </c>
      <c r="AS2" s="148" t="s">
        <v>481</v>
      </c>
      <c r="AT2" s="179" t="s">
        <v>1871</v>
      </c>
      <c r="AU2" s="148" t="s">
        <v>481</v>
      </c>
      <c r="AV2" s="184" t="s">
        <v>959</v>
      </c>
      <c r="AW2" s="148" t="s">
        <v>481</v>
      </c>
      <c r="AX2" s="199" t="s">
        <v>1872</v>
      </c>
      <c r="AY2" s="148" t="s">
        <v>481</v>
      </c>
      <c r="AZ2" s="156" t="s">
        <v>1873</v>
      </c>
      <c r="BA2" s="109" t="s">
        <v>481</v>
      </c>
      <c r="BB2" s="109" t="s">
        <v>2975</v>
      </c>
      <c r="BC2" s="120" t="s">
        <v>481</v>
      </c>
      <c r="BD2" s="143" t="s">
        <v>2990</v>
      </c>
      <c r="BE2" s="120" t="s">
        <v>481</v>
      </c>
      <c r="BF2" s="172" t="s">
        <v>1400</v>
      </c>
      <c r="BG2" s="120" t="s">
        <v>481</v>
      </c>
      <c r="BH2" s="121" t="s">
        <v>2603</v>
      </c>
      <c r="BI2" s="120" t="s">
        <v>481</v>
      </c>
      <c r="BJ2" s="156" t="s">
        <v>2661</v>
      </c>
      <c r="BK2" s="96" t="s">
        <v>481</v>
      </c>
      <c r="BL2" s="158" t="s">
        <v>978</v>
      </c>
      <c r="BM2" s="96" t="s">
        <v>482</v>
      </c>
      <c r="BN2" s="95" t="s">
        <v>2707</v>
      </c>
      <c r="BO2" s="96" t="s">
        <v>481</v>
      </c>
      <c r="BP2" s="98" t="s">
        <v>3272</v>
      </c>
      <c r="BQ2" s="96" t="s">
        <v>481</v>
      </c>
      <c r="BR2" s="157" t="s">
        <v>543</v>
      </c>
      <c r="BS2" s="96" t="s">
        <v>481</v>
      </c>
      <c r="BT2" s="139" t="s">
        <v>3377</v>
      </c>
      <c r="BU2" s="96" t="s">
        <v>1084</v>
      </c>
      <c r="BV2" s="159" t="s">
        <v>544</v>
      </c>
      <c r="BW2" s="96" t="s">
        <v>481</v>
      </c>
      <c r="BX2" s="139" t="s">
        <v>3074</v>
      </c>
      <c r="BY2" s="96" t="s">
        <v>481</v>
      </c>
      <c r="BZ2" s="178" t="s">
        <v>2998</v>
      </c>
      <c r="CA2" s="96" t="s">
        <v>481</v>
      </c>
      <c r="CB2" s="172" t="s">
        <v>1462</v>
      </c>
      <c r="CC2" s="96" t="s">
        <v>481</v>
      </c>
      <c r="CD2" s="98" t="s">
        <v>3053</v>
      </c>
      <c r="CE2" s="96" t="s">
        <v>481</v>
      </c>
      <c r="CF2" s="139" t="s">
        <v>2767</v>
      </c>
      <c r="CG2" s="239" t="s">
        <v>481</v>
      </c>
      <c r="CH2" s="242" t="s">
        <v>3140</v>
      </c>
      <c r="CI2" s="96" t="s">
        <v>481</v>
      </c>
      <c r="CJ2" s="156" t="s">
        <v>2535</v>
      </c>
      <c r="CK2" s="96" t="s">
        <v>481</v>
      </c>
      <c r="CL2" s="98" t="s">
        <v>3423</v>
      </c>
      <c r="CM2" s="96" t="s">
        <v>481</v>
      </c>
      <c r="CN2" s="139" t="s">
        <v>3511</v>
      </c>
      <c r="CO2" s="96" t="s">
        <v>481</v>
      </c>
      <c r="CP2" s="233" t="s">
        <v>1743</v>
      </c>
      <c r="CQ2" s="96" t="s">
        <v>481</v>
      </c>
      <c r="CR2" s="158" t="s">
        <v>1744</v>
      </c>
      <c r="CS2" s="96" t="s">
        <v>481</v>
      </c>
      <c r="CT2" s="156" t="s">
        <v>618</v>
      </c>
      <c r="CU2" s="123" t="s">
        <v>481</v>
      </c>
      <c r="CV2" s="124" t="s">
        <v>3031</v>
      </c>
      <c r="CW2" s="96" t="s">
        <v>481</v>
      </c>
      <c r="CX2" s="178" t="s">
        <v>1820</v>
      </c>
      <c r="CY2" s="100"/>
      <c r="CZ2" s="100"/>
      <c r="DA2" s="87"/>
      <c r="DB2" s="87"/>
      <c r="DC2" s="87"/>
      <c r="DD2" s="87"/>
      <c r="DE2" s="87"/>
      <c r="DF2" s="87"/>
      <c r="DG2" s="87"/>
      <c r="DH2" s="87"/>
      <c r="DI2" s="87"/>
      <c r="DJ2" s="87"/>
      <c r="DK2" s="87"/>
      <c r="DL2" s="87"/>
      <c r="DM2" s="87"/>
      <c r="DN2" s="87"/>
      <c r="DO2" s="87"/>
      <c r="DP2" s="87"/>
      <c r="DQ2" s="87"/>
      <c r="DR2" s="87"/>
      <c r="DS2" s="87"/>
      <c r="DT2" s="87"/>
      <c r="DU2" s="87"/>
      <c r="DV2" s="87"/>
      <c r="DW2" s="87"/>
      <c r="DX2" s="87"/>
    </row>
    <row r="3" spans="1:132" ht="51.6" customHeight="1" thickBot="1" x14ac:dyDescent="0.35">
      <c r="A3" s="137" t="s">
        <v>304</v>
      </c>
      <c r="B3" s="138" t="s">
        <v>99</v>
      </c>
      <c r="C3" s="96" t="s">
        <v>482</v>
      </c>
      <c r="D3" s="113"/>
      <c r="E3" s="96" t="s">
        <v>482</v>
      </c>
      <c r="F3" s="95"/>
      <c r="G3" s="96" t="s">
        <v>482</v>
      </c>
      <c r="H3" s="111"/>
      <c r="I3" s="96" t="s">
        <v>482</v>
      </c>
      <c r="J3" s="95"/>
      <c r="K3" s="96" t="s">
        <v>482</v>
      </c>
      <c r="L3" s="95"/>
      <c r="M3" s="101" t="s">
        <v>481</v>
      </c>
      <c r="N3" s="164" t="s">
        <v>2366</v>
      </c>
      <c r="O3" s="101" t="s">
        <v>482</v>
      </c>
      <c r="P3" s="103"/>
      <c r="Q3" s="101" t="s">
        <v>482</v>
      </c>
      <c r="R3" s="104"/>
      <c r="S3" s="101" t="s">
        <v>482</v>
      </c>
      <c r="T3" s="104"/>
      <c r="U3" s="101" t="s">
        <v>482</v>
      </c>
      <c r="V3" s="104"/>
      <c r="W3" s="96" t="s">
        <v>482</v>
      </c>
      <c r="X3" s="106"/>
      <c r="Y3" s="239" t="s">
        <v>481</v>
      </c>
      <c r="Z3" s="98" t="s">
        <v>839</v>
      </c>
      <c r="AA3" s="239" t="s">
        <v>481</v>
      </c>
      <c r="AB3" s="250" t="s">
        <v>509</v>
      </c>
      <c r="AC3" s="96" t="s">
        <v>482</v>
      </c>
      <c r="AD3" s="95"/>
      <c r="AE3" s="96" t="s">
        <v>481</v>
      </c>
      <c r="AF3" s="159" t="s">
        <v>1296</v>
      </c>
      <c r="AG3" s="208" t="s">
        <v>482</v>
      </c>
      <c r="AH3" s="209"/>
      <c r="AI3" s="208" t="s">
        <v>1465</v>
      </c>
      <c r="AJ3" s="209"/>
      <c r="AK3" s="208" t="s">
        <v>482</v>
      </c>
      <c r="AL3" s="209"/>
      <c r="AM3" s="96" t="s">
        <v>482</v>
      </c>
      <c r="AN3" s="222"/>
      <c r="AO3" s="118" t="s">
        <v>482</v>
      </c>
      <c r="AP3" s="119"/>
      <c r="AQ3" s="168" t="s">
        <v>482</v>
      </c>
      <c r="AR3" s="159"/>
      <c r="AS3" s="148" t="s">
        <v>482</v>
      </c>
      <c r="AT3" s="150"/>
      <c r="AU3" s="148" t="s">
        <v>481</v>
      </c>
      <c r="AV3" s="156" t="s">
        <v>1874</v>
      </c>
      <c r="AW3" s="200" t="s">
        <v>482</v>
      </c>
      <c r="AX3" s="159"/>
      <c r="AY3" s="148" t="s">
        <v>482</v>
      </c>
      <c r="AZ3" s="151"/>
      <c r="BA3" s="109" t="s">
        <v>482</v>
      </c>
      <c r="BB3" s="109"/>
      <c r="BC3" s="120" t="s">
        <v>482</v>
      </c>
      <c r="BD3" s="127"/>
      <c r="BE3" s="120" t="s">
        <v>482</v>
      </c>
      <c r="BF3" s="227"/>
      <c r="BG3" s="120" t="s">
        <v>482</v>
      </c>
      <c r="BH3" s="121"/>
      <c r="BI3" s="120" t="s">
        <v>482</v>
      </c>
      <c r="BJ3" s="156"/>
      <c r="BK3" s="96" t="s">
        <v>481</v>
      </c>
      <c r="BL3" s="139" t="s">
        <v>3228</v>
      </c>
      <c r="BM3" s="96" t="s">
        <v>482</v>
      </c>
      <c r="BN3" s="95"/>
      <c r="BO3" s="96" t="s">
        <v>481</v>
      </c>
      <c r="BP3" s="98" t="s">
        <v>3273</v>
      </c>
      <c r="BQ3" s="96" t="s">
        <v>482</v>
      </c>
      <c r="BR3" s="98"/>
      <c r="BS3" s="96" t="s">
        <v>481</v>
      </c>
      <c r="BT3" s="139" t="s">
        <v>1464</v>
      </c>
      <c r="BU3" s="96" t="s">
        <v>1465</v>
      </c>
      <c r="BV3" s="159" t="s">
        <v>3112</v>
      </c>
      <c r="BW3" s="96" t="s">
        <v>483</v>
      </c>
      <c r="BX3" s="95" t="s">
        <v>3075</v>
      </c>
      <c r="BY3" s="96" t="s">
        <v>482</v>
      </c>
      <c r="BZ3" s="95"/>
      <c r="CA3" s="96" t="s">
        <v>482</v>
      </c>
      <c r="CB3" s="109"/>
      <c r="CC3" s="96" t="s">
        <v>481</v>
      </c>
      <c r="CD3" s="159" t="s">
        <v>3054</v>
      </c>
      <c r="CE3" s="96" t="s">
        <v>482</v>
      </c>
      <c r="CF3" s="95"/>
      <c r="CG3" s="239" t="s">
        <v>483</v>
      </c>
      <c r="CH3" s="242" t="s">
        <v>3141</v>
      </c>
      <c r="CI3" s="96" t="s">
        <v>482</v>
      </c>
      <c r="CJ3" s="113" t="s">
        <v>1645</v>
      </c>
      <c r="CK3" s="96" t="s">
        <v>482</v>
      </c>
      <c r="CL3" s="98"/>
      <c r="CM3" s="96" t="s">
        <v>482</v>
      </c>
      <c r="CN3" s="98"/>
      <c r="CO3" s="96" t="s">
        <v>481</v>
      </c>
      <c r="CP3" s="137" t="s">
        <v>3005</v>
      </c>
      <c r="CQ3" s="96" t="s">
        <v>482</v>
      </c>
      <c r="CR3" s="98"/>
      <c r="CS3" s="96" t="s">
        <v>481</v>
      </c>
      <c r="CT3" s="113" t="s">
        <v>2242</v>
      </c>
      <c r="CU3" s="123" t="s">
        <v>481</v>
      </c>
      <c r="CV3" s="124" t="s">
        <v>3032</v>
      </c>
      <c r="CW3" s="96" t="s">
        <v>482</v>
      </c>
      <c r="CX3" s="109"/>
      <c r="CY3" s="100"/>
      <c r="CZ3" s="100"/>
      <c r="DA3" s="87"/>
      <c r="DB3" s="87"/>
      <c r="DC3" s="87"/>
      <c r="DD3" s="87"/>
      <c r="DE3" s="87"/>
      <c r="DF3" s="87"/>
      <c r="DG3" s="87"/>
      <c r="DH3" s="87"/>
      <c r="DI3" s="87"/>
      <c r="DJ3" s="87"/>
      <c r="DK3" s="87"/>
      <c r="DL3" s="87"/>
      <c r="DM3" s="87"/>
      <c r="DN3" s="87"/>
      <c r="DO3" s="87"/>
      <c r="DP3" s="87"/>
      <c r="DQ3" s="87"/>
      <c r="DR3" s="87"/>
      <c r="DS3" s="87"/>
      <c r="DT3" s="87"/>
      <c r="DU3" s="87"/>
      <c r="DV3" s="87"/>
      <c r="DW3" s="87"/>
      <c r="DX3" s="87"/>
    </row>
    <row r="4" spans="1:132" ht="90" customHeight="1" thickBot="1" x14ac:dyDescent="0.35">
      <c r="A4" s="137" t="s">
        <v>305</v>
      </c>
      <c r="B4" s="138" t="s">
        <v>100</v>
      </c>
      <c r="C4" s="110" t="s">
        <v>482</v>
      </c>
      <c r="D4" s="125" t="s">
        <v>2258</v>
      </c>
      <c r="E4" s="126" t="s">
        <v>483</v>
      </c>
      <c r="F4" s="95" t="s">
        <v>2280</v>
      </c>
      <c r="G4" s="96" t="s">
        <v>482</v>
      </c>
      <c r="H4" s="95" t="s">
        <v>1087</v>
      </c>
      <c r="I4" s="96" t="s">
        <v>482</v>
      </c>
      <c r="J4" s="95"/>
      <c r="K4" s="96" t="s">
        <v>482</v>
      </c>
      <c r="L4" s="95" t="s">
        <v>851</v>
      </c>
      <c r="M4" s="101" t="s">
        <v>481</v>
      </c>
      <c r="N4" s="164" t="s">
        <v>2366</v>
      </c>
      <c r="O4" s="101" t="s">
        <v>482</v>
      </c>
      <c r="P4" s="103" t="s">
        <v>1145</v>
      </c>
      <c r="Q4" s="101" t="s">
        <v>481</v>
      </c>
      <c r="R4" s="104"/>
      <c r="S4" s="101" t="s">
        <v>481</v>
      </c>
      <c r="T4" s="156" t="s">
        <v>1146</v>
      </c>
      <c r="U4" s="101" t="s">
        <v>482</v>
      </c>
      <c r="V4" s="104"/>
      <c r="W4" s="96" t="s">
        <v>481</v>
      </c>
      <c r="X4" s="95" t="s">
        <v>1297</v>
      </c>
      <c r="Y4" s="239" t="s">
        <v>481</v>
      </c>
      <c r="Z4" s="98" t="s">
        <v>3189</v>
      </c>
      <c r="AA4" s="239" t="s">
        <v>481</v>
      </c>
      <c r="AB4" s="242" t="s">
        <v>1298</v>
      </c>
      <c r="AC4" s="96" t="s">
        <v>481</v>
      </c>
      <c r="AD4" s="95"/>
      <c r="AE4" s="96" t="s">
        <v>481</v>
      </c>
      <c r="AF4" s="95" t="s">
        <v>1296</v>
      </c>
      <c r="AG4" s="208" t="s">
        <v>481</v>
      </c>
      <c r="AH4" s="209" t="s">
        <v>2907</v>
      </c>
      <c r="AI4" s="208" t="s">
        <v>1465</v>
      </c>
      <c r="AJ4" s="209"/>
      <c r="AK4" s="208" t="s">
        <v>482</v>
      </c>
      <c r="AL4" s="209"/>
      <c r="AM4" s="223" t="s">
        <v>482</v>
      </c>
      <c r="AN4" s="109" t="s">
        <v>851</v>
      </c>
      <c r="AO4" s="118" t="s">
        <v>482</v>
      </c>
      <c r="AP4" s="119"/>
      <c r="AQ4" s="168" t="s">
        <v>482</v>
      </c>
      <c r="AR4" s="159"/>
      <c r="AS4" s="148" t="s">
        <v>482</v>
      </c>
      <c r="AT4" s="150"/>
      <c r="AU4" s="148" t="s">
        <v>482</v>
      </c>
      <c r="AV4" s="149"/>
      <c r="AW4" s="148" t="s">
        <v>482</v>
      </c>
      <c r="AX4" s="150"/>
      <c r="AY4" s="148" t="s">
        <v>482</v>
      </c>
      <c r="AZ4" s="150"/>
      <c r="BA4" s="109" t="s">
        <v>482</v>
      </c>
      <c r="BB4" s="109" t="s">
        <v>851</v>
      </c>
      <c r="BC4" s="120" t="s">
        <v>482</v>
      </c>
      <c r="BD4" s="127" t="s">
        <v>1401</v>
      </c>
      <c r="BE4" s="120" t="s">
        <v>482</v>
      </c>
      <c r="BF4" s="127"/>
      <c r="BG4" s="120" t="s">
        <v>481</v>
      </c>
      <c r="BH4" s="121"/>
      <c r="BI4" s="120" t="s">
        <v>481</v>
      </c>
      <c r="BJ4" s="137"/>
      <c r="BK4" s="96" t="s">
        <v>481</v>
      </c>
      <c r="BL4" s="125" t="s">
        <v>1463</v>
      </c>
      <c r="BM4" s="126" t="s">
        <v>482</v>
      </c>
      <c r="BN4" s="95"/>
      <c r="BO4" s="96" t="s">
        <v>481</v>
      </c>
      <c r="BP4" s="98" t="s">
        <v>3274</v>
      </c>
      <c r="BQ4" s="96" t="s">
        <v>482</v>
      </c>
      <c r="BR4" s="98"/>
      <c r="BS4" s="96" t="s">
        <v>482</v>
      </c>
      <c r="BT4" s="98"/>
      <c r="BU4" s="96" t="s">
        <v>1465</v>
      </c>
      <c r="BV4" s="159" t="s">
        <v>3112</v>
      </c>
      <c r="BW4" s="96" t="s">
        <v>483</v>
      </c>
      <c r="BX4" s="95" t="s">
        <v>3076</v>
      </c>
      <c r="BY4" s="96" t="s">
        <v>482</v>
      </c>
      <c r="BZ4" s="95"/>
      <c r="CA4" s="96" t="s">
        <v>482</v>
      </c>
      <c r="CB4" s="109" t="s">
        <v>1466</v>
      </c>
      <c r="CC4" s="96" t="s">
        <v>481</v>
      </c>
      <c r="CD4" s="159" t="s">
        <v>3055</v>
      </c>
      <c r="CE4" s="96" t="s">
        <v>481</v>
      </c>
      <c r="CF4" s="137"/>
      <c r="CG4" s="239" t="s">
        <v>483</v>
      </c>
      <c r="CH4" s="242" t="s">
        <v>2243</v>
      </c>
      <c r="CI4" s="96" t="s">
        <v>481</v>
      </c>
      <c r="CJ4" s="113" t="s">
        <v>1646</v>
      </c>
      <c r="CK4" s="96" t="s">
        <v>482</v>
      </c>
      <c r="CL4" s="98" t="s">
        <v>3424</v>
      </c>
      <c r="CM4" s="96" t="s">
        <v>1465</v>
      </c>
      <c r="CN4" s="98"/>
      <c r="CO4" s="96" t="s">
        <v>481</v>
      </c>
      <c r="CP4" s="234" t="s">
        <v>2220</v>
      </c>
      <c r="CQ4" s="96" t="s">
        <v>482</v>
      </c>
      <c r="CR4" s="158"/>
      <c r="CS4" s="96" t="s">
        <v>481</v>
      </c>
      <c r="CT4" s="122" t="s">
        <v>1768</v>
      </c>
      <c r="CU4" s="123" t="s">
        <v>481</v>
      </c>
      <c r="CV4" s="124" t="s">
        <v>3032</v>
      </c>
      <c r="CW4" s="96" t="s">
        <v>481</v>
      </c>
      <c r="CX4" s="178" t="s">
        <v>3002</v>
      </c>
      <c r="CY4" s="100"/>
      <c r="CZ4" s="100"/>
      <c r="DA4" s="87"/>
      <c r="DB4" s="87"/>
      <c r="DC4" s="87"/>
      <c r="DD4" s="87"/>
      <c r="DE4" s="87"/>
      <c r="DF4" s="87"/>
      <c r="DG4" s="87"/>
      <c r="DH4" s="87"/>
      <c r="DI4" s="87"/>
      <c r="DJ4" s="87"/>
      <c r="DK4" s="87"/>
      <c r="DL4" s="87"/>
      <c r="DM4" s="87"/>
      <c r="DN4" s="87"/>
      <c r="DO4" s="87"/>
      <c r="DP4" s="87"/>
      <c r="DQ4" s="87"/>
      <c r="DR4" s="87"/>
      <c r="DS4" s="87"/>
      <c r="DT4" s="87"/>
      <c r="DU4" s="87"/>
      <c r="DV4" s="87"/>
      <c r="DW4" s="87"/>
      <c r="DX4" s="87"/>
    </row>
    <row r="5" spans="1:132" ht="99" customHeight="1" thickBot="1" x14ac:dyDescent="0.35">
      <c r="A5" s="137" t="s">
        <v>306</v>
      </c>
      <c r="B5" s="138" t="s">
        <v>2221</v>
      </c>
      <c r="C5" s="96" t="s">
        <v>482</v>
      </c>
      <c r="D5" s="97" t="s">
        <v>2259</v>
      </c>
      <c r="E5" s="96" t="s">
        <v>482</v>
      </c>
      <c r="F5" s="95"/>
      <c r="G5" s="96" t="s">
        <v>482</v>
      </c>
      <c r="H5" s="113" t="s">
        <v>1086</v>
      </c>
      <c r="I5" s="96" t="s">
        <v>482</v>
      </c>
      <c r="J5" s="95"/>
      <c r="K5" s="96" t="s">
        <v>482</v>
      </c>
      <c r="L5" s="95"/>
      <c r="M5" s="101" t="s">
        <v>481</v>
      </c>
      <c r="N5" s="156" t="s">
        <v>2367</v>
      </c>
      <c r="O5" s="101" t="s">
        <v>481</v>
      </c>
      <c r="P5" s="103" t="s">
        <v>1147</v>
      </c>
      <c r="Q5" s="101" t="s">
        <v>481</v>
      </c>
      <c r="R5" s="137" t="s">
        <v>2836</v>
      </c>
      <c r="S5" s="101" t="s">
        <v>482</v>
      </c>
      <c r="T5" s="104"/>
      <c r="U5" s="101" t="s">
        <v>482</v>
      </c>
      <c r="V5" s="104"/>
      <c r="W5" s="96" t="s">
        <v>481</v>
      </c>
      <c r="X5" s="95" t="s">
        <v>1299</v>
      </c>
      <c r="Y5" s="239" t="s">
        <v>482</v>
      </c>
      <c r="Z5" s="98"/>
      <c r="AA5" s="239" t="s">
        <v>481</v>
      </c>
      <c r="AB5" s="243" t="s">
        <v>509</v>
      </c>
      <c r="AC5" s="96" t="s">
        <v>481</v>
      </c>
      <c r="AD5" s="159" t="s">
        <v>2424</v>
      </c>
      <c r="AE5" s="96" t="s">
        <v>482</v>
      </c>
      <c r="AF5" s="95" t="s">
        <v>1300</v>
      </c>
      <c r="AG5" s="208" t="s">
        <v>482</v>
      </c>
      <c r="AH5" s="209"/>
      <c r="AI5" s="208" t="s">
        <v>1465</v>
      </c>
      <c r="AJ5" s="209"/>
      <c r="AK5" s="208" t="s">
        <v>482</v>
      </c>
      <c r="AL5" s="209"/>
      <c r="AM5" s="96" t="s">
        <v>482</v>
      </c>
      <c r="AN5" s="224"/>
      <c r="AO5" s="118" t="s">
        <v>482</v>
      </c>
      <c r="AP5" s="119"/>
      <c r="AQ5" s="148" t="s">
        <v>481</v>
      </c>
      <c r="AR5" s="159" t="s">
        <v>2482</v>
      </c>
      <c r="AS5" s="148" t="s">
        <v>482</v>
      </c>
      <c r="AT5" s="150"/>
      <c r="AU5" s="148" t="s">
        <v>482</v>
      </c>
      <c r="AV5" s="150"/>
      <c r="AW5" s="148" t="s">
        <v>482</v>
      </c>
      <c r="AX5" s="150"/>
      <c r="AY5" s="148" t="s">
        <v>481</v>
      </c>
      <c r="AZ5" s="159" t="s">
        <v>1875</v>
      </c>
      <c r="BA5" s="109" t="s">
        <v>482</v>
      </c>
      <c r="BB5" s="109"/>
      <c r="BC5" s="120" t="s">
        <v>482</v>
      </c>
      <c r="BD5" s="127"/>
      <c r="BE5" s="120" t="s">
        <v>482</v>
      </c>
      <c r="BF5" s="127"/>
      <c r="BG5" s="120" t="s">
        <v>481</v>
      </c>
      <c r="BH5" s="121" t="s">
        <v>2604</v>
      </c>
      <c r="BI5" s="120" t="s">
        <v>482</v>
      </c>
      <c r="BJ5" s="121"/>
      <c r="BK5" s="96" t="s">
        <v>482</v>
      </c>
      <c r="BL5" s="261"/>
      <c r="BM5" s="96" t="s">
        <v>482</v>
      </c>
      <c r="BN5" s="95"/>
      <c r="BO5" s="96" t="s">
        <v>481</v>
      </c>
      <c r="BP5" s="98" t="s">
        <v>3275</v>
      </c>
      <c r="BQ5" s="96" t="s">
        <v>482</v>
      </c>
      <c r="BR5" s="98"/>
      <c r="BS5" s="96" t="s">
        <v>482</v>
      </c>
      <c r="BT5" s="98"/>
      <c r="BU5" s="96" t="s">
        <v>1084</v>
      </c>
      <c r="BV5" s="159" t="s">
        <v>3112</v>
      </c>
      <c r="BW5" s="96" t="s">
        <v>483</v>
      </c>
      <c r="BX5" s="95" t="s">
        <v>3077</v>
      </c>
      <c r="BY5" s="96" t="s">
        <v>482</v>
      </c>
      <c r="BZ5" s="95"/>
      <c r="CA5" s="96" t="s">
        <v>481</v>
      </c>
      <c r="CB5" s="172" t="s">
        <v>1467</v>
      </c>
      <c r="CC5" s="96" t="s">
        <v>481</v>
      </c>
      <c r="CD5" s="159" t="s">
        <v>3055</v>
      </c>
      <c r="CE5" s="96" t="s">
        <v>482</v>
      </c>
      <c r="CF5" s="95"/>
      <c r="CG5" s="239" t="s">
        <v>483</v>
      </c>
      <c r="CH5" s="243" t="s">
        <v>2184</v>
      </c>
      <c r="CI5" s="96" t="s">
        <v>481</v>
      </c>
      <c r="CJ5" s="113" t="s">
        <v>1647</v>
      </c>
      <c r="CK5" s="96" t="s">
        <v>482</v>
      </c>
      <c r="CL5" s="98"/>
      <c r="CM5" s="96" t="s">
        <v>482</v>
      </c>
      <c r="CN5" s="98"/>
      <c r="CO5" s="96" t="s">
        <v>481</v>
      </c>
      <c r="CP5" s="234" t="s">
        <v>3005</v>
      </c>
      <c r="CQ5" s="96" t="s">
        <v>482</v>
      </c>
      <c r="CR5" s="95"/>
      <c r="CS5" s="96" t="s">
        <v>481</v>
      </c>
      <c r="CT5" s="122" t="s">
        <v>1769</v>
      </c>
      <c r="CU5" s="123" t="s">
        <v>482</v>
      </c>
      <c r="CV5" s="124" t="s">
        <v>3032</v>
      </c>
      <c r="CW5" s="96" t="s">
        <v>482</v>
      </c>
      <c r="CX5" s="95"/>
      <c r="CY5" s="100"/>
      <c r="CZ5" s="100"/>
      <c r="DA5" s="87"/>
      <c r="DB5" s="87"/>
      <c r="DC5" s="87"/>
      <c r="DD5" s="87"/>
      <c r="DE5" s="87"/>
      <c r="DF5" s="87"/>
      <c r="DG5" s="87"/>
      <c r="DH5" s="87"/>
      <c r="DI5" s="87"/>
      <c r="DJ5" s="87"/>
      <c r="DK5" s="87"/>
      <c r="DL5" s="87"/>
      <c r="DM5" s="87"/>
      <c r="DN5" s="87"/>
      <c r="DO5" s="87"/>
      <c r="DP5" s="87"/>
      <c r="DQ5" s="87"/>
      <c r="DR5" s="87"/>
      <c r="DS5" s="87"/>
      <c r="DT5" s="87"/>
      <c r="DU5" s="87"/>
      <c r="DV5" s="87"/>
      <c r="DW5" s="87"/>
      <c r="DX5" s="87"/>
    </row>
    <row r="6" spans="1:132" ht="40.200000000000003" customHeight="1" x14ac:dyDescent="0.3">
      <c r="A6" s="137" t="s">
        <v>307</v>
      </c>
      <c r="B6" s="142" t="s">
        <v>625</v>
      </c>
      <c r="C6" s="188" t="s">
        <v>481</v>
      </c>
      <c r="D6" s="188" t="s">
        <v>737</v>
      </c>
      <c r="E6" s="188" t="s">
        <v>481</v>
      </c>
      <c r="F6" s="188" t="s">
        <v>2585</v>
      </c>
      <c r="G6" s="188" t="s">
        <v>481</v>
      </c>
      <c r="H6" s="188" t="s">
        <v>737</v>
      </c>
      <c r="I6" s="188" t="s">
        <v>482</v>
      </c>
      <c r="J6" s="188" t="s">
        <v>2598</v>
      </c>
      <c r="K6" s="188" t="s">
        <v>481</v>
      </c>
      <c r="L6" s="188" t="s">
        <v>737</v>
      </c>
      <c r="M6" s="188" t="s">
        <v>481</v>
      </c>
      <c r="N6" s="188" t="s">
        <v>737</v>
      </c>
      <c r="O6" s="185" t="s">
        <v>481</v>
      </c>
      <c r="P6" s="186" t="s">
        <v>737</v>
      </c>
      <c r="Q6" s="185" t="s">
        <v>482</v>
      </c>
      <c r="R6" s="185"/>
      <c r="S6" s="185" t="s">
        <v>481</v>
      </c>
      <c r="T6" s="186" t="s">
        <v>737</v>
      </c>
      <c r="U6" s="185" t="s">
        <v>481</v>
      </c>
      <c r="V6" s="186" t="s">
        <v>737</v>
      </c>
      <c r="W6" s="188" t="s">
        <v>481</v>
      </c>
      <c r="X6" s="188" t="s">
        <v>737</v>
      </c>
      <c r="Y6" s="188" t="s">
        <v>481</v>
      </c>
      <c r="Z6" s="188" t="s">
        <v>737</v>
      </c>
      <c r="AA6" s="188" t="s">
        <v>481</v>
      </c>
      <c r="AB6" s="188" t="s">
        <v>737</v>
      </c>
      <c r="AC6" s="188" t="s">
        <v>481</v>
      </c>
      <c r="AD6" s="188" t="s">
        <v>737</v>
      </c>
      <c r="AE6" s="188" t="s">
        <v>482</v>
      </c>
      <c r="AF6" s="188"/>
      <c r="AG6" s="188" t="s">
        <v>482</v>
      </c>
      <c r="AH6" s="188" t="s">
        <v>2593</v>
      </c>
      <c r="AI6" s="194" t="s">
        <v>481</v>
      </c>
      <c r="AJ6" s="188" t="s">
        <v>737</v>
      </c>
      <c r="AK6" s="194" t="s">
        <v>481</v>
      </c>
      <c r="AL6" s="188" t="s">
        <v>737</v>
      </c>
      <c r="AM6" s="188" t="s">
        <v>481</v>
      </c>
      <c r="AN6" s="188" t="s">
        <v>737</v>
      </c>
      <c r="AO6" s="188" t="s">
        <v>481</v>
      </c>
      <c r="AP6" s="188" t="s">
        <v>737</v>
      </c>
      <c r="AQ6" s="191" t="s">
        <v>481</v>
      </c>
      <c r="AR6" s="191" t="s">
        <v>737</v>
      </c>
      <c r="AS6" s="191" t="s">
        <v>481</v>
      </c>
      <c r="AT6" s="191" t="s">
        <v>737</v>
      </c>
      <c r="AU6" s="195" t="s">
        <v>481</v>
      </c>
      <c r="AV6" s="195" t="s">
        <v>2601</v>
      </c>
      <c r="AW6" s="191" t="s">
        <v>481</v>
      </c>
      <c r="AX6" s="191" t="s">
        <v>737</v>
      </c>
      <c r="AY6" s="204" t="s">
        <v>482</v>
      </c>
      <c r="AZ6" s="192" t="s">
        <v>2599</v>
      </c>
      <c r="BA6" s="188" t="s">
        <v>482</v>
      </c>
      <c r="BB6" s="188" t="s">
        <v>2593</v>
      </c>
      <c r="BC6" s="193" t="s">
        <v>481</v>
      </c>
      <c r="BD6" s="193" t="s">
        <v>737</v>
      </c>
      <c r="BE6" s="193" t="s">
        <v>481</v>
      </c>
      <c r="BF6" s="193" t="s">
        <v>737</v>
      </c>
      <c r="BG6" s="193" t="s">
        <v>482</v>
      </c>
      <c r="BH6" s="188"/>
      <c r="BI6" s="193" t="s">
        <v>482</v>
      </c>
      <c r="BJ6" s="193"/>
      <c r="BK6" s="188" t="s">
        <v>481</v>
      </c>
      <c r="BL6" s="187" t="s">
        <v>737</v>
      </c>
      <c r="BM6" s="188" t="s">
        <v>481</v>
      </c>
      <c r="BN6" s="188" t="s">
        <v>737</v>
      </c>
      <c r="BO6" s="188" t="s">
        <v>481</v>
      </c>
      <c r="BP6" s="188" t="s">
        <v>737</v>
      </c>
      <c r="BQ6" s="188" t="s">
        <v>481</v>
      </c>
      <c r="BR6" s="188" t="s">
        <v>737</v>
      </c>
      <c r="BS6" s="188" t="s">
        <v>481</v>
      </c>
      <c r="BT6" s="188" t="s">
        <v>737</v>
      </c>
      <c r="BU6" s="188" t="s">
        <v>481</v>
      </c>
      <c r="BV6" s="188" t="s">
        <v>737</v>
      </c>
      <c r="BW6" s="188" t="s">
        <v>481</v>
      </c>
      <c r="BX6" s="188" t="s">
        <v>737</v>
      </c>
      <c r="BY6" s="188" t="s">
        <v>482</v>
      </c>
      <c r="BZ6" s="188"/>
      <c r="CA6" s="188" t="s">
        <v>482</v>
      </c>
      <c r="CB6" s="188" t="s">
        <v>2906</v>
      </c>
      <c r="CC6" s="188" t="s">
        <v>481</v>
      </c>
      <c r="CD6" s="188" t="s">
        <v>737</v>
      </c>
      <c r="CE6" s="188" t="s">
        <v>481</v>
      </c>
      <c r="CF6" s="188" t="s">
        <v>737</v>
      </c>
      <c r="CG6" s="188" t="s">
        <v>481</v>
      </c>
      <c r="CH6" s="188" t="s">
        <v>737</v>
      </c>
      <c r="CI6" s="188" t="s">
        <v>482</v>
      </c>
      <c r="CJ6" s="188"/>
      <c r="CK6" s="188" t="s">
        <v>481</v>
      </c>
      <c r="CL6" s="188" t="s">
        <v>737</v>
      </c>
      <c r="CM6" s="188" t="s">
        <v>481</v>
      </c>
      <c r="CN6" s="188" t="s">
        <v>737</v>
      </c>
      <c r="CO6" s="188" t="s">
        <v>481</v>
      </c>
      <c r="CP6" s="188" t="s">
        <v>737</v>
      </c>
      <c r="CQ6" s="188" t="s">
        <v>481</v>
      </c>
      <c r="CR6" s="188" t="s">
        <v>737</v>
      </c>
      <c r="CS6" s="188" t="s">
        <v>481</v>
      </c>
      <c r="CT6" s="188" t="s">
        <v>737</v>
      </c>
      <c r="CU6" s="188" t="s">
        <v>481</v>
      </c>
      <c r="CV6" s="188" t="s">
        <v>737</v>
      </c>
      <c r="CW6" s="188" t="s">
        <v>481</v>
      </c>
      <c r="CX6" s="188" t="s">
        <v>737</v>
      </c>
      <c r="CY6" s="93"/>
      <c r="CZ6" s="93"/>
      <c r="DA6" s="93"/>
      <c r="DB6" s="93"/>
      <c r="DC6" s="93"/>
      <c r="DD6" s="93"/>
      <c r="DE6" s="93"/>
      <c r="DF6" s="93"/>
      <c r="DG6" s="93"/>
      <c r="DH6" s="93"/>
      <c r="DI6" s="93"/>
      <c r="DJ6" s="93"/>
      <c r="DK6" s="93"/>
      <c r="DL6" s="93"/>
      <c r="DM6" s="93"/>
      <c r="DN6" s="93"/>
      <c r="DO6" s="93"/>
      <c r="DP6" s="93"/>
      <c r="DQ6" s="93"/>
      <c r="DR6" s="93"/>
      <c r="DS6" s="93"/>
      <c r="DT6" s="93"/>
      <c r="DU6" s="93"/>
      <c r="DV6" s="93"/>
      <c r="DW6" s="93"/>
      <c r="DX6" s="93"/>
      <c r="DY6" s="94"/>
      <c r="DZ6" s="94"/>
      <c r="EA6" s="94"/>
      <c r="EB6" s="94"/>
    </row>
    <row r="7" spans="1:132" ht="40.200000000000003" customHeight="1" x14ac:dyDescent="0.3">
      <c r="A7" s="137" t="s">
        <v>308</v>
      </c>
      <c r="B7" s="142" t="s">
        <v>624</v>
      </c>
      <c r="C7" s="188" t="s">
        <v>481</v>
      </c>
      <c r="D7" s="188" t="s">
        <v>493</v>
      </c>
      <c r="E7" s="188" t="s">
        <v>481</v>
      </c>
      <c r="F7" s="188" t="s">
        <v>493</v>
      </c>
      <c r="G7" s="188" t="s">
        <v>481</v>
      </c>
      <c r="H7" s="188" t="s">
        <v>493</v>
      </c>
      <c r="I7" s="188" t="s">
        <v>482</v>
      </c>
      <c r="J7" s="188"/>
      <c r="K7" s="188" t="s">
        <v>481</v>
      </c>
      <c r="L7" s="188" t="s">
        <v>493</v>
      </c>
      <c r="M7" s="188" t="s">
        <v>481</v>
      </c>
      <c r="N7" s="188" t="s">
        <v>493</v>
      </c>
      <c r="O7" s="185" t="s">
        <v>481</v>
      </c>
      <c r="P7" s="187" t="s">
        <v>737</v>
      </c>
      <c r="Q7" s="185" t="s">
        <v>481</v>
      </c>
      <c r="R7" s="185" t="s">
        <v>493</v>
      </c>
      <c r="S7" s="185" t="s">
        <v>481</v>
      </c>
      <c r="T7" s="187" t="s">
        <v>737</v>
      </c>
      <c r="U7" s="185" t="s">
        <v>481</v>
      </c>
      <c r="V7" s="187" t="s">
        <v>737</v>
      </c>
      <c r="W7" s="188" t="s">
        <v>481</v>
      </c>
      <c r="X7" s="188" t="s">
        <v>737</v>
      </c>
      <c r="Y7" s="188" t="s">
        <v>481</v>
      </c>
      <c r="Z7" s="188" t="s">
        <v>493</v>
      </c>
      <c r="AA7" s="188" t="s">
        <v>481</v>
      </c>
      <c r="AB7" s="188" t="s">
        <v>493</v>
      </c>
      <c r="AC7" s="188" t="s">
        <v>481</v>
      </c>
      <c r="AD7" s="188" t="s">
        <v>493</v>
      </c>
      <c r="AE7" s="188" t="s">
        <v>482</v>
      </c>
      <c r="AF7" s="188"/>
      <c r="AG7" s="188" t="s">
        <v>481</v>
      </c>
      <c r="AH7" s="188" t="s">
        <v>493</v>
      </c>
      <c r="AI7" s="194" t="s">
        <v>481</v>
      </c>
      <c r="AJ7" s="188" t="s">
        <v>493</v>
      </c>
      <c r="AK7" s="194" t="s">
        <v>481</v>
      </c>
      <c r="AL7" s="188" t="s">
        <v>493</v>
      </c>
      <c r="AM7" s="188" t="s">
        <v>481</v>
      </c>
      <c r="AN7" s="188" t="s">
        <v>493</v>
      </c>
      <c r="AO7" s="188" t="s">
        <v>481</v>
      </c>
      <c r="AP7" s="188" t="s">
        <v>493</v>
      </c>
      <c r="AQ7" s="191" t="s">
        <v>481</v>
      </c>
      <c r="AR7" s="191" t="s">
        <v>493</v>
      </c>
      <c r="AS7" s="191" t="s">
        <v>481</v>
      </c>
      <c r="AT7" s="191" t="s">
        <v>493</v>
      </c>
      <c r="AU7" s="195" t="s">
        <v>482</v>
      </c>
      <c r="AV7" s="195" t="s">
        <v>2602</v>
      </c>
      <c r="AW7" s="191" t="s">
        <v>481</v>
      </c>
      <c r="AX7" s="191" t="s">
        <v>493</v>
      </c>
      <c r="AY7" s="204" t="s">
        <v>482</v>
      </c>
      <c r="AZ7" s="192"/>
      <c r="BA7" s="188" t="s">
        <v>481</v>
      </c>
      <c r="BB7" s="193" t="s">
        <v>493</v>
      </c>
      <c r="BC7" s="193" t="s">
        <v>481</v>
      </c>
      <c r="BD7" s="193" t="s">
        <v>493</v>
      </c>
      <c r="BE7" s="193" t="s">
        <v>481</v>
      </c>
      <c r="BF7" s="193" t="s">
        <v>493</v>
      </c>
      <c r="BG7" s="193" t="s">
        <v>482</v>
      </c>
      <c r="BH7" s="188"/>
      <c r="BI7" s="193" t="s">
        <v>482</v>
      </c>
      <c r="BJ7" s="193"/>
      <c r="BK7" s="188" t="s">
        <v>481</v>
      </c>
      <c r="BL7" s="205" t="s">
        <v>493</v>
      </c>
      <c r="BM7" s="188" t="s">
        <v>481</v>
      </c>
      <c r="BN7" s="188" t="s">
        <v>493</v>
      </c>
      <c r="BO7" s="188" t="s">
        <v>481</v>
      </c>
      <c r="BP7" s="188" t="s">
        <v>493</v>
      </c>
      <c r="BQ7" s="188" t="s">
        <v>481</v>
      </c>
      <c r="BR7" s="188" t="s">
        <v>493</v>
      </c>
      <c r="BS7" s="188" t="s">
        <v>481</v>
      </c>
      <c r="BT7" s="188" t="s">
        <v>493</v>
      </c>
      <c r="BU7" s="188" t="s">
        <v>481</v>
      </c>
      <c r="BV7" s="188" t="s">
        <v>493</v>
      </c>
      <c r="BW7" s="188" t="s">
        <v>481</v>
      </c>
      <c r="BX7" s="188" t="s">
        <v>493</v>
      </c>
      <c r="BY7" s="188" t="s">
        <v>482</v>
      </c>
      <c r="BZ7" s="188"/>
      <c r="CA7" s="188" t="s">
        <v>482</v>
      </c>
      <c r="CB7" s="206"/>
      <c r="CC7" s="188" t="s">
        <v>481</v>
      </c>
      <c r="CD7" s="188" t="s">
        <v>493</v>
      </c>
      <c r="CE7" s="188" t="s">
        <v>481</v>
      </c>
      <c r="CF7" s="188" t="s">
        <v>493</v>
      </c>
      <c r="CG7" s="188" t="s">
        <v>481</v>
      </c>
      <c r="CH7" s="188" t="s">
        <v>493</v>
      </c>
      <c r="CI7" s="188" t="s">
        <v>482</v>
      </c>
      <c r="CJ7" s="188"/>
      <c r="CK7" s="188" t="s">
        <v>481</v>
      </c>
      <c r="CL7" s="188" t="s">
        <v>493</v>
      </c>
      <c r="CM7" s="188" t="s">
        <v>481</v>
      </c>
      <c r="CN7" s="188" t="s">
        <v>493</v>
      </c>
      <c r="CO7" s="188" t="s">
        <v>481</v>
      </c>
      <c r="CP7" s="188" t="s">
        <v>493</v>
      </c>
      <c r="CQ7" s="188" t="s">
        <v>481</v>
      </c>
      <c r="CR7" s="188" t="s">
        <v>493</v>
      </c>
      <c r="CS7" s="188" t="s">
        <v>481</v>
      </c>
      <c r="CT7" s="188" t="s">
        <v>493</v>
      </c>
      <c r="CU7" s="188" t="s">
        <v>481</v>
      </c>
      <c r="CV7" s="188" t="s">
        <v>493</v>
      </c>
      <c r="CW7" s="188" t="s">
        <v>481</v>
      </c>
      <c r="CX7" s="188" t="s">
        <v>493</v>
      </c>
      <c r="CY7" s="93"/>
      <c r="CZ7" s="93"/>
      <c r="DA7" s="93"/>
      <c r="DB7" s="93"/>
      <c r="DC7" s="93"/>
      <c r="DD7" s="93"/>
      <c r="DE7" s="93"/>
      <c r="DF7" s="93"/>
      <c r="DG7" s="93"/>
      <c r="DH7" s="93"/>
      <c r="DI7" s="93"/>
      <c r="DJ7" s="93"/>
      <c r="DK7" s="93"/>
      <c r="DL7" s="93"/>
      <c r="DM7" s="93"/>
      <c r="DN7" s="93"/>
      <c r="DO7" s="93"/>
      <c r="DP7" s="93"/>
      <c r="DQ7" s="93"/>
      <c r="DR7" s="93"/>
      <c r="DS7" s="93"/>
      <c r="DT7" s="93"/>
      <c r="DU7" s="93"/>
      <c r="DV7" s="93"/>
      <c r="DW7" s="93"/>
      <c r="DX7" s="93"/>
      <c r="DY7" s="94"/>
      <c r="DZ7" s="94"/>
      <c r="EA7" s="94"/>
      <c r="EB7" s="94"/>
    </row>
    <row r="8" spans="1:132" ht="45.6" customHeight="1" x14ac:dyDescent="0.3">
      <c r="A8" s="137" t="s">
        <v>309</v>
      </c>
      <c r="B8" s="142" t="s">
        <v>626</v>
      </c>
      <c r="C8" s="188" t="s">
        <v>481</v>
      </c>
      <c r="D8" s="188" t="s">
        <v>737</v>
      </c>
      <c r="E8" s="188" t="s">
        <v>482</v>
      </c>
      <c r="F8" s="188" t="s">
        <v>2905</v>
      </c>
      <c r="G8" s="188" t="s">
        <v>481</v>
      </c>
      <c r="H8" s="188" t="s">
        <v>737</v>
      </c>
      <c r="I8" s="188" t="s">
        <v>482</v>
      </c>
      <c r="J8" s="188"/>
      <c r="K8" s="188" t="s">
        <v>481</v>
      </c>
      <c r="L8" s="188" t="s">
        <v>737</v>
      </c>
      <c r="M8" s="185" t="s">
        <v>481</v>
      </c>
      <c r="N8" s="186" t="s">
        <v>737</v>
      </c>
      <c r="O8" s="185" t="s">
        <v>482</v>
      </c>
      <c r="P8" s="185"/>
      <c r="Q8" s="185" t="s">
        <v>482</v>
      </c>
      <c r="R8" s="185" t="s">
        <v>2593</v>
      </c>
      <c r="S8" s="185" t="s">
        <v>481</v>
      </c>
      <c r="T8" s="187" t="s">
        <v>737</v>
      </c>
      <c r="U8" s="185" t="s">
        <v>481</v>
      </c>
      <c r="V8" s="187" t="s">
        <v>2903</v>
      </c>
      <c r="W8" s="188" t="s">
        <v>481</v>
      </c>
      <c r="X8" s="188" t="s">
        <v>737</v>
      </c>
      <c r="Y8" s="188" t="s">
        <v>481</v>
      </c>
      <c r="Z8" s="188" t="s">
        <v>737</v>
      </c>
      <c r="AA8" s="188" t="s">
        <v>481</v>
      </c>
      <c r="AB8" s="188" t="s">
        <v>737</v>
      </c>
      <c r="AC8" s="188" t="s">
        <v>481</v>
      </c>
      <c r="AD8" s="188" t="s">
        <v>737</v>
      </c>
      <c r="AE8" s="188" t="s">
        <v>482</v>
      </c>
      <c r="AF8" s="188" t="s">
        <v>2593</v>
      </c>
      <c r="AG8" s="188" t="s">
        <v>482</v>
      </c>
      <c r="AH8" s="188" t="s">
        <v>2593</v>
      </c>
      <c r="AI8" s="188" t="s">
        <v>482</v>
      </c>
      <c r="AJ8" s="188" t="s">
        <v>2593</v>
      </c>
      <c r="AK8" s="204" t="s">
        <v>482</v>
      </c>
      <c r="AL8" s="188"/>
      <c r="AM8" s="188" t="s">
        <v>481</v>
      </c>
      <c r="AN8" s="188" t="s">
        <v>737</v>
      </c>
      <c r="AO8" s="207" t="s">
        <v>482</v>
      </c>
      <c r="AP8" s="207"/>
      <c r="AQ8" s="191" t="s">
        <v>481</v>
      </c>
      <c r="AR8" s="191" t="s">
        <v>737</v>
      </c>
      <c r="AS8" s="192" t="s">
        <v>482</v>
      </c>
      <c r="AT8" s="192" t="s">
        <v>2587</v>
      </c>
      <c r="AU8" s="191" t="s">
        <v>481</v>
      </c>
      <c r="AV8" s="191" t="s">
        <v>737</v>
      </c>
      <c r="AW8" s="192" t="s">
        <v>481</v>
      </c>
      <c r="AX8" s="191" t="s">
        <v>737</v>
      </c>
      <c r="AY8" s="192" t="s">
        <v>483</v>
      </c>
      <c r="AZ8" s="192" t="s">
        <v>2590</v>
      </c>
      <c r="BA8" s="188" t="s">
        <v>482</v>
      </c>
      <c r="BB8" s="188" t="s">
        <v>2593</v>
      </c>
      <c r="BC8" s="188" t="s">
        <v>482</v>
      </c>
      <c r="BD8" s="188" t="s">
        <v>2593</v>
      </c>
      <c r="BE8" s="193" t="s">
        <v>481</v>
      </c>
      <c r="BF8" s="193" t="s">
        <v>737</v>
      </c>
      <c r="BG8" s="193" t="s">
        <v>481</v>
      </c>
      <c r="BH8" s="188" t="s">
        <v>737</v>
      </c>
      <c r="BI8" s="193" t="s">
        <v>481</v>
      </c>
      <c r="BJ8" s="193" t="s">
        <v>737</v>
      </c>
      <c r="BK8" s="188" t="s">
        <v>482</v>
      </c>
      <c r="BL8" s="188" t="s">
        <v>2593</v>
      </c>
      <c r="BM8" s="188" t="s">
        <v>482</v>
      </c>
      <c r="BN8" s="188" t="s">
        <v>2593</v>
      </c>
      <c r="BO8" s="188" t="s">
        <v>482</v>
      </c>
      <c r="BP8" s="188" t="s">
        <v>2593</v>
      </c>
      <c r="BQ8" s="188" t="s">
        <v>482</v>
      </c>
      <c r="BR8" s="188" t="s">
        <v>2593</v>
      </c>
      <c r="BS8" s="188" t="s">
        <v>482</v>
      </c>
      <c r="BT8" s="188"/>
      <c r="BU8" s="188" t="s">
        <v>482</v>
      </c>
      <c r="BV8" s="188" t="s">
        <v>2593</v>
      </c>
      <c r="BW8" s="188" t="s">
        <v>482</v>
      </c>
      <c r="BX8" s="188" t="s">
        <v>2593</v>
      </c>
      <c r="BY8" s="188" t="s">
        <v>482</v>
      </c>
      <c r="BZ8" s="188"/>
      <c r="CA8" s="188" t="s">
        <v>482</v>
      </c>
      <c r="CB8" s="188" t="s">
        <v>2593</v>
      </c>
      <c r="CC8" s="188" t="s">
        <v>482</v>
      </c>
      <c r="CD8" s="188" t="s">
        <v>2593</v>
      </c>
      <c r="CE8" s="188" t="s">
        <v>481</v>
      </c>
      <c r="CF8" s="188" t="s">
        <v>737</v>
      </c>
      <c r="CG8" s="188" t="s">
        <v>481</v>
      </c>
      <c r="CH8" s="188" t="s">
        <v>737</v>
      </c>
      <c r="CI8" s="188" t="s">
        <v>481</v>
      </c>
      <c r="CJ8" s="188" t="s">
        <v>737</v>
      </c>
      <c r="CK8" s="188" t="s">
        <v>481</v>
      </c>
      <c r="CL8" s="188" t="s">
        <v>737</v>
      </c>
      <c r="CM8" s="188" t="s">
        <v>481</v>
      </c>
      <c r="CN8" s="188" t="s">
        <v>737</v>
      </c>
      <c r="CO8" s="188" t="s">
        <v>481</v>
      </c>
      <c r="CP8" s="188" t="s">
        <v>737</v>
      </c>
      <c r="CQ8" s="188" t="s">
        <v>481</v>
      </c>
      <c r="CR8" s="188" t="s">
        <v>737</v>
      </c>
      <c r="CS8" s="188" t="s">
        <v>481</v>
      </c>
      <c r="CT8" s="188" t="s">
        <v>737</v>
      </c>
      <c r="CU8" s="188" t="s">
        <v>481</v>
      </c>
      <c r="CV8" s="188" t="s">
        <v>737</v>
      </c>
      <c r="CW8" s="188" t="s">
        <v>481</v>
      </c>
      <c r="CX8" s="188" t="s">
        <v>737</v>
      </c>
      <c r="CY8" s="93"/>
      <c r="CZ8" s="93"/>
      <c r="DA8" s="93"/>
      <c r="DB8" s="93"/>
      <c r="DC8" s="93"/>
      <c r="DD8" s="93"/>
      <c r="DE8" s="93"/>
      <c r="DF8" s="93"/>
      <c r="DG8" s="93"/>
      <c r="DH8" s="93"/>
      <c r="DI8" s="93"/>
      <c r="DJ8" s="93"/>
      <c r="DK8" s="93"/>
      <c r="DL8" s="93"/>
      <c r="DM8" s="93"/>
      <c r="DN8" s="93"/>
      <c r="DO8" s="93"/>
      <c r="DP8" s="93"/>
      <c r="DQ8" s="93"/>
      <c r="DR8" s="93"/>
      <c r="DS8" s="93"/>
      <c r="DT8" s="93"/>
      <c r="DU8" s="93"/>
      <c r="DV8" s="93"/>
      <c r="DW8" s="93"/>
      <c r="DX8" s="93"/>
      <c r="DY8" s="94"/>
      <c r="DZ8" s="94"/>
      <c r="EA8" s="94"/>
      <c r="EB8" s="94"/>
    </row>
    <row r="9" spans="1:132" ht="40.200000000000003" customHeight="1" thickBot="1" x14ac:dyDescent="0.35">
      <c r="A9" s="137" t="s">
        <v>310</v>
      </c>
      <c r="B9" s="108" t="s">
        <v>627</v>
      </c>
      <c r="C9" s="188" t="s">
        <v>481</v>
      </c>
      <c r="D9" s="188" t="s">
        <v>493</v>
      </c>
      <c r="E9" s="188" t="s">
        <v>481</v>
      </c>
      <c r="F9" s="188" t="s">
        <v>493</v>
      </c>
      <c r="G9" s="188" t="s">
        <v>482</v>
      </c>
      <c r="H9" s="188" t="s">
        <v>2586</v>
      </c>
      <c r="I9" s="188" t="s">
        <v>482</v>
      </c>
      <c r="J9" s="188"/>
      <c r="K9" s="188" t="s">
        <v>482</v>
      </c>
      <c r="L9" s="190" t="s">
        <v>3515</v>
      </c>
      <c r="M9" s="185" t="s">
        <v>481</v>
      </c>
      <c r="N9" s="189" t="s">
        <v>3516</v>
      </c>
      <c r="O9" s="185" t="s">
        <v>482</v>
      </c>
      <c r="P9" s="185"/>
      <c r="Q9" s="185" t="s">
        <v>483</v>
      </c>
      <c r="R9" s="185" t="s">
        <v>2596</v>
      </c>
      <c r="S9" s="185" t="s">
        <v>481</v>
      </c>
      <c r="T9" s="187" t="s">
        <v>737</v>
      </c>
      <c r="U9" s="185" t="s">
        <v>481</v>
      </c>
      <c r="V9" s="187" t="s">
        <v>2904</v>
      </c>
      <c r="W9" s="188" t="s">
        <v>481</v>
      </c>
      <c r="X9" s="188" t="s">
        <v>737</v>
      </c>
      <c r="Y9" s="188" t="s">
        <v>481</v>
      </c>
      <c r="Z9" s="188" t="s">
        <v>737</v>
      </c>
      <c r="AA9" s="188" t="s">
        <v>481</v>
      </c>
      <c r="AB9" s="188" t="s">
        <v>493</v>
      </c>
      <c r="AC9" s="188" t="s">
        <v>481</v>
      </c>
      <c r="AD9" s="188" t="s">
        <v>493</v>
      </c>
      <c r="AE9" s="188" t="s">
        <v>481</v>
      </c>
      <c r="AF9" s="188" t="s">
        <v>493</v>
      </c>
      <c r="AG9" s="188" t="s">
        <v>483</v>
      </c>
      <c r="AH9" s="188" t="s">
        <v>2597</v>
      </c>
      <c r="AI9" s="188" t="s">
        <v>481</v>
      </c>
      <c r="AJ9" s="188" t="s">
        <v>493</v>
      </c>
      <c r="AK9" s="204" t="s">
        <v>482</v>
      </c>
      <c r="AL9" s="188"/>
      <c r="AM9" s="188" t="s">
        <v>481</v>
      </c>
      <c r="AN9" s="188" t="s">
        <v>493</v>
      </c>
      <c r="AO9" s="207" t="s">
        <v>482</v>
      </c>
      <c r="AP9" s="207"/>
      <c r="AQ9" s="191" t="s">
        <v>481</v>
      </c>
      <c r="AR9" s="191" t="s">
        <v>737</v>
      </c>
      <c r="AS9" s="192" t="s">
        <v>483</v>
      </c>
      <c r="AT9" s="192" t="s">
        <v>2588</v>
      </c>
      <c r="AU9" s="195" t="s">
        <v>482</v>
      </c>
      <c r="AV9" s="195" t="s">
        <v>2602</v>
      </c>
      <c r="AW9" s="192" t="s">
        <v>483</v>
      </c>
      <c r="AX9" s="192" t="s">
        <v>2589</v>
      </c>
      <c r="AY9" s="192" t="s">
        <v>483</v>
      </c>
      <c r="AZ9" s="192" t="s">
        <v>2591</v>
      </c>
      <c r="BA9" s="188" t="s">
        <v>483</v>
      </c>
      <c r="BB9" s="188" t="s">
        <v>2592</v>
      </c>
      <c r="BC9" s="188" t="s">
        <v>483</v>
      </c>
      <c r="BD9" s="188" t="s">
        <v>2592</v>
      </c>
      <c r="BE9" s="193" t="s">
        <v>483</v>
      </c>
      <c r="BF9" s="188" t="s">
        <v>2594</v>
      </c>
      <c r="BG9" s="193" t="s">
        <v>483</v>
      </c>
      <c r="BH9" s="188" t="s">
        <v>2595</v>
      </c>
      <c r="BI9" s="193" t="s">
        <v>483</v>
      </c>
      <c r="BJ9" s="188" t="s">
        <v>2592</v>
      </c>
      <c r="BK9" s="188" t="s">
        <v>481</v>
      </c>
      <c r="BL9" s="205" t="s">
        <v>493</v>
      </c>
      <c r="BM9" s="188" t="s">
        <v>481</v>
      </c>
      <c r="BN9" s="188" t="s">
        <v>493</v>
      </c>
      <c r="BO9" s="188" t="s">
        <v>481</v>
      </c>
      <c r="BP9" s="188" t="s">
        <v>493</v>
      </c>
      <c r="BQ9" s="188" t="s">
        <v>481</v>
      </c>
      <c r="BR9" s="188" t="s">
        <v>493</v>
      </c>
      <c r="BS9" s="188" t="s">
        <v>482</v>
      </c>
      <c r="BT9" s="188"/>
      <c r="BU9" s="188" t="s">
        <v>481</v>
      </c>
      <c r="BV9" s="188" t="s">
        <v>493</v>
      </c>
      <c r="BW9" s="188" t="s">
        <v>481</v>
      </c>
      <c r="BX9" s="188" t="s">
        <v>493</v>
      </c>
      <c r="BY9" s="188" t="s">
        <v>482</v>
      </c>
      <c r="BZ9" s="188"/>
      <c r="CA9" s="188" t="s">
        <v>481</v>
      </c>
      <c r="CB9" s="188" t="s">
        <v>493</v>
      </c>
      <c r="CC9" s="188" t="s">
        <v>481</v>
      </c>
      <c r="CD9" s="188" t="s">
        <v>493</v>
      </c>
      <c r="CE9" s="188" t="s">
        <v>481</v>
      </c>
      <c r="CF9" s="188" t="s">
        <v>493</v>
      </c>
      <c r="CG9" s="188" t="s">
        <v>481</v>
      </c>
      <c r="CH9" s="188" t="s">
        <v>493</v>
      </c>
      <c r="CI9" s="188" t="s">
        <v>481</v>
      </c>
      <c r="CJ9" s="188" t="s">
        <v>493</v>
      </c>
      <c r="CK9" s="188" t="s">
        <v>481</v>
      </c>
      <c r="CL9" s="188" t="s">
        <v>493</v>
      </c>
      <c r="CM9" s="188" t="s">
        <v>481</v>
      </c>
      <c r="CN9" s="188" t="s">
        <v>493</v>
      </c>
      <c r="CO9" s="188" t="s">
        <v>481</v>
      </c>
      <c r="CP9" s="188" t="s">
        <v>493</v>
      </c>
      <c r="CQ9" s="188" t="s">
        <v>481</v>
      </c>
      <c r="CR9" s="188" t="s">
        <v>493</v>
      </c>
      <c r="CS9" s="188" t="s">
        <v>481</v>
      </c>
      <c r="CT9" s="188" t="s">
        <v>493</v>
      </c>
      <c r="CU9" s="188" t="s">
        <v>481</v>
      </c>
      <c r="CV9" s="188" t="s">
        <v>493</v>
      </c>
      <c r="CW9" s="188" t="s">
        <v>481</v>
      </c>
      <c r="CX9" s="188" t="s">
        <v>493</v>
      </c>
      <c r="CY9" s="93"/>
      <c r="CZ9" s="93"/>
      <c r="DA9" s="93"/>
      <c r="DB9" s="93"/>
      <c r="DC9" s="93"/>
      <c r="DD9" s="93"/>
      <c r="DE9" s="93"/>
      <c r="DF9" s="93"/>
      <c r="DG9" s="93"/>
      <c r="DH9" s="93"/>
      <c r="DI9" s="93"/>
      <c r="DJ9" s="93"/>
      <c r="DK9" s="93"/>
      <c r="DL9" s="93"/>
      <c r="DM9" s="93"/>
      <c r="DN9" s="93"/>
      <c r="DO9" s="93"/>
      <c r="DP9" s="93"/>
      <c r="DQ9" s="93"/>
      <c r="DR9" s="93"/>
      <c r="DS9" s="93"/>
      <c r="DT9" s="93"/>
      <c r="DU9" s="93"/>
      <c r="DV9" s="93"/>
      <c r="DW9" s="93"/>
      <c r="DX9" s="93"/>
      <c r="DY9" s="94"/>
      <c r="DZ9" s="94"/>
      <c r="EA9" s="94"/>
      <c r="EB9" s="94"/>
    </row>
    <row r="10" spans="1:132" s="85" customFormat="1" ht="64.95" customHeight="1" thickBot="1" x14ac:dyDescent="0.35">
      <c r="A10" s="143" t="s">
        <v>311</v>
      </c>
      <c r="B10" s="99" t="s">
        <v>102</v>
      </c>
      <c r="C10" s="109" t="s">
        <v>481</v>
      </c>
      <c r="D10" s="162" t="s">
        <v>2260</v>
      </c>
      <c r="E10" s="109" t="s">
        <v>481</v>
      </c>
      <c r="F10" s="109" t="s">
        <v>2281</v>
      </c>
      <c r="G10" s="109" t="s">
        <v>481</v>
      </c>
      <c r="H10" s="156" t="s">
        <v>485</v>
      </c>
      <c r="I10" s="109" t="s">
        <v>481</v>
      </c>
      <c r="J10" s="156" t="s">
        <v>2323</v>
      </c>
      <c r="K10" s="109" t="s">
        <v>481</v>
      </c>
      <c r="L10" s="156" t="s">
        <v>500</v>
      </c>
      <c r="M10" s="114" t="s">
        <v>481</v>
      </c>
      <c r="N10" s="156" t="s">
        <v>1148</v>
      </c>
      <c r="O10" s="114" t="s">
        <v>481</v>
      </c>
      <c r="P10" s="156" t="s">
        <v>1149</v>
      </c>
      <c r="Q10" s="101" t="s">
        <v>481</v>
      </c>
      <c r="R10" s="137" t="s">
        <v>2838</v>
      </c>
      <c r="S10" s="114" t="s">
        <v>482</v>
      </c>
      <c r="T10" s="156" t="s">
        <v>1150</v>
      </c>
      <c r="U10" s="114" t="s">
        <v>481</v>
      </c>
      <c r="V10" s="156" t="s">
        <v>1151</v>
      </c>
      <c r="W10" s="96" t="s">
        <v>481</v>
      </c>
      <c r="X10" s="178" t="s">
        <v>528</v>
      </c>
      <c r="Y10" s="239" t="s">
        <v>482</v>
      </c>
      <c r="Z10" s="173"/>
      <c r="AA10" s="244" t="s">
        <v>481</v>
      </c>
      <c r="AB10" s="243" t="s">
        <v>510</v>
      </c>
      <c r="AC10" s="109" t="s">
        <v>481</v>
      </c>
      <c r="AD10" s="157" t="s">
        <v>2014</v>
      </c>
      <c r="AE10" s="109" t="s">
        <v>481</v>
      </c>
      <c r="AF10" s="156" t="s">
        <v>521</v>
      </c>
      <c r="AG10" s="210" t="s">
        <v>481</v>
      </c>
      <c r="AH10" s="214" t="s">
        <v>1701</v>
      </c>
      <c r="AI10" s="210" t="s">
        <v>482</v>
      </c>
      <c r="AJ10" s="214"/>
      <c r="AK10" s="210" t="s">
        <v>482</v>
      </c>
      <c r="AL10" s="214"/>
      <c r="AM10" s="109" t="s">
        <v>482</v>
      </c>
      <c r="AN10" s="224"/>
      <c r="AO10" s="169" t="s">
        <v>483</v>
      </c>
      <c r="AP10" s="170" t="s">
        <v>2470</v>
      </c>
      <c r="AQ10" s="169" t="s">
        <v>481</v>
      </c>
      <c r="AR10" s="152" t="s">
        <v>2483</v>
      </c>
      <c r="AS10" s="180" t="s">
        <v>481</v>
      </c>
      <c r="AT10" s="152" t="s">
        <v>2512</v>
      </c>
      <c r="AU10" s="152" t="s">
        <v>481</v>
      </c>
      <c r="AV10" s="178" t="s">
        <v>2013</v>
      </c>
      <c r="AW10" s="152" t="s">
        <v>481</v>
      </c>
      <c r="AX10" s="156" t="s">
        <v>2729</v>
      </c>
      <c r="AY10" s="152" t="s">
        <v>481</v>
      </c>
      <c r="AZ10" s="156" t="s">
        <v>2750</v>
      </c>
      <c r="BA10" s="109" t="s">
        <v>481</v>
      </c>
      <c r="BB10" s="172" t="s">
        <v>2976</v>
      </c>
      <c r="BC10" s="120" t="s">
        <v>481</v>
      </c>
      <c r="BD10" s="196" t="s">
        <v>563</v>
      </c>
      <c r="BE10" s="120" t="s">
        <v>481</v>
      </c>
      <c r="BF10" s="172" t="s">
        <v>506</v>
      </c>
      <c r="BG10" s="120" t="s">
        <v>481</v>
      </c>
      <c r="BH10" s="196" t="s">
        <v>2605</v>
      </c>
      <c r="BI10" s="127" t="s">
        <v>481</v>
      </c>
      <c r="BJ10" s="127" t="s">
        <v>2662</v>
      </c>
      <c r="BK10" s="96" t="s">
        <v>481</v>
      </c>
      <c r="BL10" s="262" t="s">
        <v>3229</v>
      </c>
      <c r="BM10" s="109" t="s">
        <v>483</v>
      </c>
      <c r="BN10" s="157" t="s">
        <v>2708</v>
      </c>
      <c r="BO10" s="96" t="s">
        <v>481</v>
      </c>
      <c r="BP10" s="139" t="s">
        <v>3276</v>
      </c>
      <c r="BQ10" s="96" t="s">
        <v>482</v>
      </c>
      <c r="BR10" s="173"/>
      <c r="BS10" s="96" t="s">
        <v>481</v>
      </c>
      <c r="BT10" s="173" t="s">
        <v>545</v>
      </c>
      <c r="BU10" s="96" t="s">
        <v>481</v>
      </c>
      <c r="BV10" s="109" t="s">
        <v>3113</v>
      </c>
      <c r="BW10" s="109" t="s">
        <v>482</v>
      </c>
      <c r="BX10" s="109"/>
      <c r="BY10" s="109" t="s">
        <v>481</v>
      </c>
      <c r="BZ10" s="178" t="s">
        <v>2999</v>
      </c>
      <c r="CA10" s="109" t="s">
        <v>481</v>
      </c>
      <c r="CB10" s="178" t="s">
        <v>538</v>
      </c>
      <c r="CC10" s="96" t="s">
        <v>481</v>
      </c>
      <c r="CD10" s="109" t="s">
        <v>3056</v>
      </c>
      <c r="CE10" s="109" t="s">
        <v>481</v>
      </c>
      <c r="CF10" s="109" t="s">
        <v>2768</v>
      </c>
      <c r="CG10" s="239" t="s">
        <v>481</v>
      </c>
      <c r="CH10" s="245" t="s">
        <v>537</v>
      </c>
      <c r="CI10" s="109" t="s">
        <v>483</v>
      </c>
      <c r="CJ10" s="128" t="s">
        <v>2536</v>
      </c>
      <c r="CK10" s="96" t="s">
        <v>1084</v>
      </c>
      <c r="CL10" s="173" t="s">
        <v>3425</v>
      </c>
      <c r="CM10" s="96" t="s">
        <v>481</v>
      </c>
      <c r="CN10" s="173" t="s">
        <v>534</v>
      </c>
      <c r="CO10" s="96" t="s">
        <v>481</v>
      </c>
      <c r="CP10" s="178" t="s">
        <v>3006</v>
      </c>
      <c r="CQ10" s="109" t="s">
        <v>481</v>
      </c>
      <c r="CR10" s="109" t="s">
        <v>2563</v>
      </c>
      <c r="CS10" s="123" t="s">
        <v>483</v>
      </c>
      <c r="CT10" s="203" t="s">
        <v>2819</v>
      </c>
      <c r="CU10" s="109" t="s">
        <v>481</v>
      </c>
      <c r="CV10" s="178" t="s">
        <v>533</v>
      </c>
      <c r="CW10" s="109" t="s">
        <v>482</v>
      </c>
      <c r="CX10" s="109"/>
      <c r="CY10" s="115"/>
      <c r="CZ10" s="115"/>
      <c r="DA10" s="115"/>
      <c r="DB10" s="115"/>
      <c r="DC10" s="115"/>
      <c r="DD10" s="115"/>
      <c r="DE10" s="115"/>
      <c r="DF10" s="115"/>
      <c r="DG10" s="115"/>
      <c r="DH10" s="115"/>
      <c r="DI10" s="115"/>
      <c r="DJ10" s="115"/>
      <c r="DK10" s="115"/>
      <c r="DL10" s="116"/>
      <c r="DM10" s="116"/>
      <c r="DN10" s="116"/>
      <c r="DO10" s="116"/>
      <c r="DP10" s="116"/>
      <c r="DQ10" s="116"/>
      <c r="DR10" s="116"/>
      <c r="DS10" s="116"/>
      <c r="DT10" s="116"/>
      <c r="DU10" s="116"/>
      <c r="DV10" s="116"/>
      <c r="DW10" s="116"/>
      <c r="DX10" s="116"/>
    </row>
    <row r="11" spans="1:132" ht="72.599999999999994" customHeight="1" thickBot="1" x14ac:dyDescent="0.35">
      <c r="A11" s="137" t="s">
        <v>312</v>
      </c>
      <c r="B11" s="138" t="s">
        <v>103</v>
      </c>
      <c r="C11" s="96" t="s">
        <v>481</v>
      </c>
      <c r="D11" t="s">
        <v>1866</v>
      </c>
      <c r="E11" s="96" t="s">
        <v>481</v>
      </c>
      <c r="F11" s="156" t="s">
        <v>2282</v>
      </c>
      <c r="G11" s="96" t="s">
        <v>481</v>
      </c>
      <c r="H11" s="137" t="s">
        <v>1088</v>
      </c>
      <c r="I11" s="96" t="s">
        <v>483</v>
      </c>
      <c r="J11" s="139" t="s">
        <v>2324</v>
      </c>
      <c r="K11" s="96" t="s">
        <v>481</v>
      </c>
      <c r="L11" s="159" t="s">
        <v>2346</v>
      </c>
      <c r="M11" s="101" t="s">
        <v>481</v>
      </c>
      <c r="N11" s="156" t="s">
        <v>2368</v>
      </c>
      <c r="O11" s="101" t="s">
        <v>481</v>
      </c>
      <c r="P11" s="102" t="s">
        <v>1152</v>
      </c>
      <c r="Q11" s="101" t="s">
        <v>481</v>
      </c>
      <c r="R11" s="139" t="s">
        <v>2839</v>
      </c>
      <c r="S11" s="101" t="s">
        <v>481</v>
      </c>
      <c r="T11" s="156" t="s">
        <v>1153</v>
      </c>
      <c r="U11" s="101" t="s">
        <v>481</v>
      </c>
      <c r="V11" s="156" t="s">
        <v>2412</v>
      </c>
      <c r="W11" s="96" t="s">
        <v>481</v>
      </c>
      <c r="X11" s="158" t="s">
        <v>2873</v>
      </c>
      <c r="Y11" s="239" t="s">
        <v>481</v>
      </c>
      <c r="Z11" s="98" t="s">
        <v>3190</v>
      </c>
      <c r="AA11" s="239" t="s">
        <v>481</v>
      </c>
      <c r="AB11" s="243" t="s">
        <v>3172</v>
      </c>
      <c r="AC11" s="96" t="s">
        <v>481</v>
      </c>
      <c r="AD11" s="158" t="s">
        <v>1301</v>
      </c>
      <c r="AE11" s="96" t="s">
        <v>481</v>
      </c>
      <c r="AF11" s="98" t="s">
        <v>2446</v>
      </c>
      <c r="AG11" s="208" t="s">
        <v>481</v>
      </c>
      <c r="AH11" s="215" t="s">
        <v>2908</v>
      </c>
      <c r="AI11" s="208" t="s">
        <v>482</v>
      </c>
      <c r="AJ11" s="219" t="s">
        <v>2938</v>
      </c>
      <c r="AK11" s="208" t="s">
        <v>481</v>
      </c>
      <c r="AL11" s="216" t="s">
        <v>2966</v>
      </c>
      <c r="AM11" s="96" t="s">
        <v>483</v>
      </c>
      <c r="AN11" s="224" t="s">
        <v>998</v>
      </c>
      <c r="AO11" s="118" t="s">
        <v>481</v>
      </c>
      <c r="AP11" s="158" t="s">
        <v>2458</v>
      </c>
      <c r="AQ11" s="148" t="s">
        <v>481</v>
      </c>
      <c r="AR11" s="158" t="s">
        <v>2484</v>
      </c>
      <c r="AS11" s="148" t="s">
        <v>481</v>
      </c>
      <c r="AT11" s="179" t="s">
        <v>1876</v>
      </c>
      <c r="AU11" s="148" t="s">
        <v>481</v>
      </c>
      <c r="AV11" s="179" t="s">
        <v>2530</v>
      </c>
      <c r="AW11" s="148" t="s">
        <v>481</v>
      </c>
      <c r="AX11" s="199" t="s">
        <v>1877</v>
      </c>
      <c r="AY11" s="148" t="s">
        <v>481</v>
      </c>
      <c r="AZ11" s="199" t="s">
        <v>2751</v>
      </c>
      <c r="BA11" s="109" t="s">
        <v>481</v>
      </c>
      <c r="BB11" s="109" t="s">
        <v>599</v>
      </c>
      <c r="BC11" s="120" t="s">
        <v>482</v>
      </c>
      <c r="BD11" s="127"/>
      <c r="BE11" s="120" t="s">
        <v>483</v>
      </c>
      <c r="BF11" s="143" t="s">
        <v>2995</v>
      </c>
      <c r="BG11" s="120" t="s">
        <v>481</v>
      </c>
      <c r="BH11" s="139" t="s">
        <v>2606</v>
      </c>
      <c r="BI11" s="120" t="s">
        <v>481</v>
      </c>
      <c r="BJ11" s="129" t="s">
        <v>2663</v>
      </c>
      <c r="BK11" s="96" t="s">
        <v>481</v>
      </c>
      <c r="BL11" s="139" t="s">
        <v>3230</v>
      </c>
      <c r="BM11" s="96" t="s">
        <v>481</v>
      </c>
      <c r="BN11" s="98" t="s">
        <v>2709</v>
      </c>
      <c r="BO11" s="96" t="s">
        <v>481</v>
      </c>
      <c r="BP11" s="98" t="s">
        <v>3277</v>
      </c>
      <c r="BQ11" s="96" t="s">
        <v>481</v>
      </c>
      <c r="BR11" s="98" t="s">
        <v>3335</v>
      </c>
      <c r="BS11" s="96" t="s">
        <v>481</v>
      </c>
      <c r="BT11" s="98" t="s">
        <v>3378</v>
      </c>
      <c r="BU11" s="96" t="s">
        <v>481</v>
      </c>
      <c r="BV11" s="98" t="s">
        <v>1468</v>
      </c>
      <c r="BW11" s="96" t="s">
        <v>481</v>
      </c>
      <c r="BX11" s="156" t="s">
        <v>3078</v>
      </c>
      <c r="BY11" s="96" t="s">
        <v>481</v>
      </c>
      <c r="BZ11" s="173" t="s">
        <v>1469</v>
      </c>
      <c r="CA11" s="96" t="s">
        <v>481</v>
      </c>
      <c r="CB11" s="230" t="s">
        <v>1470</v>
      </c>
      <c r="CC11" s="96" t="s">
        <v>481</v>
      </c>
      <c r="CD11" s="157" t="s">
        <v>1471</v>
      </c>
      <c r="CE11" s="96" t="s">
        <v>481</v>
      </c>
      <c r="CF11" s="98" t="s">
        <v>2770</v>
      </c>
      <c r="CG11" s="239" t="s">
        <v>483</v>
      </c>
      <c r="CH11" s="139" t="s">
        <v>3142</v>
      </c>
      <c r="CI11" s="96" t="s">
        <v>481</v>
      </c>
      <c r="CJ11" s="139" t="s">
        <v>2537</v>
      </c>
      <c r="CK11" s="96" t="s">
        <v>483</v>
      </c>
      <c r="CL11" s="139" t="s">
        <v>3426</v>
      </c>
      <c r="CM11" s="123" t="s">
        <v>481</v>
      </c>
      <c r="CN11" s="263" t="s">
        <v>3469</v>
      </c>
      <c r="CO11" s="96" t="s">
        <v>481</v>
      </c>
      <c r="CP11" s="235" t="s">
        <v>1705</v>
      </c>
      <c r="CQ11" s="122" t="s">
        <v>481</v>
      </c>
      <c r="CR11" s="131" t="s">
        <v>2565</v>
      </c>
      <c r="CS11" s="123" t="s">
        <v>481</v>
      </c>
      <c r="CT11" s="132" t="s">
        <v>2820</v>
      </c>
      <c r="CU11" s="123" t="s">
        <v>481</v>
      </c>
      <c r="CV11" s="139" t="s">
        <v>3033</v>
      </c>
      <c r="CW11" s="109" t="s">
        <v>482</v>
      </c>
      <c r="CX11" s="131"/>
      <c r="CZ11" s="87"/>
      <c r="DA11" s="87"/>
      <c r="DB11" s="87"/>
      <c r="DC11" s="87"/>
      <c r="DD11" s="87"/>
      <c r="DE11" s="87"/>
      <c r="DF11" s="87"/>
      <c r="DG11" s="87"/>
      <c r="DH11" s="87"/>
      <c r="DI11" s="87"/>
      <c r="DJ11" s="87"/>
      <c r="DK11" s="87"/>
      <c r="DL11" s="87"/>
      <c r="DM11" s="87"/>
      <c r="DN11" s="87"/>
      <c r="DO11" s="87"/>
      <c r="DP11" s="87"/>
      <c r="DQ11" s="87"/>
      <c r="DR11" s="87"/>
      <c r="DS11" s="87"/>
      <c r="DT11" s="87"/>
      <c r="DU11" s="87"/>
      <c r="DV11" s="87"/>
      <c r="DW11" s="87"/>
      <c r="DX11" s="87"/>
    </row>
    <row r="12" spans="1:132" ht="90.6" customHeight="1" thickBot="1" x14ac:dyDescent="0.35">
      <c r="A12" s="137" t="s">
        <v>313</v>
      </c>
      <c r="B12" s="138" t="s">
        <v>104</v>
      </c>
      <c r="C12" s="96" t="s">
        <v>481</v>
      </c>
      <c r="D12" s="157" t="s">
        <v>1038</v>
      </c>
      <c r="E12" s="96" t="s">
        <v>481</v>
      </c>
      <c r="F12" s="156" t="s">
        <v>2283</v>
      </c>
      <c r="G12" s="96" t="s">
        <v>481</v>
      </c>
      <c r="H12" s="137" t="s">
        <v>1089</v>
      </c>
      <c r="I12" s="96" t="s">
        <v>483</v>
      </c>
      <c r="J12" s="156" t="s">
        <v>487</v>
      </c>
      <c r="K12" s="96" t="s">
        <v>481</v>
      </c>
      <c r="L12" s="156" t="s">
        <v>1124</v>
      </c>
      <c r="M12" s="101" t="s">
        <v>481</v>
      </c>
      <c r="N12" s="156" t="s">
        <v>2369</v>
      </c>
      <c r="O12" s="101" t="s">
        <v>481</v>
      </c>
      <c r="P12" s="103" t="s">
        <v>1154</v>
      </c>
      <c r="Q12" s="101" t="s">
        <v>482</v>
      </c>
      <c r="R12" s="156"/>
      <c r="S12" s="101" t="s">
        <v>481</v>
      </c>
      <c r="T12" s="156" t="s">
        <v>1155</v>
      </c>
      <c r="U12" s="101" t="s">
        <v>481</v>
      </c>
      <c r="V12" s="137" t="s">
        <v>2413</v>
      </c>
      <c r="W12" s="96" t="s">
        <v>481</v>
      </c>
      <c r="X12" s="95" t="s">
        <v>2874</v>
      </c>
      <c r="Y12" s="239" t="s">
        <v>481</v>
      </c>
      <c r="Z12" s="98" t="s">
        <v>3191</v>
      </c>
      <c r="AA12" s="239" t="s">
        <v>481</v>
      </c>
      <c r="AB12" s="243" t="s">
        <v>1302</v>
      </c>
      <c r="AC12" s="96" t="s">
        <v>481</v>
      </c>
      <c r="AD12" s="159" t="s">
        <v>2425</v>
      </c>
      <c r="AE12" s="96" t="s">
        <v>483</v>
      </c>
      <c r="AF12" s="139" t="s">
        <v>2447</v>
      </c>
      <c r="AG12" s="208" t="s">
        <v>481</v>
      </c>
      <c r="AH12" s="215" t="s">
        <v>2909</v>
      </c>
      <c r="AI12" s="208" t="s">
        <v>482</v>
      </c>
      <c r="AJ12" s="219" t="s">
        <v>2939</v>
      </c>
      <c r="AK12" s="208" t="s">
        <v>482</v>
      </c>
      <c r="AL12" s="209"/>
      <c r="AM12" s="96" t="s">
        <v>481</v>
      </c>
      <c r="AN12" s="143" t="s">
        <v>999</v>
      </c>
      <c r="AO12" s="118" t="s">
        <v>481</v>
      </c>
      <c r="AP12" s="159" t="s">
        <v>2457</v>
      </c>
      <c r="AQ12" s="148" t="s">
        <v>481</v>
      </c>
      <c r="AR12" s="171" t="s">
        <v>2485</v>
      </c>
      <c r="AS12" s="148" t="s">
        <v>481</v>
      </c>
      <c r="AT12" s="179" t="s">
        <v>1878</v>
      </c>
      <c r="AU12" s="148" t="s">
        <v>481</v>
      </c>
      <c r="AV12" s="182" t="s">
        <v>2531</v>
      </c>
      <c r="AW12" s="148" t="s">
        <v>481</v>
      </c>
      <c r="AX12" s="199" t="s">
        <v>1879</v>
      </c>
      <c r="AY12" s="148" t="s">
        <v>481</v>
      </c>
      <c r="AZ12" s="156" t="s">
        <v>593</v>
      </c>
      <c r="BA12" s="109" t="s">
        <v>481</v>
      </c>
      <c r="BB12" s="109" t="s">
        <v>595</v>
      </c>
      <c r="BC12" s="120" t="s">
        <v>482</v>
      </c>
      <c r="BD12" s="127"/>
      <c r="BE12" s="120" t="s">
        <v>483</v>
      </c>
      <c r="BF12" s="228" t="s">
        <v>1402</v>
      </c>
      <c r="BG12" s="120" t="s">
        <v>481</v>
      </c>
      <c r="BH12" s="139" t="s">
        <v>2607</v>
      </c>
      <c r="BI12" s="120" t="s">
        <v>481</v>
      </c>
      <c r="BJ12" s="139" t="s">
        <v>2664</v>
      </c>
      <c r="BK12" s="96" t="s">
        <v>481</v>
      </c>
      <c r="BL12" s="98" t="s">
        <v>3231</v>
      </c>
      <c r="BM12" s="96" t="s">
        <v>482</v>
      </c>
      <c r="BN12" s="95"/>
      <c r="BO12" s="96" t="s">
        <v>481</v>
      </c>
      <c r="BP12" s="98" t="s">
        <v>3278</v>
      </c>
      <c r="BQ12" s="96" t="s">
        <v>481</v>
      </c>
      <c r="BR12" s="139" t="s">
        <v>3336</v>
      </c>
      <c r="BS12" s="96" t="s">
        <v>481</v>
      </c>
      <c r="BT12" s="139" t="s">
        <v>3379</v>
      </c>
      <c r="BU12" s="96" t="s">
        <v>481</v>
      </c>
      <c r="BV12" s="137" t="s">
        <v>1474</v>
      </c>
      <c r="BW12" s="96" t="s">
        <v>481</v>
      </c>
      <c r="BX12" s="156" t="s">
        <v>1475</v>
      </c>
      <c r="BY12" s="96" t="s">
        <v>481</v>
      </c>
      <c r="BZ12" s="172" t="s">
        <v>1476</v>
      </c>
      <c r="CA12" s="96" t="s">
        <v>483</v>
      </c>
      <c r="CB12" s="173" t="s">
        <v>1477</v>
      </c>
      <c r="CC12" s="96" t="s">
        <v>481</v>
      </c>
      <c r="CD12" s="139" t="s">
        <v>3057</v>
      </c>
      <c r="CE12" s="96" t="s">
        <v>481</v>
      </c>
      <c r="CF12" s="137" t="s">
        <v>2771</v>
      </c>
      <c r="CG12" s="239" t="s">
        <v>483</v>
      </c>
      <c r="CH12" s="139" t="s">
        <v>3143</v>
      </c>
      <c r="CI12" s="96" t="s">
        <v>481</v>
      </c>
      <c r="CJ12" s="156" t="s">
        <v>1648</v>
      </c>
      <c r="CK12" s="96" t="s">
        <v>481</v>
      </c>
      <c r="CL12" s="139" t="s">
        <v>3427</v>
      </c>
      <c r="CM12" s="123" t="s">
        <v>481</v>
      </c>
      <c r="CN12" s="139" t="s">
        <v>3470</v>
      </c>
      <c r="CO12" s="123" t="s">
        <v>481</v>
      </c>
      <c r="CP12" s="236" t="s">
        <v>1706</v>
      </c>
      <c r="CQ12" s="122" t="s">
        <v>481</v>
      </c>
      <c r="CR12" s="157" t="s">
        <v>2564</v>
      </c>
      <c r="CS12" s="123" t="s">
        <v>481</v>
      </c>
      <c r="CT12" s="156" t="s">
        <v>619</v>
      </c>
      <c r="CU12" s="123" t="s">
        <v>481</v>
      </c>
      <c r="CV12" s="132" t="s">
        <v>3034</v>
      </c>
      <c r="CW12" s="123" t="s">
        <v>482</v>
      </c>
      <c r="CX12" s="122"/>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row>
    <row r="13" spans="1:132" ht="65.400000000000006" customHeight="1" thickBot="1" x14ac:dyDescent="0.35">
      <c r="A13" s="137" t="s">
        <v>314</v>
      </c>
      <c r="B13" s="138" t="s">
        <v>105</v>
      </c>
      <c r="C13" s="96" t="s">
        <v>481</v>
      </c>
      <c r="D13" s="137" t="s">
        <v>1039</v>
      </c>
      <c r="E13" s="96" t="s">
        <v>482</v>
      </c>
      <c r="F13" s="95"/>
      <c r="G13" s="96" t="s">
        <v>482</v>
      </c>
      <c r="H13" s="95"/>
      <c r="I13" s="96" t="s">
        <v>483</v>
      </c>
      <c r="J13" t="s">
        <v>2325</v>
      </c>
      <c r="K13" s="96" t="s">
        <v>481</v>
      </c>
      <c r="L13" s="157" t="s">
        <v>2347</v>
      </c>
      <c r="M13" s="101" t="s">
        <v>481</v>
      </c>
      <c r="N13" s="137" t="s">
        <v>1156</v>
      </c>
      <c r="O13" s="101" t="s">
        <v>481</v>
      </c>
      <c r="P13" s="102" t="s">
        <v>2377</v>
      </c>
      <c r="Q13" s="101" t="s">
        <v>481</v>
      </c>
      <c r="R13" s="137" t="s">
        <v>2842</v>
      </c>
      <c r="S13" s="101" t="s">
        <v>481</v>
      </c>
      <c r="T13" s="156" t="s">
        <v>1157</v>
      </c>
      <c r="U13" s="101" t="s">
        <v>482</v>
      </c>
      <c r="V13" s="104"/>
      <c r="W13" s="96" t="s">
        <v>481</v>
      </c>
      <c r="X13" s="98" t="s">
        <v>2875</v>
      </c>
      <c r="Y13" s="239" t="s">
        <v>482</v>
      </c>
      <c r="Z13" s="105"/>
      <c r="AA13" s="239" t="s">
        <v>481</v>
      </c>
      <c r="AB13" s="243" t="s">
        <v>1303</v>
      </c>
      <c r="AC13" s="96" t="s">
        <v>481</v>
      </c>
      <c r="AD13" s="159" t="s">
        <v>1304</v>
      </c>
      <c r="AE13" s="96" t="s">
        <v>481</v>
      </c>
      <c r="AF13" s="159" t="s">
        <v>1305</v>
      </c>
      <c r="AG13" s="208" t="s">
        <v>481</v>
      </c>
      <c r="AH13" s="215" t="s">
        <v>2910</v>
      </c>
      <c r="AI13" s="208" t="s">
        <v>482</v>
      </c>
      <c r="AJ13" s="218" t="s">
        <v>2940</v>
      </c>
      <c r="AK13" s="208" t="s">
        <v>482</v>
      </c>
      <c r="AL13" s="209"/>
      <c r="AM13" s="96" t="s">
        <v>481</v>
      </c>
      <c r="AN13" s="143" t="s">
        <v>1000</v>
      </c>
      <c r="AO13" s="118" t="s">
        <v>481</v>
      </c>
      <c r="AP13" s="156" t="s">
        <v>1688</v>
      </c>
      <c r="AQ13" s="148" t="s">
        <v>481</v>
      </c>
      <c r="AR13" s="158" t="s">
        <v>2486</v>
      </c>
      <c r="AS13" s="181" t="s">
        <v>481</v>
      </c>
      <c r="AT13" s="158" t="s">
        <v>2513</v>
      </c>
      <c r="AU13" s="148" t="s">
        <v>481</v>
      </c>
      <c r="AV13" s="153" t="s">
        <v>1880</v>
      </c>
      <c r="AW13" s="148" t="s">
        <v>481</v>
      </c>
      <c r="AX13" s="199" t="s">
        <v>2730</v>
      </c>
      <c r="AY13" s="148" t="s">
        <v>482</v>
      </c>
      <c r="AZ13" s="150"/>
      <c r="BA13" s="109" t="s">
        <v>481</v>
      </c>
      <c r="BB13" s="143" t="s">
        <v>596</v>
      </c>
      <c r="BC13" s="120" t="s">
        <v>482</v>
      </c>
      <c r="BD13" s="127"/>
      <c r="BE13" s="120" t="s">
        <v>481</v>
      </c>
      <c r="BF13" s="127" t="s">
        <v>1403</v>
      </c>
      <c r="BG13" s="120" t="s">
        <v>483</v>
      </c>
      <c r="BH13" s="157" t="s">
        <v>2608</v>
      </c>
      <c r="BI13" s="120" t="s">
        <v>481</v>
      </c>
      <c r="BJ13" s="137" t="s">
        <v>2665</v>
      </c>
      <c r="BK13" s="96" t="s">
        <v>481</v>
      </c>
      <c r="BL13" s="162" t="s">
        <v>3232</v>
      </c>
      <c r="BM13" s="96" t="s">
        <v>482</v>
      </c>
      <c r="BN13" s="95"/>
      <c r="BO13" s="96" t="s">
        <v>481</v>
      </c>
      <c r="BP13" s="98" t="s">
        <v>3279</v>
      </c>
      <c r="BQ13" s="96" t="s">
        <v>483</v>
      </c>
      <c r="BR13" s="162" t="s">
        <v>3337</v>
      </c>
      <c r="BS13" s="96" t="s">
        <v>481</v>
      </c>
      <c r="BT13" s="139" t="s">
        <v>3380</v>
      </c>
      <c r="BU13" s="96" t="s">
        <v>481</v>
      </c>
      <c r="BV13" s="156" t="s">
        <v>3114</v>
      </c>
      <c r="BW13" s="96" t="s">
        <v>481</v>
      </c>
      <c r="BX13" s="139" t="s">
        <v>3079</v>
      </c>
      <c r="BY13" s="96" t="s">
        <v>483</v>
      </c>
      <c r="BZ13" s="172" t="s">
        <v>3000</v>
      </c>
      <c r="CA13" s="96" t="s">
        <v>483</v>
      </c>
      <c r="CB13" s="173" t="s">
        <v>1479</v>
      </c>
      <c r="CC13" s="96" t="s">
        <v>481</v>
      </c>
      <c r="CD13" s="156" t="s">
        <v>1480</v>
      </c>
      <c r="CE13" s="96" t="s">
        <v>481</v>
      </c>
      <c r="CF13" s="137" t="s">
        <v>508</v>
      </c>
      <c r="CG13" s="239" t="s">
        <v>481</v>
      </c>
      <c r="CH13" s="139" t="s">
        <v>3144</v>
      </c>
      <c r="CI13" s="96" t="s">
        <v>481</v>
      </c>
      <c r="CJ13" s="156" t="s">
        <v>2538</v>
      </c>
      <c r="CK13" s="96" t="s">
        <v>482</v>
      </c>
      <c r="CL13" s="98"/>
      <c r="CM13" s="123" t="s">
        <v>481</v>
      </c>
      <c r="CN13" s="130" t="s">
        <v>3471</v>
      </c>
      <c r="CO13" s="123" t="s">
        <v>481</v>
      </c>
      <c r="CP13" s="237" t="s">
        <v>1707</v>
      </c>
      <c r="CQ13" s="122" t="s">
        <v>481</v>
      </c>
      <c r="CR13" s="156" t="s">
        <v>1745</v>
      </c>
      <c r="CS13" s="123" t="s">
        <v>483</v>
      </c>
      <c r="CT13" s="203" t="s">
        <v>2819</v>
      </c>
      <c r="CU13" s="123" t="s">
        <v>481</v>
      </c>
      <c r="CV13" s="124" t="s">
        <v>3035</v>
      </c>
      <c r="CW13" s="123" t="s">
        <v>481</v>
      </c>
      <c r="CX13" s="203" t="s">
        <v>1821</v>
      </c>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row>
    <row r="14" spans="1:132" ht="86.4" customHeight="1" thickBot="1" x14ac:dyDescent="0.35">
      <c r="A14" s="137" t="s">
        <v>315</v>
      </c>
      <c r="B14" s="138" t="s">
        <v>2264</v>
      </c>
      <c r="C14" s="96" t="s">
        <v>481</v>
      </c>
      <c r="D14" s="112" t="s">
        <v>2263</v>
      </c>
      <c r="E14" s="96" t="s">
        <v>483</v>
      </c>
      <c r="F14" s="157" t="s">
        <v>2284</v>
      </c>
      <c r="G14" s="96" t="s">
        <v>481</v>
      </c>
      <c r="H14" s="139" t="s">
        <v>2310</v>
      </c>
      <c r="I14" s="96" t="s">
        <v>481</v>
      </c>
      <c r="J14" s="156" t="s">
        <v>488</v>
      </c>
      <c r="K14" s="96" t="s">
        <v>481</v>
      </c>
      <c r="L14" s="139" t="s">
        <v>2348</v>
      </c>
      <c r="M14" s="101" t="s">
        <v>481</v>
      </c>
      <c r="N14" s="102" t="s">
        <v>1158</v>
      </c>
      <c r="O14" s="101" t="s">
        <v>481</v>
      </c>
      <c r="P14" s="102" t="s">
        <v>2378</v>
      </c>
      <c r="Q14" s="101" t="s">
        <v>481</v>
      </c>
      <c r="R14" s="139" t="s">
        <v>2843</v>
      </c>
      <c r="S14" s="101" t="s">
        <v>481</v>
      </c>
      <c r="T14" s="102" t="s">
        <v>1159</v>
      </c>
      <c r="U14" s="101" t="s">
        <v>481</v>
      </c>
      <c r="V14" s="139" t="s">
        <v>1160</v>
      </c>
      <c r="W14" s="96" t="s">
        <v>481</v>
      </c>
      <c r="X14" s="158" t="s">
        <v>2876</v>
      </c>
      <c r="Y14" s="239" t="s">
        <v>483</v>
      </c>
      <c r="Z14" s="139" t="s">
        <v>3192</v>
      </c>
      <c r="AA14" s="239" t="s">
        <v>481</v>
      </c>
      <c r="AB14" s="243" t="s">
        <v>1306</v>
      </c>
      <c r="AC14" s="96" t="s">
        <v>481</v>
      </c>
      <c r="AD14" s="98" t="s">
        <v>2426</v>
      </c>
      <c r="AE14" s="96" t="s">
        <v>481</v>
      </c>
      <c r="AF14" s="158" t="s">
        <v>2448</v>
      </c>
      <c r="AG14" s="208" t="s">
        <v>481</v>
      </c>
      <c r="AH14" s="215" t="s">
        <v>2911</v>
      </c>
      <c r="AI14" s="208" t="s">
        <v>482</v>
      </c>
      <c r="AJ14" s="219" t="s">
        <v>2941</v>
      </c>
      <c r="AK14" s="208" t="s">
        <v>481</v>
      </c>
      <c r="AL14" s="209" t="s">
        <v>578</v>
      </c>
      <c r="AM14" s="96" t="s">
        <v>481</v>
      </c>
      <c r="AN14" s="143" t="s">
        <v>1001</v>
      </c>
      <c r="AO14" s="118" t="s">
        <v>481</v>
      </c>
      <c r="AP14" s="157" t="s">
        <v>2459</v>
      </c>
      <c r="AQ14" s="148" t="s">
        <v>481</v>
      </c>
      <c r="AR14" s="171" t="s">
        <v>2487</v>
      </c>
      <c r="AS14" s="148" t="s">
        <v>481</v>
      </c>
      <c r="AT14" s="182" t="s">
        <v>1881</v>
      </c>
      <c r="AU14" s="148" t="s">
        <v>481</v>
      </c>
      <c r="AV14" s="182" t="s">
        <v>2532</v>
      </c>
      <c r="AW14" s="148" t="s">
        <v>481</v>
      </c>
      <c r="AX14" s="199" t="s">
        <v>2731</v>
      </c>
      <c r="AY14" s="148" t="s">
        <v>481</v>
      </c>
      <c r="AZ14" s="159" t="s">
        <v>1882</v>
      </c>
      <c r="BA14" s="109" t="s">
        <v>481</v>
      </c>
      <c r="BB14" s="109" t="s">
        <v>597</v>
      </c>
      <c r="BC14" s="120" t="s">
        <v>483</v>
      </c>
      <c r="BD14" s="226" t="s">
        <v>564</v>
      </c>
      <c r="BE14" s="120" t="s">
        <v>481</v>
      </c>
      <c r="BF14" s="172" t="s">
        <v>1404</v>
      </c>
      <c r="BG14" s="120" t="s">
        <v>481</v>
      </c>
      <c r="BH14" s="139" t="s">
        <v>2609</v>
      </c>
      <c r="BI14" s="120" t="s">
        <v>481</v>
      </c>
      <c r="BJ14" s="197" t="s">
        <v>2667</v>
      </c>
      <c r="BK14" s="96" t="s">
        <v>483</v>
      </c>
      <c r="BL14" s="98" t="s">
        <v>3233</v>
      </c>
      <c r="BM14" s="96" t="s">
        <v>483</v>
      </c>
      <c r="BN14" s="158" t="s">
        <v>2711</v>
      </c>
      <c r="BO14" s="96" t="s">
        <v>483</v>
      </c>
      <c r="BP14" s="98" t="s">
        <v>3280</v>
      </c>
      <c r="BQ14" s="96" t="s">
        <v>481</v>
      </c>
      <c r="BR14" s="173" t="s">
        <v>3338</v>
      </c>
      <c r="BS14" s="96" t="s">
        <v>483</v>
      </c>
      <c r="BT14" s="98" t="s">
        <v>3381</v>
      </c>
      <c r="BU14" s="96" t="s">
        <v>481</v>
      </c>
      <c r="BV14" s="107" t="s">
        <v>3115</v>
      </c>
      <c r="BW14" s="96" t="s">
        <v>481</v>
      </c>
      <c r="BX14" s="137" t="s">
        <v>3080</v>
      </c>
      <c r="BY14" s="96" t="s">
        <v>481</v>
      </c>
      <c r="BZ14" s="173" t="s">
        <v>1481</v>
      </c>
      <c r="CA14" s="96" t="s">
        <v>481</v>
      </c>
      <c r="CB14" s="172" t="s">
        <v>1482</v>
      </c>
      <c r="CC14" s="96" t="s">
        <v>481</v>
      </c>
      <c r="CD14" s="98" t="s">
        <v>1483</v>
      </c>
      <c r="CE14" s="96" t="s">
        <v>481</v>
      </c>
      <c r="CF14" s="98" t="s">
        <v>2772</v>
      </c>
      <c r="CG14" s="247" t="s">
        <v>481</v>
      </c>
      <c r="CH14" s="139" t="s">
        <v>3145</v>
      </c>
      <c r="CI14" s="96" t="s">
        <v>481</v>
      </c>
      <c r="CJ14" s="139" t="s">
        <v>2539</v>
      </c>
      <c r="CK14" s="96" t="s">
        <v>481</v>
      </c>
      <c r="CL14" s="139" t="s">
        <v>3428</v>
      </c>
      <c r="CM14" s="123" t="s">
        <v>483</v>
      </c>
      <c r="CN14" s="130" t="s">
        <v>3472</v>
      </c>
      <c r="CO14" s="123" t="s">
        <v>481</v>
      </c>
      <c r="CP14" s="235" t="s">
        <v>2196</v>
      </c>
      <c r="CQ14" s="122" t="s">
        <v>481</v>
      </c>
      <c r="CR14" s="139" t="s">
        <v>2566</v>
      </c>
      <c r="CS14" s="123" t="s">
        <v>481</v>
      </c>
      <c r="CT14" s="132" t="s">
        <v>1770</v>
      </c>
      <c r="CU14" s="123" t="s">
        <v>481</v>
      </c>
      <c r="CV14" s="132" t="s">
        <v>1798</v>
      </c>
      <c r="CW14" s="123" t="s">
        <v>481</v>
      </c>
      <c r="CX14" s="203" t="s">
        <v>3003</v>
      </c>
      <c r="CZ14" s="87"/>
      <c r="DA14" s="87"/>
      <c r="DB14" s="87"/>
      <c r="DC14" s="87"/>
      <c r="DD14" s="87"/>
      <c r="DE14" s="87"/>
      <c r="DF14" s="87"/>
      <c r="DG14" s="87"/>
      <c r="DH14" s="87"/>
      <c r="DI14" s="87"/>
      <c r="DJ14" s="87"/>
      <c r="DK14" s="87"/>
      <c r="DL14" s="87"/>
      <c r="DM14" s="87"/>
      <c r="DN14" s="87"/>
      <c r="DO14" s="87"/>
      <c r="DP14" s="87"/>
      <c r="DQ14" s="87"/>
      <c r="DR14" s="87"/>
      <c r="DS14" s="87"/>
      <c r="DT14" s="87"/>
      <c r="DU14" s="87"/>
      <c r="DV14" s="87"/>
      <c r="DW14" s="87"/>
      <c r="DX14" s="87"/>
    </row>
    <row r="15" spans="1:132" ht="50.4" customHeight="1" thickBot="1" x14ac:dyDescent="0.35">
      <c r="A15" s="137" t="s">
        <v>316</v>
      </c>
      <c r="B15" s="138" t="s">
        <v>107</v>
      </c>
      <c r="C15" s="96" t="s">
        <v>481</v>
      </c>
      <c r="D15" s="98" t="s">
        <v>2261</v>
      </c>
      <c r="E15" s="96" t="s">
        <v>481</v>
      </c>
      <c r="F15" s="156" t="s">
        <v>2285</v>
      </c>
      <c r="G15" s="96" t="s">
        <v>481</v>
      </c>
      <c r="H15" s="139" t="s">
        <v>2311</v>
      </c>
      <c r="I15" s="96" t="s">
        <v>481</v>
      </c>
      <c r="J15" s="156" t="s">
        <v>487</v>
      </c>
      <c r="K15" s="96" t="s">
        <v>481</v>
      </c>
      <c r="L15" s="156" t="s">
        <v>501</v>
      </c>
      <c r="M15" s="101" t="s">
        <v>481</v>
      </c>
      <c r="N15" s="156" t="s">
        <v>1161</v>
      </c>
      <c r="O15" s="101" t="s">
        <v>481</v>
      </c>
      <c r="P15" s="102" t="s">
        <v>1162</v>
      </c>
      <c r="Q15" s="101" t="s">
        <v>481</v>
      </c>
      <c r="R15" s="137" t="s">
        <v>2840</v>
      </c>
      <c r="S15" s="101" t="s">
        <v>481</v>
      </c>
      <c r="T15" s="156" t="s">
        <v>1155</v>
      </c>
      <c r="U15" s="101" t="s">
        <v>481</v>
      </c>
      <c r="V15" s="139" t="s">
        <v>2414</v>
      </c>
      <c r="W15" s="96" t="s">
        <v>481</v>
      </c>
      <c r="X15" s="159" t="s">
        <v>2874</v>
      </c>
      <c r="Y15" s="239" t="s">
        <v>483</v>
      </c>
      <c r="Z15" s="98" t="s">
        <v>3193</v>
      </c>
      <c r="AA15" s="239" t="s">
        <v>481</v>
      </c>
      <c r="AB15" s="243" t="s">
        <v>3173</v>
      </c>
      <c r="AC15" s="96" t="s">
        <v>481</v>
      </c>
      <c r="AD15" s="159" t="s">
        <v>2427</v>
      </c>
      <c r="AE15" s="96" t="s">
        <v>481</v>
      </c>
      <c r="AF15" s="95" t="s">
        <v>2222</v>
      </c>
      <c r="AG15" s="211" t="s">
        <v>481</v>
      </c>
      <c r="AH15" s="215" t="s">
        <v>2912</v>
      </c>
      <c r="AI15" s="208" t="s">
        <v>1084</v>
      </c>
      <c r="AJ15" s="219" t="s">
        <v>2942</v>
      </c>
      <c r="AK15" s="208" t="s">
        <v>481</v>
      </c>
      <c r="AL15" s="209" t="s">
        <v>579</v>
      </c>
      <c r="AM15" s="96" t="s">
        <v>481</v>
      </c>
      <c r="AN15" s="143" t="s">
        <v>1002</v>
      </c>
      <c r="AO15" s="118" t="s">
        <v>481</v>
      </c>
      <c r="AP15" s="159" t="s">
        <v>2460</v>
      </c>
      <c r="AQ15" s="148" t="s">
        <v>481</v>
      </c>
      <c r="AR15" s="159" t="s">
        <v>1883</v>
      </c>
      <c r="AS15" s="148" t="s">
        <v>481</v>
      </c>
      <c r="AT15" s="159" t="s">
        <v>2514</v>
      </c>
      <c r="AU15" s="148" t="s">
        <v>481</v>
      </c>
      <c r="AV15" s="179" t="s">
        <v>2533</v>
      </c>
      <c r="AW15" s="148" t="s">
        <v>481</v>
      </c>
      <c r="AX15" s="199" t="s">
        <v>2732</v>
      </c>
      <c r="AY15" s="148" t="s">
        <v>481</v>
      </c>
      <c r="AZ15" s="159" t="s">
        <v>593</v>
      </c>
      <c r="BA15" s="96" t="s">
        <v>481</v>
      </c>
      <c r="BB15" s="109" t="s">
        <v>597</v>
      </c>
      <c r="BC15" s="120" t="s">
        <v>482</v>
      </c>
      <c r="BD15" s="127"/>
      <c r="BE15" s="120" t="s">
        <v>481</v>
      </c>
      <c r="BF15" s="143" t="s">
        <v>1405</v>
      </c>
      <c r="BG15" s="120" t="s">
        <v>481</v>
      </c>
      <c r="BH15" s="156" t="s">
        <v>2610</v>
      </c>
      <c r="BI15" s="120" t="s">
        <v>481</v>
      </c>
      <c r="BJ15" s="156" t="s">
        <v>2666</v>
      </c>
      <c r="BK15" s="96" t="s">
        <v>483</v>
      </c>
      <c r="BL15" s="139" t="s">
        <v>3234</v>
      </c>
      <c r="BM15" s="96" t="s">
        <v>481</v>
      </c>
      <c r="BN15" s="137" t="s">
        <v>2710</v>
      </c>
      <c r="BO15" s="96" t="s">
        <v>483</v>
      </c>
      <c r="BP15" s="98" t="s">
        <v>3281</v>
      </c>
      <c r="BQ15" s="96" t="s">
        <v>483</v>
      </c>
      <c r="BR15" s="139" t="s">
        <v>3339</v>
      </c>
      <c r="BS15" s="96" t="s">
        <v>483</v>
      </c>
      <c r="BT15" s="98" t="s">
        <v>3382</v>
      </c>
      <c r="BU15" s="96" t="s">
        <v>481</v>
      </c>
      <c r="BV15" s="157" t="s">
        <v>3116</v>
      </c>
      <c r="BW15" s="96" t="s">
        <v>481</v>
      </c>
      <c r="BX15" s="156" t="s">
        <v>1475</v>
      </c>
      <c r="BY15" s="96" t="s">
        <v>481</v>
      </c>
      <c r="BZ15" s="172" t="s">
        <v>1484</v>
      </c>
      <c r="CA15" s="96" t="s">
        <v>481</v>
      </c>
      <c r="CB15" s="172" t="s">
        <v>1485</v>
      </c>
      <c r="CC15" s="96" t="s">
        <v>481</v>
      </c>
      <c r="CD15" s="137" t="s">
        <v>1486</v>
      </c>
      <c r="CE15" s="96" t="s">
        <v>481</v>
      </c>
      <c r="CF15" s="137" t="s">
        <v>2773</v>
      </c>
      <c r="CG15" s="247" t="s">
        <v>483</v>
      </c>
      <c r="CH15" s="249" t="s">
        <v>3146</v>
      </c>
      <c r="CI15" s="96" t="s">
        <v>481</v>
      </c>
      <c r="CJ15" s="137" t="s">
        <v>1649</v>
      </c>
      <c r="CK15" s="96" t="s">
        <v>483</v>
      </c>
      <c r="CL15" s="98" t="s">
        <v>3429</v>
      </c>
      <c r="CM15" s="123" t="s">
        <v>483</v>
      </c>
      <c r="CN15" s="139" t="s">
        <v>3473</v>
      </c>
      <c r="CO15" s="123" t="s">
        <v>481</v>
      </c>
      <c r="CP15" s="137" t="s">
        <v>1708</v>
      </c>
      <c r="CQ15" s="122" t="s">
        <v>481</v>
      </c>
      <c r="CR15" s="139" t="s">
        <v>2567</v>
      </c>
      <c r="CS15" s="123" t="s">
        <v>481</v>
      </c>
      <c r="CT15" s="156" t="s">
        <v>1771</v>
      </c>
      <c r="CU15" s="123" t="s">
        <v>481</v>
      </c>
      <c r="CV15" s="156" t="s">
        <v>3036</v>
      </c>
      <c r="CW15" s="133" t="s">
        <v>481</v>
      </c>
      <c r="CX15" s="231" t="s">
        <v>1822</v>
      </c>
      <c r="CZ15" s="87"/>
      <c r="DA15" s="87"/>
      <c r="DB15" s="87"/>
      <c r="DC15" s="87"/>
      <c r="DD15" s="87"/>
      <c r="DE15" s="87"/>
      <c r="DF15" s="87"/>
      <c r="DG15" s="87"/>
      <c r="DH15" s="87"/>
      <c r="DI15" s="87"/>
      <c r="DJ15" s="87"/>
      <c r="DK15" s="87"/>
      <c r="DL15" s="87"/>
      <c r="DM15" s="87"/>
      <c r="DN15" s="87"/>
      <c r="DO15" s="87"/>
      <c r="DP15" s="87"/>
      <c r="DQ15" s="87"/>
      <c r="DR15" s="87"/>
      <c r="DS15" s="87"/>
      <c r="DT15" s="87"/>
      <c r="DU15" s="87"/>
      <c r="DV15" s="87"/>
      <c r="DW15" s="87"/>
      <c r="DX15" s="87"/>
    </row>
    <row r="16" spans="1:132" ht="58.2" customHeight="1" thickBot="1" x14ac:dyDescent="0.35">
      <c r="A16" s="137" t="s">
        <v>317</v>
      </c>
      <c r="B16" s="138" t="s">
        <v>108</v>
      </c>
      <c r="C16" s="96" t="s">
        <v>481</v>
      </c>
      <c r="D16" s="139" t="s">
        <v>1040</v>
      </c>
      <c r="E16" s="96" t="s">
        <v>481</v>
      </c>
      <c r="F16" s="157" t="s">
        <v>2286</v>
      </c>
      <c r="G16" s="96" t="s">
        <v>481</v>
      </c>
      <c r="H16" s="156" t="s">
        <v>1090</v>
      </c>
      <c r="I16" s="96" t="s">
        <v>481</v>
      </c>
      <c r="J16" s="156" t="s">
        <v>489</v>
      </c>
      <c r="K16" s="96" t="s">
        <v>481</v>
      </c>
      <c r="L16" s="156" t="s">
        <v>847</v>
      </c>
      <c r="M16" s="101" t="s">
        <v>481</v>
      </c>
      <c r="N16" s="156" t="s">
        <v>1163</v>
      </c>
      <c r="O16" s="101" t="s">
        <v>481</v>
      </c>
      <c r="P16" s="156" t="s">
        <v>1164</v>
      </c>
      <c r="Q16" s="101" t="s">
        <v>481</v>
      </c>
      <c r="R16" s="137" t="s">
        <v>2841</v>
      </c>
      <c r="S16" s="101" t="s">
        <v>481</v>
      </c>
      <c r="T16" s="156" t="s">
        <v>1165</v>
      </c>
      <c r="U16" s="101" t="s">
        <v>481</v>
      </c>
      <c r="V16" s="156" t="s">
        <v>1166</v>
      </c>
      <c r="W16" s="96" t="s">
        <v>481</v>
      </c>
      <c r="X16" s="159" t="s">
        <v>529</v>
      </c>
      <c r="Y16" s="239" t="s">
        <v>483</v>
      </c>
      <c r="Z16" s="98" t="s">
        <v>3194</v>
      </c>
      <c r="AA16" s="239" t="s">
        <v>481</v>
      </c>
      <c r="AB16" s="243" t="s">
        <v>511</v>
      </c>
      <c r="AC16" s="96" t="s">
        <v>481</v>
      </c>
      <c r="AD16" s="159" t="s">
        <v>1307</v>
      </c>
      <c r="AE16" s="96" t="s">
        <v>481</v>
      </c>
      <c r="AF16" s="137" t="s">
        <v>1308</v>
      </c>
      <c r="AG16" s="211" t="s">
        <v>481</v>
      </c>
      <c r="AH16" s="215" t="s">
        <v>2913</v>
      </c>
      <c r="AI16" s="208" t="s">
        <v>1084</v>
      </c>
      <c r="AJ16" s="219" t="s">
        <v>2943</v>
      </c>
      <c r="AK16" s="208" t="s">
        <v>482</v>
      </c>
      <c r="AL16" s="209"/>
      <c r="AM16" s="96" t="s">
        <v>481</v>
      </c>
      <c r="AN16" s="172" t="s">
        <v>1003</v>
      </c>
      <c r="AO16" s="118" t="s">
        <v>481</v>
      </c>
      <c r="AP16" s="159" t="s">
        <v>2461</v>
      </c>
      <c r="AQ16" s="148" t="s">
        <v>481</v>
      </c>
      <c r="AR16" s="171" t="s">
        <v>2488</v>
      </c>
      <c r="AS16" s="148" t="s">
        <v>481</v>
      </c>
      <c r="AT16" s="159" t="s">
        <v>1884</v>
      </c>
      <c r="AU16" s="148" t="s">
        <v>481</v>
      </c>
      <c r="AV16" s="179" t="s">
        <v>2534</v>
      </c>
      <c r="AW16" s="148" t="s">
        <v>481</v>
      </c>
      <c r="AX16" s="199" t="s">
        <v>1885</v>
      </c>
      <c r="AY16" s="148" t="s">
        <v>481</v>
      </c>
      <c r="AZ16" s="156" t="s">
        <v>2752</v>
      </c>
      <c r="BA16" s="96" t="s">
        <v>481</v>
      </c>
      <c r="BB16" s="109" t="s">
        <v>598</v>
      </c>
      <c r="BC16" s="120" t="s">
        <v>483</v>
      </c>
      <c r="BD16" s="226" t="s">
        <v>565</v>
      </c>
      <c r="BE16" s="120" t="s">
        <v>481</v>
      </c>
      <c r="BF16" s="172" t="s">
        <v>1406</v>
      </c>
      <c r="BG16" s="120" t="s">
        <v>481</v>
      </c>
      <c r="BH16" s="137" t="s">
        <v>2611</v>
      </c>
      <c r="BI16" s="120" t="s">
        <v>481</v>
      </c>
      <c r="BJ16" s="156" t="s">
        <v>2668</v>
      </c>
      <c r="BK16" s="96" t="s">
        <v>483</v>
      </c>
      <c r="BL16" s="130" t="s">
        <v>3235</v>
      </c>
      <c r="BM16" s="96" t="s">
        <v>482</v>
      </c>
      <c r="BN16" s="98" t="s">
        <v>2712</v>
      </c>
      <c r="BO16" s="96" t="s">
        <v>481</v>
      </c>
      <c r="BP16" s="98" t="s">
        <v>3282</v>
      </c>
      <c r="BQ16" s="96" t="s">
        <v>481</v>
      </c>
      <c r="BR16" s="139" t="s">
        <v>3340</v>
      </c>
      <c r="BS16" s="96" t="s">
        <v>483</v>
      </c>
      <c r="BT16" s="98" t="s">
        <v>3383</v>
      </c>
      <c r="BU16" s="96" t="s">
        <v>481</v>
      </c>
      <c r="BV16" s="156" t="s">
        <v>3117</v>
      </c>
      <c r="BW16" s="96" t="s">
        <v>481</v>
      </c>
      <c r="BX16" s="156" t="s">
        <v>1488</v>
      </c>
      <c r="BY16" s="96" t="s">
        <v>481</v>
      </c>
      <c r="BZ16" s="172" t="s">
        <v>1489</v>
      </c>
      <c r="CA16" s="109" t="s">
        <v>481</v>
      </c>
      <c r="CB16" s="172" t="s">
        <v>539</v>
      </c>
      <c r="CC16" s="96" t="s">
        <v>481</v>
      </c>
      <c r="CD16" s="137" t="s">
        <v>1490</v>
      </c>
      <c r="CE16" s="96" t="s">
        <v>481</v>
      </c>
      <c r="CF16" s="137" t="s">
        <v>2774</v>
      </c>
      <c r="CG16" s="239" t="s">
        <v>481</v>
      </c>
      <c r="CH16" s="249" t="s">
        <v>3147</v>
      </c>
      <c r="CI16" s="96" t="s">
        <v>481</v>
      </c>
      <c r="CJ16" s="156" t="s">
        <v>2540</v>
      </c>
      <c r="CK16" s="96" t="s">
        <v>483</v>
      </c>
      <c r="CL16" s="98" t="s">
        <v>3430</v>
      </c>
      <c r="CM16" s="123" t="s">
        <v>483</v>
      </c>
      <c r="CN16" s="130" t="s">
        <v>3474</v>
      </c>
      <c r="CO16" s="123" t="s">
        <v>481</v>
      </c>
      <c r="CP16" s="156" t="s">
        <v>1709</v>
      </c>
      <c r="CQ16" s="122" t="s">
        <v>481</v>
      </c>
      <c r="CR16" s="156" t="s">
        <v>1746</v>
      </c>
      <c r="CS16" s="123" t="s">
        <v>481</v>
      </c>
      <c r="CT16" s="156" t="s">
        <v>1772</v>
      </c>
      <c r="CU16" s="123" t="s">
        <v>481</v>
      </c>
      <c r="CV16" s="137" t="s">
        <v>1799</v>
      </c>
      <c r="CW16" s="122" t="s">
        <v>481</v>
      </c>
      <c r="CX16" s="232" t="s">
        <v>2217</v>
      </c>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row>
    <row r="17" spans="1:128" ht="94.95" customHeight="1" thickBot="1" x14ac:dyDescent="0.35">
      <c r="A17" s="137" t="s">
        <v>318</v>
      </c>
      <c r="B17" s="138" t="s">
        <v>2262</v>
      </c>
      <c r="C17" s="96" t="s">
        <v>481</v>
      </c>
      <c r="D17" s="139" t="s">
        <v>1041</v>
      </c>
      <c r="E17" s="96" t="s">
        <v>481</v>
      </c>
      <c r="F17" s="98" t="s">
        <v>2287</v>
      </c>
      <c r="G17" s="96" t="s">
        <v>481</v>
      </c>
      <c r="H17" s="157" t="s">
        <v>1091</v>
      </c>
      <c r="I17" s="96" t="s">
        <v>481</v>
      </c>
      <c r="J17" s="98" t="s">
        <v>2326</v>
      </c>
      <c r="K17" s="96" t="s">
        <v>481</v>
      </c>
      <c r="L17" s="156" t="s">
        <v>2349</v>
      </c>
      <c r="M17" s="101" t="s">
        <v>481</v>
      </c>
      <c r="N17" s="156" t="s">
        <v>1167</v>
      </c>
      <c r="O17" s="101" t="s">
        <v>481</v>
      </c>
      <c r="P17" s="102" t="s">
        <v>2251</v>
      </c>
      <c r="Q17" s="101" t="s">
        <v>481</v>
      </c>
      <c r="R17" s="156" t="s">
        <v>2844</v>
      </c>
      <c r="S17" s="101" t="s">
        <v>481</v>
      </c>
      <c r="T17" s="156" t="s">
        <v>2384</v>
      </c>
      <c r="U17" s="101" t="s">
        <v>481</v>
      </c>
      <c r="V17" s="139" t="s">
        <v>2415</v>
      </c>
      <c r="W17" s="96" t="s">
        <v>481</v>
      </c>
      <c r="X17" s="98" t="s">
        <v>2877</v>
      </c>
      <c r="Y17" s="239" t="s">
        <v>483</v>
      </c>
      <c r="Z17" s="162" t="s">
        <v>3195</v>
      </c>
      <c r="AA17" s="239" t="s">
        <v>481</v>
      </c>
      <c r="AB17" s="243" t="s">
        <v>3174</v>
      </c>
      <c r="AC17" s="96" t="s">
        <v>481</v>
      </c>
      <c r="AD17" s="159" t="s">
        <v>1309</v>
      </c>
      <c r="AE17" s="96" t="s">
        <v>481</v>
      </c>
      <c r="AF17" s="137" t="s">
        <v>2449</v>
      </c>
      <c r="AG17" s="211" t="s">
        <v>481</v>
      </c>
      <c r="AH17" s="215" t="s">
        <v>2914</v>
      </c>
      <c r="AI17" s="208" t="s">
        <v>1084</v>
      </c>
      <c r="AJ17" s="219" t="s">
        <v>2944</v>
      </c>
      <c r="AK17" s="208" t="s">
        <v>481</v>
      </c>
      <c r="AL17" s="209" t="s">
        <v>580</v>
      </c>
      <c r="AM17" s="96" t="s">
        <v>481</v>
      </c>
      <c r="AN17" s="143" t="s">
        <v>1004</v>
      </c>
      <c r="AO17" s="118" t="s">
        <v>481</v>
      </c>
      <c r="AP17" s="167" t="s">
        <v>2462</v>
      </c>
      <c r="AQ17" s="148" t="s">
        <v>481</v>
      </c>
      <c r="AR17" s="167" t="s">
        <v>2489</v>
      </c>
      <c r="AS17" s="148" t="s">
        <v>481</v>
      </c>
      <c r="AT17" s="179" t="s">
        <v>1886</v>
      </c>
      <c r="AU17" s="148" t="s">
        <v>481</v>
      </c>
      <c r="AV17" s="183" t="s">
        <v>1887</v>
      </c>
      <c r="AW17" s="148" t="s">
        <v>481</v>
      </c>
      <c r="AX17" s="199" t="s">
        <v>2733</v>
      </c>
      <c r="AY17" s="148" t="s">
        <v>481</v>
      </c>
      <c r="AZ17" s="156" t="s">
        <v>1888</v>
      </c>
      <c r="BA17" s="96" t="s">
        <v>481</v>
      </c>
      <c r="BB17" s="109" t="s">
        <v>992</v>
      </c>
      <c r="BC17" s="120" t="s">
        <v>481</v>
      </c>
      <c r="BD17" s="143" t="s">
        <v>566</v>
      </c>
      <c r="BE17" s="120" t="s">
        <v>481</v>
      </c>
      <c r="BF17" s="229" t="s">
        <v>1407</v>
      </c>
      <c r="BG17" s="120" t="s">
        <v>481</v>
      </c>
      <c r="BH17" s="137" t="s">
        <v>2612</v>
      </c>
      <c r="BI17" s="120" t="s">
        <v>481</v>
      </c>
      <c r="BJ17" s="139" t="s">
        <v>2669</v>
      </c>
      <c r="BK17" s="96" t="s">
        <v>483</v>
      </c>
      <c r="BL17" s="98" t="s">
        <v>3236</v>
      </c>
      <c r="BM17" s="96" t="s">
        <v>481</v>
      </c>
      <c r="BN17" s="156" t="s">
        <v>2713</v>
      </c>
      <c r="BO17" s="96" t="s">
        <v>481</v>
      </c>
      <c r="BP17" s="98" t="s">
        <v>3283</v>
      </c>
      <c r="BQ17" s="96" t="s">
        <v>481</v>
      </c>
      <c r="BR17" s="139" t="s">
        <v>3341</v>
      </c>
      <c r="BS17" s="96" t="s">
        <v>481</v>
      </c>
      <c r="BT17" s="98" t="s">
        <v>3384</v>
      </c>
      <c r="BU17" s="96" t="s">
        <v>481</v>
      </c>
      <c r="BV17" s="159" t="s">
        <v>3118</v>
      </c>
      <c r="BW17" s="96" t="s">
        <v>481</v>
      </c>
      <c r="BX17" s="162" t="s">
        <v>2173</v>
      </c>
      <c r="BY17" s="96" t="s">
        <v>481</v>
      </c>
      <c r="BZ17" s="173" t="s">
        <v>1492</v>
      </c>
      <c r="CA17" s="109" t="s">
        <v>481</v>
      </c>
      <c r="CB17" s="173" t="s">
        <v>1493</v>
      </c>
      <c r="CC17" s="96" t="s">
        <v>481</v>
      </c>
      <c r="CD17" s="137" t="s">
        <v>3058</v>
      </c>
      <c r="CE17" s="96" t="s">
        <v>481</v>
      </c>
      <c r="CF17" s="137" t="s">
        <v>2775</v>
      </c>
      <c r="CG17" s="239" t="s">
        <v>481</v>
      </c>
      <c r="CH17" s="240" t="s">
        <v>3148</v>
      </c>
      <c r="CI17" s="96" t="s">
        <v>481</v>
      </c>
      <c r="CJ17" s="156" t="s">
        <v>1650</v>
      </c>
      <c r="CK17" s="96" t="s">
        <v>483</v>
      </c>
      <c r="CL17" s="98" t="s">
        <v>3431</v>
      </c>
      <c r="CM17" s="123" t="s">
        <v>481</v>
      </c>
      <c r="CN17" s="139" t="s">
        <v>3475</v>
      </c>
      <c r="CO17" s="123" t="s">
        <v>481</v>
      </c>
      <c r="CP17" s="139" t="s">
        <v>2197</v>
      </c>
      <c r="CQ17" s="122" t="s">
        <v>481</v>
      </c>
      <c r="CR17" s="131" t="s">
        <v>2568</v>
      </c>
      <c r="CS17" s="123" t="s">
        <v>481</v>
      </c>
      <c r="CT17" s="156" t="s">
        <v>620</v>
      </c>
      <c r="CU17" s="123" t="s">
        <v>481</v>
      </c>
      <c r="CV17" s="158" t="s">
        <v>3037</v>
      </c>
      <c r="CW17" s="122" t="s">
        <v>481</v>
      </c>
      <c r="CX17" s="131" t="s">
        <v>1823</v>
      </c>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row>
    <row r="18" spans="1:128" ht="95.4" customHeight="1" thickBot="1" x14ac:dyDescent="0.35">
      <c r="A18" s="137" t="s">
        <v>319</v>
      </c>
      <c r="B18" s="138" t="s">
        <v>110</v>
      </c>
      <c r="C18" s="96" t="s">
        <v>481</v>
      </c>
      <c r="D18" s="162" t="s">
        <v>1042</v>
      </c>
      <c r="E18" s="96" t="s">
        <v>481</v>
      </c>
      <c r="F18" s="156" t="s">
        <v>2288</v>
      </c>
      <c r="G18" s="96" t="s">
        <v>481</v>
      </c>
      <c r="H18" s="156" t="s">
        <v>486</v>
      </c>
      <c r="I18" s="96" t="s">
        <v>481</v>
      </c>
      <c r="J18" s="156" t="s">
        <v>490</v>
      </c>
      <c r="K18" s="96" t="s">
        <v>481</v>
      </c>
      <c r="L18" s="157" t="s">
        <v>1125</v>
      </c>
      <c r="M18" s="101" t="s">
        <v>481</v>
      </c>
      <c r="N18" s="139" t="s">
        <v>1168</v>
      </c>
      <c r="O18" s="101" t="s">
        <v>481</v>
      </c>
      <c r="P18" s="103" t="s">
        <v>1169</v>
      </c>
      <c r="Q18" s="101" t="s">
        <v>481</v>
      </c>
      <c r="R18" s="139" t="s">
        <v>2845</v>
      </c>
      <c r="S18" s="101" t="s">
        <v>481</v>
      </c>
      <c r="T18" s="103" t="s">
        <v>2385</v>
      </c>
      <c r="U18" s="101" t="s">
        <v>481</v>
      </c>
      <c r="V18" s="139" t="s">
        <v>2416</v>
      </c>
      <c r="W18" s="96" t="s">
        <v>481</v>
      </c>
      <c r="X18" s="98" t="s">
        <v>2878</v>
      </c>
      <c r="Y18" s="239" t="s">
        <v>481</v>
      </c>
      <c r="Z18" s="98" t="s">
        <v>523</v>
      </c>
      <c r="AA18" s="239" t="s">
        <v>481</v>
      </c>
      <c r="AB18" s="243" t="s">
        <v>1310</v>
      </c>
      <c r="AC18" s="96" t="s">
        <v>481</v>
      </c>
      <c r="AD18" s="159" t="s">
        <v>1311</v>
      </c>
      <c r="AE18" s="96" t="s">
        <v>481</v>
      </c>
      <c r="AF18" s="137" t="s">
        <v>1308</v>
      </c>
      <c r="AG18" s="211" t="s">
        <v>481</v>
      </c>
      <c r="AH18" s="215" t="s">
        <v>2915</v>
      </c>
      <c r="AI18" s="208" t="s">
        <v>1084</v>
      </c>
      <c r="AJ18" s="215" t="s">
        <v>2945</v>
      </c>
      <c r="AK18" s="208" t="s">
        <v>482</v>
      </c>
      <c r="AL18" s="209"/>
      <c r="AM18" s="96" t="s">
        <v>481</v>
      </c>
      <c r="AN18" s="143" t="s">
        <v>2080</v>
      </c>
      <c r="AO18" s="118" t="s">
        <v>481</v>
      </c>
      <c r="AP18" s="159" t="s">
        <v>2463</v>
      </c>
      <c r="AQ18" s="148" t="s">
        <v>481</v>
      </c>
      <c r="AR18" s="158" t="s">
        <v>2490</v>
      </c>
      <c r="AS18" s="148" t="s">
        <v>481</v>
      </c>
      <c r="AT18" s="179" t="s">
        <v>1889</v>
      </c>
      <c r="AU18" s="148" t="s">
        <v>481</v>
      </c>
      <c r="AV18" s="198" t="s">
        <v>2715</v>
      </c>
      <c r="AW18" s="148" t="s">
        <v>481</v>
      </c>
      <c r="AX18" s="199" t="s">
        <v>2734</v>
      </c>
      <c r="AY18" s="148" t="s">
        <v>481</v>
      </c>
      <c r="AZ18" s="202" t="s">
        <v>2753</v>
      </c>
      <c r="BA18" s="96" t="s">
        <v>481</v>
      </c>
      <c r="BB18" s="109" t="s">
        <v>2130</v>
      </c>
      <c r="BC18" s="120" t="s">
        <v>481</v>
      </c>
      <c r="BD18" s="226" t="s">
        <v>2244</v>
      </c>
      <c r="BE18" s="120" t="s">
        <v>481</v>
      </c>
      <c r="BF18" s="172" t="s">
        <v>1408</v>
      </c>
      <c r="BG18" s="120" t="s">
        <v>481</v>
      </c>
      <c r="BH18" s="139" t="s">
        <v>2613</v>
      </c>
      <c r="BI18" s="120" t="s">
        <v>481</v>
      </c>
      <c r="BJ18" s="197" t="s">
        <v>2670</v>
      </c>
      <c r="BK18" s="96" t="s">
        <v>481</v>
      </c>
      <c r="BL18" s="139" t="s">
        <v>1494</v>
      </c>
      <c r="BM18" s="96" t="s">
        <v>481</v>
      </c>
      <c r="BN18" s="157" t="s">
        <v>2714</v>
      </c>
      <c r="BO18" s="96" t="s">
        <v>481</v>
      </c>
      <c r="BP18" s="139" t="s">
        <v>3284</v>
      </c>
      <c r="BQ18" s="96" t="s">
        <v>481</v>
      </c>
      <c r="BR18" s="98" t="s">
        <v>3342</v>
      </c>
      <c r="BS18" s="96" t="s">
        <v>481</v>
      </c>
      <c r="BT18" s="139" t="s">
        <v>546</v>
      </c>
      <c r="BU18" s="96" t="s">
        <v>481</v>
      </c>
      <c r="BV18" s="156" t="s">
        <v>3118</v>
      </c>
      <c r="BW18" s="96" t="s">
        <v>481</v>
      </c>
      <c r="BX18" s="137" t="s">
        <v>3081</v>
      </c>
      <c r="BY18" s="96" t="s">
        <v>481</v>
      </c>
      <c r="BZ18" s="173" t="s">
        <v>1495</v>
      </c>
      <c r="CA18" s="109" t="s">
        <v>481</v>
      </c>
      <c r="CB18" s="173" t="s">
        <v>1496</v>
      </c>
      <c r="CC18" s="96" t="s">
        <v>481</v>
      </c>
      <c r="CD18" s="98" t="s">
        <v>1497</v>
      </c>
      <c r="CE18" s="96" t="s">
        <v>481</v>
      </c>
      <c r="CF18" s="139" t="s">
        <v>2776</v>
      </c>
      <c r="CG18" s="239" t="s">
        <v>481</v>
      </c>
      <c r="CH18" s="240" t="s">
        <v>3149</v>
      </c>
      <c r="CI18" s="96" t="s">
        <v>481</v>
      </c>
      <c r="CJ18" s="156" t="s">
        <v>611</v>
      </c>
      <c r="CK18" s="96" t="s">
        <v>481</v>
      </c>
      <c r="CL18" s="98" t="s">
        <v>843</v>
      </c>
      <c r="CM18" s="123" t="s">
        <v>481</v>
      </c>
      <c r="CN18" s="139" t="s">
        <v>3476</v>
      </c>
      <c r="CO18" s="123" t="s">
        <v>481</v>
      </c>
      <c r="CP18" s="139" t="s">
        <v>1710</v>
      </c>
      <c r="CQ18" s="122" t="s">
        <v>481</v>
      </c>
      <c r="CR18" s="156" t="s">
        <v>1747</v>
      </c>
      <c r="CS18" s="123" t="s">
        <v>481</v>
      </c>
      <c r="CT18" s="132" t="s">
        <v>1773</v>
      </c>
      <c r="CU18" s="123" t="s">
        <v>481</v>
      </c>
      <c r="CV18" s="132" t="s">
        <v>3038</v>
      </c>
      <c r="CW18" s="122" t="s">
        <v>481</v>
      </c>
      <c r="CX18" s="131" t="s">
        <v>1824</v>
      </c>
      <c r="CZ18" s="87"/>
      <c r="DA18" s="87"/>
      <c r="DB18" s="87"/>
      <c r="DC18" s="87"/>
      <c r="DD18" s="87"/>
      <c r="DE18" s="87"/>
      <c r="DF18" s="87"/>
      <c r="DG18" s="87"/>
      <c r="DH18" s="87"/>
      <c r="DI18" s="87"/>
      <c r="DJ18" s="87"/>
      <c r="DK18" s="87"/>
      <c r="DL18" s="87"/>
      <c r="DM18" s="87"/>
      <c r="DN18" s="87"/>
      <c r="DO18" s="87"/>
      <c r="DP18" s="87"/>
      <c r="DQ18" s="87"/>
      <c r="DR18" s="87"/>
      <c r="DS18" s="87"/>
      <c r="DT18" s="87"/>
      <c r="DU18" s="87"/>
      <c r="DV18" s="87"/>
      <c r="DW18" s="87"/>
      <c r="DX18" s="87"/>
    </row>
    <row r="19" spans="1:128" ht="78" customHeight="1" thickBot="1" x14ac:dyDescent="0.35">
      <c r="A19" s="137" t="s">
        <v>320</v>
      </c>
      <c r="B19" s="138" t="s">
        <v>499</v>
      </c>
      <c r="C19" s="96" t="s">
        <v>481</v>
      </c>
      <c r="D19" s="139" t="s">
        <v>1043</v>
      </c>
      <c r="E19" s="96" t="s">
        <v>482</v>
      </c>
      <c r="F19" s="95"/>
      <c r="G19" s="96" t="s">
        <v>481</v>
      </c>
      <c r="H19" s="156" t="s">
        <v>1092</v>
      </c>
      <c r="I19" s="96" t="s">
        <v>481</v>
      </c>
      <c r="J19" s="157" t="s">
        <v>2327</v>
      </c>
      <c r="K19" s="96" t="s">
        <v>481</v>
      </c>
      <c r="L19" s="156" t="s">
        <v>2350</v>
      </c>
      <c r="M19" s="101" t="s">
        <v>481</v>
      </c>
      <c r="N19" s="156" t="s">
        <v>1170</v>
      </c>
      <c r="O19" s="101" t="s">
        <v>481</v>
      </c>
      <c r="P19" s="156" t="s">
        <v>1171</v>
      </c>
      <c r="Q19" s="101" t="s">
        <v>481</v>
      </c>
      <c r="R19" s="156" t="s">
        <v>2846</v>
      </c>
      <c r="S19" s="101" t="s">
        <v>481</v>
      </c>
      <c r="T19" s="156" t="s">
        <v>1172</v>
      </c>
      <c r="U19" s="101" t="s">
        <v>481</v>
      </c>
      <c r="V19" s="156" t="s">
        <v>1173</v>
      </c>
      <c r="W19" s="96" t="s">
        <v>481</v>
      </c>
      <c r="X19" s="159" t="s">
        <v>1312</v>
      </c>
      <c r="Y19" s="239" t="s">
        <v>482</v>
      </c>
      <c r="Z19" s="162" t="s">
        <v>3196</v>
      </c>
      <c r="AA19" s="239" t="s">
        <v>481</v>
      </c>
      <c r="AB19" s="243" t="s">
        <v>512</v>
      </c>
      <c r="AC19" s="96" t="s">
        <v>481</v>
      </c>
      <c r="AD19" s="159" t="s">
        <v>2428</v>
      </c>
      <c r="AE19" s="96" t="s">
        <v>481</v>
      </c>
      <c r="AF19" s="159" t="s">
        <v>2450</v>
      </c>
      <c r="AG19" s="212" t="s">
        <v>482</v>
      </c>
      <c r="AH19" s="216" t="s">
        <v>2916</v>
      </c>
      <c r="AI19" s="208" t="s">
        <v>1465</v>
      </c>
      <c r="AJ19" s="209"/>
      <c r="AK19" s="208" t="s">
        <v>482</v>
      </c>
      <c r="AL19" s="209"/>
      <c r="AM19" s="96" t="s">
        <v>481</v>
      </c>
      <c r="AN19" s="143" t="s">
        <v>1005</v>
      </c>
      <c r="AO19" s="118" t="s">
        <v>482</v>
      </c>
      <c r="AP19" s="119"/>
      <c r="AQ19" s="148" t="s">
        <v>481</v>
      </c>
      <c r="AR19" s="158" t="s">
        <v>2098</v>
      </c>
      <c r="AS19" s="148" t="s">
        <v>481</v>
      </c>
      <c r="AT19" s="158" t="s">
        <v>2515</v>
      </c>
      <c r="AU19" s="148" t="s">
        <v>481</v>
      </c>
      <c r="AV19" s="199" t="s">
        <v>2716</v>
      </c>
      <c r="AW19" s="148" t="s">
        <v>481</v>
      </c>
      <c r="AX19" s="201" t="s">
        <v>1890</v>
      </c>
      <c r="AY19" s="148" t="s">
        <v>481</v>
      </c>
      <c r="AZ19" s="158" t="s">
        <v>1891</v>
      </c>
      <c r="BA19" s="96" t="s">
        <v>482</v>
      </c>
      <c r="BB19" s="109"/>
      <c r="BC19" s="120" t="s">
        <v>482</v>
      </c>
      <c r="BD19" s="127"/>
      <c r="BE19" s="120" t="s">
        <v>481</v>
      </c>
      <c r="BF19" s="143" t="s">
        <v>1409</v>
      </c>
      <c r="BG19" s="120" t="s">
        <v>481</v>
      </c>
      <c r="BH19" s="156" t="s">
        <v>2614</v>
      </c>
      <c r="BI19" s="120" t="s">
        <v>481</v>
      </c>
      <c r="BJ19" s="156" t="s">
        <v>2671</v>
      </c>
      <c r="BK19" s="96" t="s">
        <v>481</v>
      </c>
      <c r="BL19" s="139" t="s">
        <v>3237</v>
      </c>
      <c r="BM19" s="96" t="s">
        <v>482</v>
      </c>
      <c r="BN19" s="95"/>
      <c r="BO19" s="96" t="s">
        <v>481</v>
      </c>
      <c r="BP19" s="98" t="s">
        <v>3285</v>
      </c>
      <c r="BQ19" s="96" t="s">
        <v>481</v>
      </c>
      <c r="BR19" s="139" t="s">
        <v>3343</v>
      </c>
      <c r="BS19" s="96" t="s">
        <v>482</v>
      </c>
      <c r="BT19" s="98"/>
      <c r="BU19" s="96" t="s">
        <v>483</v>
      </c>
      <c r="BV19" s="156" t="s">
        <v>547</v>
      </c>
      <c r="BW19" s="96" t="s">
        <v>481</v>
      </c>
      <c r="BX19" s="95" t="s">
        <v>3082</v>
      </c>
      <c r="BY19" s="96" t="s">
        <v>481</v>
      </c>
      <c r="BZ19" s="143" t="s">
        <v>1499</v>
      </c>
      <c r="CA19" s="109" t="s">
        <v>482</v>
      </c>
      <c r="CB19" s="173" t="s">
        <v>1502</v>
      </c>
      <c r="CC19" s="96" t="s">
        <v>481</v>
      </c>
      <c r="CD19" s="98" t="s">
        <v>3059</v>
      </c>
      <c r="CE19" s="96" t="s">
        <v>481</v>
      </c>
      <c r="CF19" s="95" t="s">
        <v>2777</v>
      </c>
      <c r="CG19" s="239" t="s">
        <v>481</v>
      </c>
      <c r="CH19" s="250" t="s">
        <v>1651</v>
      </c>
      <c r="CI19" s="96" t="s">
        <v>482</v>
      </c>
      <c r="CJ19" s="113" t="s">
        <v>1645</v>
      </c>
      <c r="CK19" s="96" t="s">
        <v>481</v>
      </c>
      <c r="CL19" s="98" t="s">
        <v>3432</v>
      </c>
      <c r="CM19" s="123" t="s">
        <v>481</v>
      </c>
      <c r="CN19" s="139" t="s">
        <v>3477</v>
      </c>
      <c r="CO19" s="123" t="s">
        <v>481</v>
      </c>
      <c r="CP19" s="144" t="s">
        <v>1711</v>
      </c>
      <c r="CQ19" s="122" t="s">
        <v>481</v>
      </c>
      <c r="CR19" s="122" t="s">
        <v>2569</v>
      </c>
      <c r="CS19" s="123" t="s">
        <v>481</v>
      </c>
      <c r="CT19" s="124" t="s">
        <v>1774</v>
      </c>
      <c r="CU19" s="123" t="s">
        <v>481</v>
      </c>
      <c r="CV19" s="156" t="s">
        <v>1800</v>
      </c>
      <c r="CW19" s="122" t="s">
        <v>481</v>
      </c>
      <c r="CX19" s="143" t="s">
        <v>1825</v>
      </c>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row>
    <row r="20" spans="1:128" ht="53.4" customHeight="1" thickBot="1" x14ac:dyDescent="0.35">
      <c r="A20" s="137" t="s">
        <v>321</v>
      </c>
      <c r="B20" s="138" t="s">
        <v>273</v>
      </c>
      <c r="C20" s="96" t="s">
        <v>481</v>
      </c>
      <c r="D20" s="203" t="s">
        <v>2265</v>
      </c>
      <c r="E20" s="96" t="s">
        <v>482</v>
      </c>
      <c r="F20" s="95"/>
      <c r="G20" s="96" t="s">
        <v>481</v>
      </c>
      <c r="H20" s="156" t="s">
        <v>1092</v>
      </c>
      <c r="I20" s="96" t="s">
        <v>482</v>
      </c>
      <c r="J20" s="95"/>
      <c r="K20" s="96" t="s">
        <v>481</v>
      </c>
      <c r="L20" s="95" t="s">
        <v>1136</v>
      </c>
      <c r="M20" s="101" t="s">
        <v>481</v>
      </c>
      <c r="N20" s="156" t="s">
        <v>1174</v>
      </c>
      <c r="O20" s="101" t="s">
        <v>481</v>
      </c>
      <c r="P20" s="156" t="s">
        <v>1175</v>
      </c>
      <c r="Q20" s="101" t="s">
        <v>481</v>
      </c>
      <c r="R20" s="103" t="s">
        <v>2848</v>
      </c>
      <c r="S20" s="101" t="s">
        <v>481</v>
      </c>
      <c r="T20" s="157" t="s">
        <v>2386</v>
      </c>
      <c r="U20" s="101" t="s">
        <v>481</v>
      </c>
      <c r="V20" s="156" t="s">
        <v>1176</v>
      </c>
      <c r="W20" s="96" t="s">
        <v>481</v>
      </c>
      <c r="X20" s="159" t="s">
        <v>1313</v>
      </c>
      <c r="Y20" s="239" t="s">
        <v>482</v>
      </c>
      <c r="Z20" s="162" t="s">
        <v>3197</v>
      </c>
      <c r="AA20" s="239" t="s">
        <v>482</v>
      </c>
      <c r="AB20" s="243" t="s">
        <v>2924</v>
      </c>
      <c r="AC20" s="96" t="s">
        <v>481</v>
      </c>
      <c r="AD20" s="159" t="s">
        <v>2429</v>
      </c>
      <c r="AE20" s="96" t="s">
        <v>481</v>
      </c>
      <c r="AF20" s="156" t="s">
        <v>2245</v>
      </c>
      <c r="AG20" s="208" t="s">
        <v>482</v>
      </c>
      <c r="AH20" s="216" t="s">
        <v>2917</v>
      </c>
      <c r="AI20" s="208" t="s">
        <v>1465</v>
      </c>
      <c r="AJ20" s="209"/>
      <c r="AK20" s="208" t="s">
        <v>482</v>
      </c>
      <c r="AL20" s="209"/>
      <c r="AM20" s="96" t="s">
        <v>481</v>
      </c>
      <c r="AN20" s="224" t="s">
        <v>2083</v>
      </c>
      <c r="AO20" s="118" t="s">
        <v>482</v>
      </c>
      <c r="AP20" s="119"/>
      <c r="AQ20" s="148" t="s">
        <v>481</v>
      </c>
      <c r="AR20" s="159" t="s">
        <v>957</v>
      </c>
      <c r="AS20" s="148" t="s">
        <v>481</v>
      </c>
      <c r="AT20" s="158" t="s">
        <v>2515</v>
      </c>
      <c r="AU20" s="148" t="s">
        <v>482</v>
      </c>
      <c r="AV20" s="150"/>
      <c r="AW20" s="148" t="s">
        <v>481</v>
      </c>
      <c r="AX20" s="201" t="s">
        <v>1892</v>
      </c>
      <c r="AY20" s="148" t="s">
        <v>481</v>
      </c>
      <c r="AZ20" s="156" t="s">
        <v>1893</v>
      </c>
      <c r="BA20" s="96" t="s">
        <v>482</v>
      </c>
      <c r="BB20" s="109"/>
      <c r="BC20" s="120" t="s">
        <v>481</v>
      </c>
      <c r="BD20" s="143" t="s">
        <v>567</v>
      </c>
      <c r="BE20" s="120" t="s">
        <v>481</v>
      </c>
      <c r="BF20" s="226" t="s">
        <v>1410</v>
      </c>
      <c r="BG20" s="120" t="s">
        <v>481</v>
      </c>
      <c r="BH20" s="156" t="s">
        <v>1411</v>
      </c>
      <c r="BI20" s="120" t="s">
        <v>481</v>
      </c>
      <c r="BJ20" s="156" t="s">
        <v>2672</v>
      </c>
      <c r="BK20" s="96" t="s">
        <v>481</v>
      </c>
      <c r="BL20" s="98" t="s">
        <v>3238</v>
      </c>
      <c r="BM20" s="96" t="s">
        <v>482</v>
      </c>
      <c r="BN20" s="95"/>
      <c r="BO20" s="96" t="s">
        <v>481</v>
      </c>
      <c r="BP20" s="98" t="s">
        <v>3286</v>
      </c>
      <c r="BQ20" s="96" t="s">
        <v>481</v>
      </c>
      <c r="BR20" s="139" t="s">
        <v>3344</v>
      </c>
      <c r="BS20" s="96" t="s">
        <v>482</v>
      </c>
      <c r="BT20" s="98" t="s">
        <v>3385</v>
      </c>
      <c r="BU20" s="96" t="s">
        <v>482</v>
      </c>
      <c r="BV20" s="95"/>
      <c r="BW20" s="96" t="s">
        <v>482</v>
      </c>
      <c r="BX20" s="95" t="s">
        <v>3083</v>
      </c>
      <c r="BY20" s="96" t="s">
        <v>481</v>
      </c>
      <c r="BZ20" s="173" t="s">
        <v>1501</v>
      </c>
      <c r="CA20" s="109" t="s">
        <v>482</v>
      </c>
      <c r="CB20" s="109" t="s">
        <v>1502</v>
      </c>
      <c r="CC20" s="96" t="s">
        <v>481</v>
      </c>
      <c r="CD20" s="156" t="s">
        <v>1503</v>
      </c>
      <c r="CE20" s="96" t="s">
        <v>481</v>
      </c>
      <c r="CF20" s="98" t="s">
        <v>2778</v>
      </c>
      <c r="CG20" s="239" t="s">
        <v>481</v>
      </c>
      <c r="CH20" s="250" t="s">
        <v>1652</v>
      </c>
      <c r="CI20" s="96" t="s">
        <v>481</v>
      </c>
      <c r="CJ20" s="156" t="s">
        <v>2541</v>
      </c>
      <c r="CK20" s="96" t="s">
        <v>481</v>
      </c>
      <c r="CL20" s="98" t="s">
        <v>3433</v>
      </c>
      <c r="CM20" s="123" t="s">
        <v>481</v>
      </c>
      <c r="CN20" s="130" t="s">
        <v>3478</v>
      </c>
      <c r="CO20" s="123" t="s">
        <v>481</v>
      </c>
      <c r="CP20" s="145" t="s">
        <v>1712</v>
      </c>
      <c r="CQ20" s="122" t="s">
        <v>481</v>
      </c>
      <c r="CR20" s="122" t="s">
        <v>2569</v>
      </c>
      <c r="CS20" s="123" t="s">
        <v>481</v>
      </c>
      <c r="CT20" s="124" t="s">
        <v>1775</v>
      </c>
      <c r="CU20" s="123" t="s">
        <v>481</v>
      </c>
      <c r="CV20" s="137" t="s">
        <v>1800</v>
      </c>
      <c r="CW20" s="122" t="s">
        <v>481</v>
      </c>
      <c r="CX20" s="131" t="s">
        <v>1826</v>
      </c>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row>
    <row r="21" spans="1:128" ht="63" customHeight="1" thickBot="1" x14ac:dyDescent="0.35">
      <c r="A21" s="137" t="s">
        <v>322</v>
      </c>
      <c r="B21" s="138" t="s">
        <v>124</v>
      </c>
      <c r="C21" s="96" t="s">
        <v>481</v>
      </c>
      <c r="D21" s="203" t="s">
        <v>1044</v>
      </c>
      <c r="E21" s="96" t="s">
        <v>481</v>
      </c>
      <c r="F21" s="95" t="s">
        <v>2289</v>
      </c>
      <c r="G21" s="96" t="s">
        <v>481</v>
      </c>
      <c r="H21" s="157" t="s">
        <v>2312</v>
      </c>
      <c r="I21" s="96" t="s">
        <v>481</v>
      </c>
      <c r="J21" s="98" t="s">
        <v>2328</v>
      </c>
      <c r="K21" s="96" t="s">
        <v>481</v>
      </c>
      <c r="L21" s="159" t="s">
        <v>2351</v>
      </c>
      <c r="M21" s="101" t="s">
        <v>481</v>
      </c>
      <c r="N21" s="156" t="s">
        <v>1177</v>
      </c>
      <c r="O21" s="101" t="s">
        <v>481</v>
      </c>
      <c r="P21" s="156" t="s">
        <v>1178</v>
      </c>
      <c r="Q21" s="101" t="s">
        <v>481</v>
      </c>
      <c r="R21" s="103" t="s">
        <v>2847</v>
      </c>
      <c r="S21" s="101" t="s">
        <v>481</v>
      </c>
      <c r="T21" s="156" t="s">
        <v>2387</v>
      </c>
      <c r="U21" s="101" t="s">
        <v>481</v>
      </c>
      <c r="V21" s="156" t="s">
        <v>1179</v>
      </c>
      <c r="W21" s="96" t="s">
        <v>481</v>
      </c>
      <c r="X21" s="98" t="s">
        <v>1314</v>
      </c>
      <c r="Y21" s="239" t="s">
        <v>482</v>
      </c>
      <c r="Z21" s="98"/>
      <c r="AA21" s="239" t="s">
        <v>481</v>
      </c>
      <c r="AB21" s="243" t="s">
        <v>1315</v>
      </c>
      <c r="AC21" s="96" t="s">
        <v>481</v>
      </c>
      <c r="AD21" s="159" t="s">
        <v>1316</v>
      </c>
      <c r="AE21" s="96" t="s">
        <v>481</v>
      </c>
      <c r="AF21" s="159" t="s">
        <v>2223</v>
      </c>
      <c r="AG21" s="208" t="s">
        <v>482</v>
      </c>
      <c r="AH21" s="216" t="s">
        <v>2918</v>
      </c>
      <c r="AI21" s="208" t="s">
        <v>1465</v>
      </c>
      <c r="AJ21" s="209"/>
      <c r="AK21" s="208" t="s">
        <v>482</v>
      </c>
      <c r="AL21" s="209"/>
      <c r="AM21" s="96" t="s">
        <v>481</v>
      </c>
      <c r="AN21" s="222" t="s">
        <v>1006</v>
      </c>
      <c r="AO21" s="118" t="s">
        <v>482</v>
      </c>
      <c r="AP21" s="119"/>
      <c r="AQ21" s="148" t="s">
        <v>481</v>
      </c>
      <c r="AR21" s="158" t="s">
        <v>957</v>
      </c>
      <c r="AS21" s="148" t="s">
        <v>481</v>
      </c>
      <c r="AT21" s="158" t="s">
        <v>2516</v>
      </c>
      <c r="AU21" s="148" t="s">
        <v>482</v>
      </c>
      <c r="AV21" s="150"/>
      <c r="AW21" s="148" t="s">
        <v>481</v>
      </c>
      <c r="AX21" s="199" t="s">
        <v>2735</v>
      </c>
      <c r="AY21" s="148" t="s">
        <v>481</v>
      </c>
      <c r="AZ21" s="159" t="s">
        <v>1893</v>
      </c>
      <c r="BA21" s="96" t="s">
        <v>481</v>
      </c>
      <c r="BB21" s="109" t="s">
        <v>961</v>
      </c>
      <c r="BC21" s="120" t="s">
        <v>481</v>
      </c>
      <c r="BD21" s="127" t="s">
        <v>971</v>
      </c>
      <c r="BE21" s="120" t="s">
        <v>482</v>
      </c>
      <c r="BF21" s="127" t="s">
        <v>1412</v>
      </c>
      <c r="BG21" s="120" t="s">
        <v>481</v>
      </c>
      <c r="BH21" s="156" t="s">
        <v>2615</v>
      </c>
      <c r="BI21" s="120" t="s">
        <v>482</v>
      </c>
      <c r="BJ21" s="121"/>
      <c r="BK21" s="96" t="s">
        <v>482</v>
      </c>
      <c r="BL21" s="98"/>
      <c r="BM21" s="96" t="s">
        <v>482</v>
      </c>
      <c r="BN21" s="95"/>
      <c r="BO21" s="96" t="s">
        <v>481</v>
      </c>
      <c r="BP21" s="98" t="s">
        <v>3287</v>
      </c>
      <c r="BQ21" s="96" t="s">
        <v>482</v>
      </c>
      <c r="BR21" s="98"/>
      <c r="BS21" s="96" t="s">
        <v>482</v>
      </c>
      <c r="BT21" s="98"/>
      <c r="BU21" s="96" t="s">
        <v>481</v>
      </c>
      <c r="BV21" s="159" t="s">
        <v>979</v>
      </c>
      <c r="BW21" s="96" t="s">
        <v>482</v>
      </c>
      <c r="BX21" s="95"/>
      <c r="BY21" s="96" t="s">
        <v>481</v>
      </c>
      <c r="BZ21" s="172" t="s">
        <v>1504</v>
      </c>
      <c r="CA21" s="109" t="s">
        <v>482</v>
      </c>
      <c r="CB21" s="128" t="s">
        <v>1502</v>
      </c>
      <c r="CC21" s="96" t="s">
        <v>481</v>
      </c>
      <c r="CD21" s="98" t="s">
        <v>3060</v>
      </c>
      <c r="CE21" s="96" t="s">
        <v>481</v>
      </c>
      <c r="CF21" s="95" t="s">
        <v>2779</v>
      </c>
      <c r="CG21" s="239" t="s">
        <v>483</v>
      </c>
      <c r="CH21" s="242" t="s">
        <v>1653</v>
      </c>
      <c r="CI21" s="96" t="s">
        <v>481</v>
      </c>
      <c r="CJ21" s="156" t="s">
        <v>2541</v>
      </c>
      <c r="CK21" s="96" t="s">
        <v>482</v>
      </c>
      <c r="CL21" s="98"/>
      <c r="CM21" s="123" t="s">
        <v>482</v>
      </c>
      <c r="CN21" s="98"/>
      <c r="CO21" s="123" t="s">
        <v>481</v>
      </c>
      <c r="CP21" s="156" t="s">
        <v>3007</v>
      </c>
      <c r="CQ21" s="122" t="s">
        <v>481</v>
      </c>
      <c r="CR21" s="122" t="s">
        <v>2570</v>
      </c>
      <c r="CS21" s="123" t="s">
        <v>481</v>
      </c>
      <c r="CT21" s="156" t="s">
        <v>1776</v>
      </c>
      <c r="CU21" s="123" t="s">
        <v>481</v>
      </c>
      <c r="CV21" s="137" t="s">
        <v>1800</v>
      </c>
      <c r="CW21" s="122" t="s">
        <v>481</v>
      </c>
      <c r="CX21" s="131" t="s">
        <v>1826</v>
      </c>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row>
    <row r="22" spans="1:128" ht="40.200000000000003" customHeight="1" thickBot="1" x14ac:dyDescent="0.35">
      <c r="A22" s="137" t="s">
        <v>323</v>
      </c>
      <c r="B22" s="138" t="s">
        <v>275</v>
      </c>
      <c r="C22" s="96" t="s">
        <v>481</v>
      </c>
      <c r="D22" s="267" t="s">
        <v>4172</v>
      </c>
      <c r="E22" s="96" t="s">
        <v>482</v>
      </c>
      <c r="F22" s="95"/>
      <c r="G22" s="96" t="s">
        <v>481</v>
      </c>
      <c r="H22" s="172" t="s">
        <v>1093</v>
      </c>
      <c r="I22" s="96" t="s">
        <v>481</v>
      </c>
      <c r="J22" s="139" t="s">
        <v>2329</v>
      </c>
      <c r="K22" s="96" t="s">
        <v>481</v>
      </c>
      <c r="L22" s="95" t="s">
        <v>1126</v>
      </c>
      <c r="M22" s="101" t="s">
        <v>481</v>
      </c>
      <c r="N22" s="156" t="s">
        <v>1180</v>
      </c>
      <c r="O22" s="101" t="s">
        <v>481</v>
      </c>
      <c r="P22" s="102" t="s">
        <v>1181</v>
      </c>
      <c r="Q22" s="101" t="s">
        <v>481</v>
      </c>
      <c r="R22" s="103" t="s">
        <v>2846</v>
      </c>
      <c r="S22" s="101" t="s">
        <v>481</v>
      </c>
      <c r="T22" s="103" t="s">
        <v>2388</v>
      </c>
      <c r="U22" s="101" t="s">
        <v>481</v>
      </c>
      <c r="V22" s="104" t="s">
        <v>2417</v>
      </c>
      <c r="W22" s="96" t="s">
        <v>481</v>
      </c>
      <c r="X22" s="159" t="s">
        <v>1317</v>
      </c>
      <c r="Y22" s="239" t="s">
        <v>482</v>
      </c>
      <c r="Z22" s="98" t="s">
        <v>3198</v>
      </c>
      <c r="AA22" s="239" t="s">
        <v>481</v>
      </c>
      <c r="AB22" s="243" t="s">
        <v>1318</v>
      </c>
      <c r="AC22" s="96" t="s">
        <v>481</v>
      </c>
      <c r="AD22" s="159" t="s">
        <v>1319</v>
      </c>
      <c r="AE22" s="96" t="s">
        <v>481</v>
      </c>
      <c r="AF22" s="159" t="s">
        <v>1320</v>
      </c>
      <c r="AG22" s="208" t="s">
        <v>1465</v>
      </c>
      <c r="AH22" s="209" t="s">
        <v>2919</v>
      </c>
      <c r="AI22" s="208" t="s">
        <v>1465</v>
      </c>
      <c r="AJ22" s="209"/>
      <c r="AK22" s="208" t="s">
        <v>481</v>
      </c>
      <c r="AL22" s="215" t="s">
        <v>2967</v>
      </c>
      <c r="AM22" s="96" t="s">
        <v>481</v>
      </c>
      <c r="AN22" s="224" t="s">
        <v>1007</v>
      </c>
      <c r="AO22" s="118" t="s">
        <v>482</v>
      </c>
      <c r="AP22" s="119"/>
      <c r="AQ22" s="148" t="s">
        <v>481</v>
      </c>
      <c r="AR22" s="159" t="s">
        <v>1894</v>
      </c>
      <c r="AS22" s="148" t="s">
        <v>481</v>
      </c>
      <c r="AT22" s="159" t="s">
        <v>1895</v>
      </c>
      <c r="AU22" s="148" t="s">
        <v>481</v>
      </c>
      <c r="AV22" s="260" t="s">
        <v>1896</v>
      </c>
      <c r="AW22" s="148" t="s">
        <v>481</v>
      </c>
      <c r="AX22" s="199" t="s">
        <v>1897</v>
      </c>
      <c r="AY22" s="148" t="s">
        <v>481</v>
      </c>
      <c r="AZ22" s="159" t="s">
        <v>1898</v>
      </c>
      <c r="BA22" s="96" t="s">
        <v>482</v>
      </c>
      <c r="BB22" s="109"/>
      <c r="BC22" s="120" t="s">
        <v>482</v>
      </c>
      <c r="BD22" s="127"/>
      <c r="BE22" s="120" t="s">
        <v>481</v>
      </c>
      <c r="BF22" s="127" t="s">
        <v>1413</v>
      </c>
      <c r="BG22" s="120" t="s">
        <v>481</v>
      </c>
      <c r="BH22" s="157" t="s">
        <v>2616</v>
      </c>
      <c r="BI22" s="120" t="s">
        <v>481</v>
      </c>
      <c r="BJ22" s="156" t="s">
        <v>2672</v>
      </c>
      <c r="BK22" s="96" t="s">
        <v>482</v>
      </c>
      <c r="BL22" s="98" t="s">
        <v>3239</v>
      </c>
      <c r="BM22" s="96" t="s">
        <v>483</v>
      </c>
      <c r="BN22" s="128" t="s">
        <v>1505</v>
      </c>
      <c r="BO22" s="96" t="s">
        <v>481</v>
      </c>
      <c r="BP22" s="98" t="s">
        <v>3288</v>
      </c>
      <c r="BQ22" s="96" t="s">
        <v>481</v>
      </c>
      <c r="BR22" s="139" t="s">
        <v>3345</v>
      </c>
      <c r="BS22" s="96" t="s">
        <v>481</v>
      </c>
      <c r="BT22" s="98" t="s">
        <v>3386</v>
      </c>
      <c r="BU22" s="96" t="s">
        <v>481</v>
      </c>
      <c r="BV22" s="137" t="s">
        <v>1507</v>
      </c>
      <c r="BW22" s="96" t="s">
        <v>482</v>
      </c>
      <c r="BX22" s="159" t="s">
        <v>3084</v>
      </c>
      <c r="BY22" s="96" t="s">
        <v>481</v>
      </c>
      <c r="BZ22" s="172" t="s">
        <v>1508</v>
      </c>
      <c r="CA22" s="109" t="s">
        <v>482</v>
      </c>
      <c r="CB22" s="109"/>
      <c r="CC22" s="96" t="s">
        <v>483</v>
      </c>
      <c r="CD22" s="98" t="s">
        <v>1509</v>
      </c>
      <c r="CE22" s="96" t="s">
        <v>481</v>
      </c>
      <c r="CF22" s="137" t="s">
        <v>2780</v>
      </c>
      <c r="CG22" s="239" t="s">
        <v>481</v>
      </c>
      <c r="CH22" s="246" t="s">
        <v>3150</v>
      </c>
      <c r="CI22" s="96" t="s">
        <v>481</v>
      </c>
      <c r="CJ22" s="156" t="s">
        <v>2542</v>
      </c>
      <c r="CK22" s="96" t="s">
        <v>481</v>
      </c>
      <c r="CL22" s="98" t="s">
        <v>3434</v>
      </c>
      <c r="CM22" s="123" t="s">
        <v>481</v>
      </c>
      <c r="CN22" s="130" t="s">
        <v>3479</v>
      </c>
      <c r="CO22" s="123" t="s">
        <v>481</v>
      </c>
      <c r="CP22" s="156" t="s">
        <v>1713</v>
      </c>
      <c r="CQ22" s="122" t="s">
        <v>482</v>
      </c>
      <c r="CR22" s="122"/>
      <c r="CS22" s="123" t="s">
        <v>481</v>
      </c>
      <c r="CT22" s="156" t="s">
        <v>1777</v>
      </c>
      <c r="CU22" s="123" t="s">
        <v>481</v>
      </c>
      <c r="CV22" s="124" t="s">
        <v>1801</v>
      </c>
      <c r="CW22" s="122" t="s">
        <v>481</v>
      </c>
      <c r="CX22" s="122"/>
      <c r="CZ22" s="87"/>
      <c r="DA22" s="87"/>
      <c r="DB22" s="87"/>
      <c r="DC22" s="87"/>
      <c r="DD22" s="87"/>
      <c r="DE22" s="87"/>
      <c r="DF22" s="87"/>
      <c r="DG22" s="87"/>
      <c r="DH22" s="87"/>
      <c r="DI22" s="87"/>
      <c r="DJ22" s="87"/>
      <c r="DK22" s="87"/>
      <c r="DL22" s="87"/>
      <c r="DM22" s="87"/>
      <c r="DN22" s="87"/>
      <c r="DO22" s="87"/>
      <c r="DP22" s="87"/>
      <c r="DQ22" s="87"/>
      <c r="DR22" s="87"/>
      <c r="DS22" s="87"/>
      <c r="DT22" s="87"/>
      <c r="DU22" s="87"/>
      <c r="DV22" s="87"/>
      <c r="DW22" s="87"/>
      <c r="DX22" s="87"/>
    </row>
    <row r="23" spans="1:128" ht="73.2" customHeight="1" thickBot="1" x14ac:dyDescent="0.35">
      <c r="A23" s="137" t="s">
        <v>324</v>
      </c>
      <c r="B23" s="138" t="s">
        <v>125</v>
      </c>
      <c r="C23" s="96" t="s">
        <v>481</v>
      </c>
      <c r="D23" s="157" t="s">
        <v>2266</v>
      </c>
      <c r="E23" s="96" t="s">
        <v>481</v>
      </c>
      <c r="F23" s="156" t="s">
        <v>2290</v>
      </c>
      <c r="G23" s="96" t="s">
        <v>481</v>
      </c>
      <c r="H23" s="156" t="s">
        <v>1094</v>
      </c>
      <c r="I23" s="96" t="s">
        <v>481</v>
      </c>
      <c r="J23" s="157" t="s">
        <v>2330</v>
      </c>
      <c r="K23" s="96" t="s">
        <v>481</v>
      </c>
      <c r="L23" s="159" t="s">
        <v>2352</v>
      </c>
      <c r="M23" s="101" t="s">
        <v>481</v>
      </c>
      <c r="N23" s="156" t="s">
        <v>1182</v>
      </c>
      <c r="O23" s="101" t="s">
        <v>481</v>
      </c>
      <c r="P23" s="164" t="s">
        <v>1183</v>
      </c>
      <c r="Q23" s="101" t="s">
        <v>481</v>
      </c>
      <c r="R23" s="157" t="s">
        <v>2849</v>
      </c>
      <c r="S23" s="101" t="s">
        <v>481</v>
      </c>
      <c r="T23" s="157" t="s">
        <v>2389</v>
      </c>
      <c r="U23" s="101" t="s">
        <v>483</v>
      </c>
      <c r="V23" s="139" t="s">
        <v>2418</v>
      </c>
      <c r="W23" s="96" t="s">
        <v>481</v>
      </c>
      <c r="X23" s="95" t="s">
        <v>2879</v>
      </c>
      <c r="Y23" s="239" t="s">
        <v>481</v>
      </c>
      <c r="Z23" s="98" t="s">
        <v>3199</v>
      </c>
      <c r="AA23" s="239" t="s">
        <v>481</v>
      </c>
      <c r="AB23" s="243" t="s">
        <v>1321</v>
      </c>
      <c r="AC23" s="96" t="s">
        <v>481</v>
      </c>
      <c r="AD23" s="159" t="s">
        <v>2430</v>
      </c>
      <c r="AE23" s="96" t="s">
        <v>481</v>
      </c>
      <c r="AF23" s="98" t="s">
        <v>2451</v>
      </c>
      <c r="AG23" s="208" t="s">
        <v>482</v>
      </c>
      <c r="AH23" s="215" t="s">
        <v>2920</v>
      </c>
      <c r="AI23" s="208" t="s">
        <v>482</v>
      </c>
      <c r="AJ23" s="215" t="s">
        <v>2946</v>
      </c>
      <c r="AK23" s="208" t="s">
        <v>481</v>
      </c>
      <c r="AL23" s="215" t="s">
        <v>2968</v>
      </c>
      <c r="AM23" s="96" t="s">
        <v>481</v>
      </c>
      <c r="AN23" s="222"/>
      <c r="AO23" s="118" t="s">
        <v>481</v>
      </c>
      <c r="AP23" s="156" t="s">
        <v>2464</v>
      </c>
      <c r="AQ23" s="148" t="s">
        <v>481</v>
      </c>
      <c r="AR23" s="159" t="s">
        <v>559</v>
      </c>
      <c r="AS23" s="148" t="s">
        <v>481</v>
      </c>
      <c r="AT23" s="179" t="s">
        <v>1899</v>
      </c>
      <c r="AU23" s="148" t="s">
        <v>481</v>
      </c>
      <c r="AV23" s="149" t="s">
        <v>1900</v>
      </c>
      <c r="AW23" s="148" t="s">
        <v>481</v>
      </c>
      <c r="AX23" s="199" t="s">
        <v>2736</v>
      </c>
      <c r="AY23" s="148" t="s">
        <v>481</v>
      </c>
      <c r="AZ23" s="150" t="s">
        <v>2754</v>
      </c>
      <c r="BA23" s="137" t="s">
        <v>481</v>
      </c>
      <c r="BB23" s="143" t="s">
        <v>2977</v>
      </c>
      <c r="BC23" s="120" t="s">
        <v>481</v>
      </c>
      <c r="BD23" s="196" t="s">
        <v>568</v>
      </c>
      <c r="BE23" s="120" t="s">
        <v>481</v>
      </c>
      <c r="BF23" s="226" t="s">
        <v>1414</v>
      </c>
      <c r="BG23" s="120" t="s">
        <v>481</v>
      </c>
      <c r="BH23" s="156" t="s">
        <v>2617</v>
      </c>
      <c r="BI23" s="120" t="s">
        <v>481</v>
      </c>
      <c r="BJ23" s="137" t="s">
        <v>2673</v>
      </c>
      <c r="BK23" s="96" t="s">
        <v>481</v>
      </c>
      <c r="BL23" s="139" t="s">
        <v>3240</v>
      </c>
      <c r="BM23" s="96" t="s">
        <v>483</v>
      </c>
      <c r="BN23" s="157" t="s">
        <v>3123</v>
      </c>
      <c r="BO23" s="96" t="s">
        <v>481</v>
      </c>
      <c r="BP23" s="139" t="s">
        <v>3289</v>
      </c>
      <c r="BQ23" s="96" t="s">
        <v>481</v>
      </c>
      <c r="BR23" s="139" t="s">
        <v>3346</v>
      </c>
      <c r="BS23" s="96" t="s">
        <v>481</v>
      </c>
      <c r="BT23" s="162" t="s">
        <v>3387</v>
      </c>
      <c r="BU23" s="96" t="s">
        <v>481</v>
      </c>
      <c r="BV23" s="137" t="s">
        <v>548</v>
      </c>
      <c r="BW23" s="96" t="s">
        <v>481</v>
      </c>
      <c r="BX23" s="159" t="s">
        <v>3085</v>
      </c>
      <c r="BY23" s="96" t="s">
        <v>481</v>
      </c>
      <c r="BZ23" s="172" t="s">
        <v>1510</v>
      </c>
      <c r="CA23" s="109" t="s">
        <v>481</v>
      </c>
      <c r="CB23" s="173" t="s">
        <v>1511</v>
      </c>
      <c r="CC23" s="96" t="s">
        <v>481</v>
      </c>
      <c r="CD23" s="98" t="s">
        <v>1512</v>
      </c>
      <c r="CE23" s="96" t="s">
        <v>481</v>
      </c>
      <c r="CF23" s="158" t="s">
        <v>2782</v>
      </c>
      <c r="CG23" s="239" t="s">
        <v>481</v>
      </c>
      <c r="CH23" s="240" t="s">
        <v>3151</v>
      </c>
      <c r="CI23" s="96" t="s">
        <v>483</v>
      </c>
      <c r="CJ23" s="137" t="s">
        <v>2543</v>
      </c>
      <c r="CK23" s="96" t="s">
        <v>481</v>
      </c>
      <c r="CL23" s="98" t="s">
        <v>3435</v>
      </c>
      <c r="CM23" s="123" t="s">
        <v>481</v>
      </c>
      <c r="CN23" s="130" t="s">
        <v>3480</v>
      </c>
      <c r="CO23" s="123" t="s">
        <v>481</v>
      </c>
      <c r="CP23" s="144" t="s">
        <v>3008</v>
      </c>
      <c r="CQ23" s="122" t="s">
        <v>481</v>
      </c>
      <c r="CR23" s="157" t="s">
        <v>2571</v>
      </c>
      <c r="CS23" s="123" t="s">
        <v>481</v>
      </c>
      <c r="CT23" s="132" t="s">
        <v>1778</v>
      </c>
      <c r="CU23" s="123" t="s">
        <v>481</v>
      </c>
      <c r="CV23" s="124" t="s">
        <v>3039</v>
      </c>
      <c r="CW23" s="122" t="s">
        <v>481</v>
      </c>
      <c r="CX23" s="203" t="s">
        <v>1827</v>
      </c>
      <c r="CZ23" s="87"/>
      <c r="DA23" s="87"/>
      <c r="DB23" s="87"/>
      <c r="DC23" s="87"/>
      <c r="DD23" s="87"/>
      <c r="DE23" s="87"/>
      <c r="DF23" s="87"/>
      <c r="DG23" s="87"/>
      <c r="DH23" s="87"/>
      <c r="DI23" s="87"/>
      <c r="DJ23" s="87"/>
      <c r="DK23" s="87"/>
      <c r="DL23" s="87"/>
      <c r="DM23" s="87"/>
      <c r="DN23" s="87"/>
      <c r="DO23" s="87"/>
      <c r="DP23" s="87"/>
      <c r="DQ23" s="87"/>
      <c r="DR23" s="87"/>
      <c r="DS23" s="87"/>
      <c r="DT23" s="87"/>
      <c r="DU23" s="87"/>
      <c r="DV23" s="87"/>
      <c r="DW23" s="87"/>
      <c r="DX23" s="87"/>
    </row>
    <row r="24" spans="1:128" ht="84" customHeight="1" thickBot="1" x14ac:dyDescent="0.35">
      <c r="A24" s="137" t="s">
        <v>325</v>
      </c>
      <c r="B24" s="138" t="s">
        <v>126</v>
      </c>
      <c r="C24" s="96" t="s">
        <v>481</v>
      </c>
      <c r="D24" s="139" t="s">
        <v>1045</v>
      </c>
      <c r="E24" s="96" t="s">
        <v>482</v>
      </c>
      <c r="F24" s="111"/>
      <c r="G24" s="96" t="s">
        <v>481</v>
      </c>
      <c r="H24" s="156" t="s">
        <v>1095</v>
      </c>
      <c r="I24" s="96" t="s">
        <v>481</v>
      </c>
      <c r="J24" s="156" t="s">
        <v>491</v>
      </c>
      <c r="K24" s="96" t="s">
        <v>481</v>
      </c>
      <c r="L24" s="156" t="s">
        <v>2353</v>
      </c>
      <c r="M24" s="101" t="s">
        <v>481</v>
      </c>
      <c r="N24" s="139" t="s">
        <v>2370</v>
      </c>
      <c r="O24" s="101" t="s">
        <v>481</v>
      </c>
      <c r="P24" s="164" t="s">
        <v>1184</v>
      </c>
      <c r="Q24" s="101" t="s">
        <v>481</v>
      </c>
      <c r="R24" s="137" t="s">
        <v>2850</v>
      </c>
      <c r="S24" s="101" t="s">
        <v>481</v>
      </c>
      <c r="T24" s="103" t="s">
        <v>2390</v>
      </c>
      <c r="U24" s="101" t="s">
        <v>481</v>
      </c>
      <c r="V24" s="139" t="s">
        <v>1185</v>
      </c>
      <c r="W24" s="96" t="s">
        <v>481</v>
      </c>
      <c r="X24" s="159" t="s">
        <v>2880</v>
      </c>
      <c r="Y24" s="239" t="s">
        <v>483</v>
      </c>
      <c r="Z24" s="98" t="s">
        <v>3200</v>
      </c>
      <c r="AA24" s="239" t="s">
        <v>481</v>
      </c>
      <c r="AB24" s="243" t="s">
        <v>513</v>
      </c>
      <c r="AC24" s="96" t="s">
        <v>481</v>
      </c>
      <c r="AD24" s="159" t="s">
        <v>1322</v>
      </c>
      <c r="AE24" s="96" t="s">
        <v>481</v>
      </c>
      <c r="AF24" s="95" t="s">
        <v>2224</v>
      </c>
      <c r="AG24" s="208" t="s">
        <v>483</v>
      </c>
      <c r="AH24" s="215" t="s">
        <v>2921</v>
      </c>
      <c r="AI24" s="208" t="s">
        <v>482</v>
      </c>
      <c r="AJ24" s="218"/>
      <c r="AK24" s="208" t="s">
        <v>482</v>
      </c>
      <c r="AL24" s="215" t="s">
        <v>2969</v>
      </c>
      <c r="AM24" s="96" t="s">
        <v>483</v>
      </c>
      <c r="AN24" s="222"/>
      <c r="AO24" s="118" t="s">
        <v>483</v>
      </c>
      <c r="AP24" s="159" t="s">
        <v>2464</v>
      </c>
      <c r="AQ24" s="148" t="s">
        <v>481</v>
      </c>
      <c r="AR24" s="159" t="s">
        <v>2491</v>
      </c>
      <c r="AS24" s="148" t="s">
        <v>481</v>
      </c>
      <c r="AT24" s="157" t="s">
        <v>1901</v>
      </c>
      <c r="AU24" s="148" t="s">
        <v>481</v>
      </c>
      <c r="AV24" s="199" t="s">
        <v>2717</v>
      </c>
      <c r="AW24" s="148" t="s">
        <v>481</v>
      </c>
      <c r="AX24" s="199" t="s">
        <v>2737</v>
      </c>
      <c r="AY24" s="148" t="s">
        <v>481</v>
      </c>
      <c r="AZ24" s="158" t="s">
        <v>1902</v>
      </c>
      <c r="BA24" s="96" t="s">
        <v>481</v>
      </c>
      <c r="BB24" s="173" t="s">
        <v>2978</v>
      </c>
      <c r="BC24" s="120" t="s">
        <v>481</v>
      </c>
      <c r="BD24" s="127" t="s">
        <v>569</v>
      </c>
      <c r="BE24" s="120" t="s">
        <v>481</v>
      </c>
      <c r="BF24" s="226" t="s">
        <v>1415</v>
      </c>
      <c r="BG24" s="120" t="s">
        <v>481</v>
      </c>
      <c r="BH24" s="139" t="s">
        <v>2618</v>
      </c>
      <c r="BI24" s="120" t="s">
        <v>481</v>
      </c>
      <c r="BJ24" s="121" t="s">
        <v>2674</v>
      </c>
      <c r="BK24" s="96" t="s">
        <v>481</v>
      </c>
      <c r="BL24" s="98" t="s">
        <v>3241</v>
      </c>
      <c r="BM24" s="96" t="s">
        <v>481</v>
      </c>
      <c r="BN24" s="158" t="s">
        <v>3124</v>
      </c>
      <c r="BO24" s="96" t="s">
        <v>481</v>
      </c>
      <c r="BP24" s="139" t="s">
        <v>3290</v>
      </c>
      <c r="BQ24" s="96" t="s">
        <v>481</v>
      </c>
      <c r="BR24" s="98" t="s">
        <v>3347</v>
      </c>
      <c r="BS24" s="96" t="s">
        <v>481</v>
      </c>
      <c r="BT24" s="98" t="s">
        <v>3388</v>
      </c>
      <c r="BU24" s="96" t="s">
        <v>481</v>
      </c>
      <c r="BV24" s="98" t="s">
        <v>1864</v>
      </c>
      <c r="BW24" s="96" t="s">
        <v>481</v>
      </c>
      <c r="BX24" s="95" t="s">
        <v>3085</v>
      </c>
      <c r="BY24" s="96" t="s">
        <v>481</v>
      </c>
      <c r="BZ24" s="173" t="s">
        <v>1513</v>
      </c>
      <c r="CA24" s="109" t="s">
        <v>481</v>
      </c>
      <c r="CB24" s="173" t="s">
        <v>1514</v>
      </c>
      <c r="CC24" s="96" t="s">
        <v>481</v>
      </c>
      <c r="CD24" s="137" t="s">
        <v>1515</v>
      </c>
      <c r="CE24" s="96" t="s">
        <v>481</v>
      </c>
      <c r="CF24" s="111" t="s">
        <v>2781</v>
      </c>
      <c r="CG24" s="239" t="s">
        <v>481</v>
      </c>
      <c r="CH24" s="240" t="s">
        <v>3152</v>
      </c>
      <c r="CI24" s="96" t="s">
        <v>482</v>
      </c>
      <c r="CJ24" s="156"/>
      <c r="CK24" s="96" t="s">
        <v>483</v>
      </c>
      <c r="CL24" s="98" t="s">
        <v>3436</v>
      </c>
      <c r="CM24" s="123" t="s">
        <v>481</v>
      </c>
      <c r="CN24" s="98" t="s">
        <v>3481</v>
      </c>
      <c r="CO24" s="123" t="s">
        <v>483</v>
      </c>
      <c r="CP24" s="139" t="s">
        <v>3009</v>
      </c>
      <c r="CQ24" s="122" t="s">
        <v>481</v>
      </c>
      <c r="CR24" s="131" t="s">
        <v>1748</v>
      </c>
      <c r="CS24" s="123" t="s">
        <v>481</v>
      </c>
      <c r="CT24" s="156" t="s">
        <v>1795</v>
      </c>
      <c r="CU24" s="123" t="s">
        <v>481</v>
      </c>
      <c r="CV24" s="124" t="s">
        <v>1802</v>
      </c>
      <c r="CW24" s="122" t="s">
        <v>481</v>
      </c>
      <c r="CX24" s="203" t="s">
        <v>1828</v>
      </c>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row>
    <row r="25" spans="1:128" ht="67.2" customHeight="1" thickBot="1" x14ac:dyDescent="0.35">
      <c r="A25" s="137" t="s">
        <v>326</v>
      </c>
      <c r="B25" s="138" t="s">
        <v>127</v>
      </c>
      <c r="C25" s="96" t="s">
        <v>481</v>
      </c>
      <c r="D25" s="137" t="s">
        <v>1046</v>
      </c>
      <c r="E25" s="96" t="s">
        <v>481</v>
      </c>
      <c r="F25" s="156" t="s">
        <v>1079</v>
      </c>
      <c r="G25" s="96" t="s">
        <v>481</v>
      </c>
      <c r="H25" s="156" t="s">
        <v>1096</v>
      </c>
      <c r="I25" s="96" t="s">
        <v>481</v>
      </c>
      <c r="J25" s="156" t="s">
        <v>492</v>
      </c>
      <c r="K25" s="96" t="s">
        <v>481</v>
      </c>
      <c r="L25" s="157" t="s">
        <v>1127</v>
      </c>
      <c r="M25" s="101" t="s">
        <v>481</v>
      </c>
      <c r="N25" s="156" t="s">
        <v>1186</v>
      </c>
      <c r="O25" s="101" t="s">
        <v>481</v>
      </c>
      <c r="P25" s="156" t="s">
        <v>2379</v>
      </c>
      <c r="Q25" s="101" t="s">
        <v>481</v>
      </c>
      <c r="R25" s="156" t="s">
        <v>503</v>
      </c>
      <c r="S25" s="101" t="s">
        <v>481</v>
      </c>
      <c r="T25" s="156" t="s">
        <v>1187</v>
      </c>
      <c r="U25" s="101" t="s">
        <v>481</v>
      </c>
      <c r="V25" s="156" t="s">
        <v>1179</v>
      </c>
      <c r="W25" s="96" t="s">
        <v>481</v>
      </c>
      <c r="X25" s="159" t="s">
        <v>531</v>
      </c>
      <c r="Y25" s="239" t="s">
        <v>482</v>
      </c>
      <c r="Z25" s="105"/>
      <c r="AA25" s="239" t="s">
        <v>481</v>
      </c>
      <c r="AB25" s="243" t="s">
        <v>514</v>
      </c>
      <c r="AC25" s="96" t="s">
        <v>482</v>
      </c>
      <c r="AD25" s="157" t="s">
        <v>2431</v>
      </c>
      <c r="AE25" s="96" t="s">
        <v>481</v>
      </c>
      <c r="AF25" s="156" t="s">
        <v>2225</v>
      </c>
      <c r="AG25" s="208" t="s">
        <v>481</v>
      </c>
      <c r="AH25" s="215" t="s">
        <v>2922</v>
      </c>
      <c r="AI25" s="208" t="s">
        <v>1084</v>
      </c>
      <c r="AJ25" s="220" t="s">
        <v>2947</v>
      </c>
      <c r="AK25" s="208" t="s">
        <v>481</v>
      </c>
      <c r="AL25" s="209" t="s">
        <v>582</v>
      </c>
      <c r="AM25" s="96" t="s">
        <v>483</v>
      </c>
      <c r="AN25" s="222" t="s">
        <v>1008</v>
      </c>
      <c r="AO25" s="118" t="s">
        <v>481</v>
      </c>
      <c r="AP25" s="159" t="s">
        <v>590</v>
      </c>
      <c r="AQ25" s="148" t="s">
        <v>481</v>
      </c>
      <c r="AR25" s="159" t="s">
        <v>560</v>
      </c>
      <c r="AS25" s="148" t="s">
        <v>481</v>
      </c>
      <c r="AT25" s="159" t="s">
        <v>1903</v>
      </c>
      <c r="AU25" s="200" t="s">
        <v>481</v>
      </c>
      <c r="AV25" s="158" t="s">
        <v>2718</v>
      </c>
      <c r="AW25" s="148" t="s">
        <v>481</v>
      </c>
      <c r="AX25" s="156" t="s">
        <v>2738</v>
      </c>
      <c r="AY25" s="148" t="s">
        <v>481</v>
      </c>
      <c r="AZ25" s="202" t="s">
        <v>2755</v>
      </c>
      <c r="BA25" s="96" t="s">
        <v>481</v>
      </c>
      <c r="BB25" s="109" t="s">
        <v>600</v>
      </c>
      <c r="BC25" s="120" t="s">
        <v>482</v>
      </c>
      <c r="BD25" s="127"/>
      <c r="BE25" s="120" t="s">
        <v>481</v>
      </c>
      <c r="BF25" s="172" t="s">
        <v>507</v>
      </c>
      <c r="BG25" s="120" t="s">
        <v>481</v>
      </c>
      <c r="BH25" s="121" t="s">
        <v>2619</v>
      </c>
      <c r="BI25" s="120" t="s">
        <v>482</v>
      </c>
      <c r="BJ25" s="157" t="s">
        <v>2675</v>
      </c>
      <c r="BK25" s="96" t="s">
        <v>481</v>
      </c>
      <c r="BL25" s="139" t="s">
        <v>1516</v>
      </c>
      <c r="BM25" s="96" t="s">
        <v>481</v>
      </c>
      <c r="BN25" s="156" t="s">
        <v>3125</v>
      </c>
      <c r="BO25" s="96" t="s">
        <v>481</v>
      </c>
      <c r="BP25" s="98" t="s">
        <v>3291</v>
      </c>
      <c r="BQ25" s="96" t="s">
        <v>482</v>
      </c>
      <c r="BR25" s="98"/>
      <c r="BS25" s="96" t="s">
        <v>481</v>
      </c>
      <c r="BT25" s="98" t="s">
        <v>844</v>
      </c>
      <c r="BU25" s="96" t="s">
        <v>481</v>
      </c>
      <c r="BV25" s="159" t="s">
        <v>3119</v>
      </c>
      <c r="BW25" s="96" t="s">
        <v>481</v>
      </c>
      <c r="BX25" s="159" t="s">
        <v>3086</v>
      </c>
      <c r="BY25" s="96" t="s">
        <v>481</v>
      </c>
      <c r="BZ25" s="172" t="s">
        <v>1517</v>
      </c>
      <c r="CA25" s="109" t="s">
        <v>481</v>
      </c>
      <c r="CB25" s="128" t="s">
        <v>1518</v>
      </c>
      <c r="CC25" s="96" t="s">
        <v>481</v>
      </c>
      <c r="CD25" s="98" t="s">
        <v>3061</v>
      </c>
      <c r="CE25" s="96" t="s">
        <v>481</v>
      </c>
      <c r="CF25" s="95" t="s">
        <v>2783</v>
      </c>
      <c r="CG25" s="239" t="s">
        <v>481</v>
      </c>
      <c r="CH25" s="250" t="s">
        <v>1654</v>
      </c>
      <c r="CI25" s="96" t="s">
        <v>481</v>
      </c>
      <c r="CJ25" s="156" t="s">
        <v>2544</v>
      </c>
      <c r="CK25" s="96" t="s">
        <v>481</v>
      </c>
      <c r="CL25" s="98" t="s">
        <v>616</v>
      </c>
      <c r="CM25" s="123" t="s">
        <v>481</v>
      </c>
      <c r="CN25" s="139" t="s">
        <v>535</v>
      </c>
      <c r="CO25" s="123" t="s">
        <v>481</v>
      </c>
      <c r="CP25" s="156" t="s">
        <v>3010</v>
      </c>
      <c r="CQ25" s="122" t="s">
        <v>481</v>
      </c>
      <c r="CR25" s="156" t="s">
        <v>520</v>
      </c>
      <c r="CS25" s="123" t="s">
        <v>481</v>
      </c>
      <c r="CT25" s="124" t="s">
        <v>2821</v>
      </c>
      <c r="CU25" s="123" t="s">
        <v>481</v>
      </c>
      <c r="CV25" s="124" t="s">
        <v>3040</v>
      </c>
      <c r="CW25" s="122" t="s">
        <v>481</v>
      </c>
      <c r="CX25" s="122" t="s">
        <v>1829</v>
      </c>
      <c r="CZ25" s="87"/>
      <c r="DA25" s="87"/>
      <c r="DB25" s="87"/>
      <c r="DC25" s="87"/>
      <c r="DD25" s="87"/>
      <c r="DE25" s="87"/>
      <c r="DF25" s="87"/>
      <c r="DG25" s="87"/>
      <c r="DH25" s="87"/>
      <c r="DI25" s="87"/>
      <c r="DJ25" s="87"/>
      <c r="DK25" s="87"/>
      <c r="DL25" s="87"/>
      <c r="DM25" s="87"/>
      <c r="DN25" s="87"/>
      <c r="DO25" s="87"/>
      <c r="DP25" s="87"/>
      <c r="DQ25" s="87"/>
      <c r="DR25" s="87"/>
      <c r="DS25" s="87"/>
      <c r="DT25" s="87"/>
      <c r="DU25" s="87"/>
      <c r="DV25" s="87"/>
      <c r="DW25" s="87"/>
      <c r="DX25" s="87"/>
    </row>
    <row r="26" spans="1:128" ht="45" customHeight="1" thickBot="1" x14ac:dyDescent="0.35">
      <c r="A26" s="137" t="s">
        <v>327</v>
      </c>
      <c r="B26" s="138" t="s">
        <v>838</v>
      </c>
      <c r="C26" s="96" t="s">
        <v>481</v>
      </c>
      <c r="D26" s="112" t="s">
        <v>2267</v>
      </c>
      <c r="E26" s="96" t="s">
        <v>482</v>
      </c>
      <c r="F26" s="95"/>
      <c r="G26" s="96" t="s">
        <v>481</v>
      </c>
      <c r="H26" s="156" t="s">
        <v>941</v>
      </c>
      <c r="I26" s="96" t="s">
        <v>481</v>
      </c>
      <c r="J26" s="95" t="s">
        <v>2331</v>
      </c>
      <c r="K26" s="96" t="s">
        <v>481</v>
      </c>
      <c r="L26" s="157" t="s">
        <v>2354</v>
      </c>
      <c r="M26" s="101" t="s">
        <v>481</v>
      </c>
      <c r="N26" s="157" t="s">
        <v>1188</v>
      </c>
      <c r="O26" s="101" t="s">
        <v>481</v>
      </c>
      <c r="P26" s="102" t="s">
        <v>2380</v>
      </c>
      <c r="Q26" s="101" t="s">
        <v>482</v>
      </c>
      <c r="R26" s="104"/>
      <c r="S26" s="101" t="s">
        <v>482</v>
      </c>
      <c r="T26" s="103" t="s">
        <v>1189</v>
      </c>
      <c r="U26" s="101" t="s">
        <v>482</v>
      </c>
      <c r="V26" s="137"/>
      <c r="W26" s="96" t="s">
        <v>481</v>
      </c>
      <c r="X26" s="95" t="s">
        <v>1323</v>
      </c>
      <c r="Y26" s="239" t="s">
        <v>482</v>
      </c>
      <c r="Z26" s="98"/>
      <c r="AA26" s="256" t="s">
        <v>482</v>
      </c>
      <c r="AB26" s="243"/>
      <c r="AC26" s="96" t="s">
        <v>482</v>
      </c>
      <c r="AD26" s="106"/>
      <c r="AE26" s="96" t="s">
        <v>481</v>
      </c>
      <c r="AF26" s="159" t="s">
        <v>1324</v>
      </c>
      <c r="AG26" s="208" t="s">
        <v>481</v>
      </c>
      <c r="AH26" s="215" t="s">
        <v>2923</v>
      </c>
      <c r="AI26" s="208" t="s">
        <v>482</v>
      </c>
      <c r="AJ26" s="218"/>
      <c r="AK26" s="208" t="s">
        <v>482</v>
      </c>
      <c r="AL26" s="209"/>
      <c r="AM26" s="96" t="s">
        <v>481</v>
      </c>
      <c r="AN26" s="224" t="s">
        <v>1009</v>
      </c>
      <c r="AO26" s="118" t="s">
        <v>481</v>
      </c>
      <c r="AP26" s="159" t="s">
        <v>2465</v>
      </c>
      <c r="AQ26" s="148" t="s">
        <v>481</v>
      </c>
      <c r="AR26" s="159" t="s">
        <v>2492</v>
      </c>
      <c r="AS26" s="148" t="s">
        <v>481</v>
      </c>
      <c r="AT26" s="159" t="s">
        <v>1904</v>
      </c>
      <c r="AU26" s="161" t="s">
        <v>482</v>
      </c>
      <c r="AV26" s="149" t="s">
        <v>1905</v>
      </c>
      <c r="AW26" s="148" t="s">
        <v>482</v>
      </c>
      <c r="AX26" s="150" t="s">
        <v>1906</v>
      </c>
      <c r="AY26" s="155" t="s">
        <v>481</v>
      </c>
      <c r="AZ26" s="199" t="s">
        <v>2756</v>
      </c>
      <c r="BA26" s="96" t="s">
        <v>481</v>
      </c>
      <c r="BB26" s="109" t="s">
        <v>2978</v>
      </c>
      <c r="BC26" s="120" t="s">
        <v>481</v>
      </c>
      <c r="BD26" s="127" t="s">
        <v>567</v>
      </c>
      <c r="BE26" s="120" t="s">
        <v>481</v>
      </c>
      <c r="BF26" s="226" t="s">
        <v>1416</v>
      </c>
      <c r="BG26" s="120" t="s">
        <v>482</v>
      </c>
      <c r="BH26" s="121" t="s">
        <v>2620</v>
      </c>
      <c r="BI26" s="120" t="s">
        <v>481</v>
      </c>
      <c r="BJ26" s="121" t="s">
        <v>2676</v>
      </c>
      <c r="BK26" s="96" t="s">
        <v>481</v>
      </c>
      <c r="BL26" s="130" t="s">
        <v>3242</v>
      </c>
      <c r="BM26" s="96" t="s">
        <v>482</v>
      </c>
      <c r="BN26" s="113" t="s">
        <v>1519</v>
      </c>
      <c r="BO26" s="96" t="s">
        <v>481</v>
      </c>
      <c r="BP26" s="98" t="s">
        <v>3292</v>
      </c>
      <c r="BQ26" s="96" t="s">
        <v>481</v>
      </c>
      <c r="BR26" s="139" t="s">
        <v>3348</v>
      </c>
      <c r="BS26" s="96" t="s">
        <v>483</v>
      </c>
      <c r="BT26" s="98" t="s">
        <v>3389</v>
      </c>
      <c r="BU26" s="96" t="s">
        <v>482</v>
      </c>
      <c r="BV26" s="95"/>
      <c r="BW26" s="96" t="s">
        <v>481</v>
      </c>
      <c r="BX26" s="238" t="s">
        <v>3087</v>
      </c>
      <c r="BY26" s="96" t="s">
        <v>481</v>
      </c>
      <c r="BZ26" s="172" t="s">
        <v>1520</v>
      </c>
      <c r="CA26" s="109" t="s">
        <v>481</v>
      </c>
      <c r="CB26" s="128" t="s">
        <v>1521</v>
      </c>
      <c r="CC26" s="96" t="s">
        <v>482</v>
      </c>
      <c r="CD26" s="95" t="s">
        <v>1522</v>
      </c>
      <c r="CE26" s="96" t="s">
        <v>482</v>
      </c>
      <c r="CF26" s="95"/>
      <c r="CG26" s="239" t="s">
        <v>481</v>
      </c>
      <c r="CH26" s="251" t="s">
        <v>3153</v>
      </c>
      <c r="CI26" s="96" t="s">
        <v>482</v>
      </c>
      <c r="CJ26" s="113" t="s">
        <v>1645</v>
      </c>
      <c r="CK26" s="96" t="s">
        <v>481</v>
      </c>
      <c r="CL26" s="98" t="s">
        <v>3437</v>
      </c>
      <c r="CM26" s="123" t="s">
        <v>481</v>
      </c>
      <c r="CN26" s="130" t="s">
        <v>3482</v>
      </c>
      <c r="CO26" s="123" t="s">
        <v>481</v>
      </c>
      <c r="CP26" s="139" t="s">
        <v>3011</v>
      </c>
      <c r="CQ26" s="122" t="s">
        <v>481</v>
      </c>
      <c r="CR26" s="156" t="s">
        <v>1749</v>
      </c>
      <c r="CS26" s="123" t="s">
        <v>481</v>
      </c>
      <c r="CT26" s="132" t="s">
        <v>1779</v>
      </c>
      <c r="CU26" s="123" t="s">
        <v>481</v>
      </c>
      <c r="CV26" s="124" t="s">
        <v>3041</v>
      </c>
      <c r="CW26" s="122" t="s">
        <v>481</v>
      </c>
      <c r="CX26" s="122" t="s">
        <v>1830</v>
      </c>
      <c r="CZ26" s="87"/>
      <c r="DA26" s="87"/>
      <c r="DB26" s="87"/>
      <c r="DC26" s="87"/>
      <c r="DD26" s="87"/>
      <c r="DE26" s="87"/>
      <c r="DF26" s="87"/>
      <c r="DG26" s="87"/>
      <c r="DH26" s="87"/>
      <c r="DI26" s="87"/>
      <c r="DJ26" s="87"/>
      <c r="DK26" s="87"/>
      <c r="DL26" s="87"/>
      <c r="DM26" s="87"/>
      <c r="DN26" s="87"/>
      <c r="DO26" s="87"/>
      <c r="DP26" s="87"/>
      <c r="DQ26" s="87"/>
      <c r="DR26" s="87"/>
      <c r="DS26" s="87"/>
      <c r="DT26" s="87"/>
      <c r="DU26" s="87"/>
      <c r="DV26" s="87"/>
      <c r="DW26" s="87"/>
      <c r="DX26" s="87"/>
    </row>
    <row r="27" spans="1:128" ht="63" customHeight="1" thickBot="1" x14ac:dyDescent="0.35">
      <c r="A27" s="137" t="s">
        <v>328</v>
      </c>
      <c r="B27" s="138" t="s">
        <v>836</v>
      </c>
      <c r="C27" s="96" t="s">
        <v>481</v>
      </c>
      <c r="D27" s="157" t="s">
        <v>1047</v>
      </c>
      <c r="E27" s="96" t="s">
        <v>482</v>
      </c>
      <c r="F27" s="95"/>
      <c r="G27" s="96" t="s">
        <v>481</v>
      </c>
      <c r="H27" s="156" t="s">
        <v>1097</v>
      </c>
      <c r="I27" s="96" t="s">
        <v>482</v>
      </c>
      <c r="J27" s="95"/>
      <c r="K27" s="96" t="s">
        <v>481</v>
      </c>
      <c r="L27" s="95" t="s">
        <v>2355</v>
      </c>
      <c r="M27" s="101" t="s">
        <v>481</v>
      </c>
      <c r="N27" s="164" t="s">
        <v>2371</v>
      </c>
      <c r="O27" s="101" t="s">
        <v>481</v>
      </c>
      <c r="P27" s="102" t="s">
        <v>2381</v>
      </c>
      <c r="Q27" s="101" t="s">
        <v>482</v>
      </c>
      <c r="R27" s="104"/>
      <c r="S27" s="101" t="s">
        <v>482</v>
      </c>
      <c r="T27" s="156" t="s">
        <v>1190</v>
      </c>
      <c r="U27" s="101" t="s">
        <v>482</v>
      </c>
      <c r="V27" s="104"/>
      <c r="W27" s="96" t="s">
        <v>481</v>
      </c>
      <c r="X27" s="95" t="s">
        <v>1325</v>
      </c>
      <c r="Y27" s="239" t="s">
        <v>482</v>
      </c>
      <c r="Z27" s="105"/>
      <c r="AA27" s="256" t="s">
        <v>482</v>
      </c>
      <c r="AB27" s="243"/>
      <c r="AC27" s="96" t="s">
        <v>482</v>
      </c>
      <c r="AD27" s="106"/>
      <c r="AE27" s="96" t="s">
        <v>482</v>
      </c>
      <c r="AF27" s="106"/>
      <c r="AG27" s="208" t="s">
        <v>482</v>
      </c>
      <c r="AH27" s="209" t="s">
        <v>2924</v>
      </c>
      <c r="AI27" s="208" t="s">
        <v>482</v>
      </c>
      <c r="AJ27" s="218"/>
      <c r="AK27" s="208" t="s">
        <v>482</v>
      </c>
      <c r="AL27" s="209"/>
      <c r="AM27" s="96" t="s">
        <v>482</v>
      </c>
      <c r="AN27" s="222"/>
      <c r="AO27" s="118" t="s">
        <v>481</v>
      </c>
      <c r="AP27" s="159" t="s">
        <v>591</v>
      </c>
      <c r="AQ27" s="148" t="s">
        <v>481</v>
      </c>
      <c r="AR27" s="159" t="s">
        <v>1907</v>
      </c>
      <c r="AS27" s="148" t="s">
        <v>481</v>
      </c>
      <c r="AT27" s="159" t="s">
        <v>1904</v>
      </c>
      <c r="AU27" s="161" t="s">
        <v>482</v>
      </c>
      <c r="AV27" s="149" t="s">
        <v>1908</v>
      </c>
      <c r="AW27" s="148" t="s">
        <v>482</v>
      </c>
      <c r="AX27" s="150" t="s">
        <v>1906</v>
      </c>
      <c r="AY27" s="148" t="s">
        <v>481</v>
      </c>
      <c r="AZ27" s="199" t="s">
        <v>2757</v>
      </c>
      <c r="BA27" s="96" t="s">
        <v>481</v>
      </c>
      <c r="BB27" s="143" t="s">
        <v>602</v>
      </c>
      <c r="BC27" s="120" t="s">
        <v>481</v>
      </c>
      <c r="BD27" s="127" t="s">
        <v>570</v>
      </c>
      <c r="BE27" s="120" t="s">
        <v>481</v>
      </c>
      <c r="BF27" s="226" t="s">
        <v>1416</v>
      </c>
      <c r="BG27" s="120" t="s">
        <v>482</v>
      </c>
      <c r="BH27" s="121" t="s">
        <v>1417</v>
      </c>
      <c r="BI27" s="120" t="s">
        <v>481</v>
      </c>
      <c r="BJ27" s="129" t="s">
        <v>2677</v>
      </c>
      <c r="BK27" s="96" t="s">
        <v>481</v>
      </c>
      <c r="BL27" s="130" t="s">
        <v>3243</v>
      </c>
      <c r="BM27" s="96" t="s">
        <v>482</v>
      </c>
      <c r="BN27" s="113" t="s">
        <v>1519</v>
      </c>
      <c r="BO27" s="96" t="s">
        <v>481</v>
      </c>
      <c r="BP27" s="98" t="s">
        <v>3293</v>
      </c>
      <c r="BQ27" s="96" t="s">
        <v>482</v>
      </c>
      <c r="BR27" s="139"/>
      <c r="BS27" s="96" t="s">
        <v>482</v>
      </c>
      <c r="BT27" s="98" t="s">
        <v>3390</v>
      </c>
      <c r="BU27" s="96" t="s">
        <v>482</v>
      </c>
      <c r="BV27" s="95"/>
      <c r="BW27" s="96" t="s">
        <v>482</v>
      </c>
      <c r="BX27" s="113"/>
      <c r="BY27" s="96" t="s">
        <v>481</v>
      </c>
      <c r="BZ27" s="172" t="s">
        <v>1520</v>
      </c>
      <c r="CA27" s="109" t="s">
        <v>481</v>
      </c>
      <c r="CB27" s="173" t="s">
        <v>1523</v>
      </c>
      <c r="CC27" s="96" t="s">
        <v>483</v>
      </c>
      <c r="CD27" s="98" t="s">
        <v>3062</v>
      </c>
      <c r="CE27" s="96" t="s">
        <v>482</v>
      </c>
      <c r="CF27" s="111"/>
      <c r="CG27" s="239" t="s">
        <v>481</v>
      </c>
      <c r="CH27" s="251" t="s">
        <v>3154</v>
      </c>
      <c r="CI27" s="96" t="s">
        <v>482</v>
      </c>
      <c r="CJ27" s="113" t="s">
        <v>1645</v>
      </c>
      <c r="CK27" s="96" t="s">
        <v>481</v>
      </c>
      <c r="CL27" s="98" t="s">
        <v>3438</v>
      </c>
      <c r="CM27" s="123" t="s">
        <v>481</v>
      </c>
      <c r="CN27" s="130" t="s">
        <v>3483</v>
      </c>
      <c r="CO27" s="123" t="s">
        <v>483</v>
      </c>
      <c r="CP27" s="139" t="s">
        <v>3012</v>
      </c>
      <c r="CQ27" s="122" t="s">
        <v>481</v>
      </c>
      <c r="CR27" s="156" t="s">
        <v>1749</v>
      </c>
      <c r="CS27" s="123" t="s">
        <v>481</v>
      </c>
      <c r="CT27" s="132" t="s">
        <v>1779</v>
      </c>
      <c r="CU27" s="123" t="s">
        <v>481</v>
      </c>
      <c r="CV27" s="124" t="s">
        <v>3041</v>
      </c>
      <c r="CW27" s="122" t="s">
        <v>481</v>
      </c>
      <c r="CX27" s="122" t="s">
        <v>1830</v>
      </c>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row>
    <row r="28" spans="1:128" ht="88.95" customHeight="1" thickBot="1" x14ac:dyDescent="0.35">
      <c r="A28" s="137" t="s">
        <v>329</v>
      </c>
      <c r="B28" s="138" t="s">
        <v>130</v>
      </c>
      <c r="C28" s="96" t="s">
        <v>481</v>
      </c>
      <c r="D28" s="137" t="s">
        <v>1048</v>
      </c>
      <c r="E28" s="96" t="s">
        <v>482</v>
      </c>
      <c r="F28" s="95"/>
      <c r="G28" s="96" t="s">
        <v>481</v>
      </c>
      <c r="H28" s="156" t="s">
        <v>1098</v>
      </c>
      <c r="I28" s="96" t="s">
        <v>481</v>
      </c>
      <c r="J28" s="159" t="s">
        <v>2332</v>
      </c>
      <c r="K28" s="96" t="s">
        <v>481</v>
      </c>
      <c r="L28" s="157" t="s">
        <v>2356</v>
      </c>
      <c r="M28" s="101" t="s">
        <v>481</v>
      </c>
      <c r="N28" s="156" t="s">
        <v>1191</v>
      </c>
      <c r="O28" s="101" t="s">
        <v>481</v>
      </c>
      <c r="P28" s="103" t="s">
        <v>1192</v>
      </c>
      <c r="Q28" s="101" t="s">
        <v>481</v>
      </c>
      <c r="R28" s="156" t="s">
        <v>2851</v>
      </c>
      <c r="S28" s="101" t="s">
        <v>481</v>
      </c>
      <c r="T28" s="156" t="s">
        <v>1193</v>
      </c>
      <c r="U28" s="101" t="s">
        <v>481</v>
      </c>
      <c r="V28" s="156" t="s">
        <v>1194</v>
      </c>
      <c r="W28" s="96" t="s">
        <v>481</v>
      </c>
      <c r="X28" s="98" t="s">
        <v>2881</v>
      </c>
      <c r="Y28" s="239" t="s">
        <v>483</v>
      </c>
      <c r="Z28" s="98" t="s">
        <v>3201</v>
      </c>
      <c r="AA28" s="239" t="s">
        <v>481</v>
      </c>
      <c r="AB28" s="243" t="s">
        <v>1327</v>
      </c>
      <c r="AC28" s="96" t="s">
        <v>482</v>
      </c>
      <c r="AD28" s="106"/>
      <c r="AE28" s="96" t="s">
        <v>481</v>
      </c>
      <c r="AF28" s="98" t="s">
        <v>1328</v>
      </c>
      <c r="AG28" s="208" t="s">
        <v>481</v>
      </c>
      <c r="AH28" s="215" t="s">
        <v>2925</v>
      </c>
      <c r="AI28" s="208" t="s">
        <v>482</v>
      </c>
      <c r="AJ28" s="218"/>
      <c r="AK28" s="208" t="s">
        <v>482</v>
      </c>
      <c r="AL28" s="209"/>
      <c r="AM28" s="96" t="s">
        <v>481</v>
      </c>
      <c r="AN28" s="222" t="s">
        <v>1870</v>
      </c>
      <c r="AO28" s="168" t="s">
        <v>482</v>
      </c>
      <c r="AP28" s="159"/>
      <c r="AQ28" s="148" t="s">
        <v>481</v>
      </c>
      <c r="AR28" s="158" t="s">
        <v>2493</v>
      </c>
      <c r="AS28" s="148" t="s">
        <v>482</v>
      </c>
      <c r="AT28" s="150"/>
      <c r="AU28" s="148" t="s">
        <v>481</v>
      </c>
      <c r="AV28" s="199" t="s">
        <v>2719</v>
      </c>
      <c r="AW28" s="148" t="s">
        <v>481</v>
      </c>
      <c r="AX28" s="159" t="s">
        <v>1909</v>
      </c>
      <c r="AY28" s="148" t="s">
        <v>481</v>
      </c>
      <c r="AZ28" s="158" t="s">
        <v>1910</v>
      </c>
      <c r="BA28" s="96" t="s">
        <v>481</v>
      </c>
      <c r="BB28" s="109" t="s">
        <v>2979</v>
      </c>
      <c r="BC28" s="120" t="s">
        <v>482</v>
      </c>
      <c r="BD28" s="127"/>
      <c r="BE28" s="120" t="s">
        <v>481</v>
      </c>
      <c r="BF28" s="172" t="s">
        <v>1418</v>
      </c>
      <c r="BG28" s="120" t="s">
        <v>481</v>
      </c>
      <c r="BH28" s="157" t="s">
        <v>2621</v>
      </c>
      <c r="BI28" s="120" t="s">
        <v>481</v>
      </c>
      <c r="BJ28" s="137" t="s">
        <v>2678</v>
      </c>
      <c r="BK28" s="96" t="s">
        <v>481</v>
      </c>
      <c r="BL28" s="130" t="s">
        <v>3244</v>
      </c>
      <c r="BM28" s="96" t="s">
        <v>482</v>
      </c>
      <c r="BN28" s="98" t="s">
        <v>3128</v>
      </c>
      <c r="BO28" s="96" t="s">
        <v>481</v>
      </c>
      <c r="BP28" s="98" t="s">
        <v>3294</v>
      </c>
      <c r="BQ28" s="96" t="s">
        <v>481</v>
      </c>
      <c r="BR28" s="139" t="s">
        <v>1524</v>
      </c>
      <c r="BS28" s="96" t="s">
        <v>482</v>
      </c>
      <c r="BT28" s="98"/>
      <c r="BU28" s="96" t="s">
        <v>481</v>
      </c>
      <c r="BV28" s="137" t="s">
        <v>1525</v>
      </c>
      <c r="BW28" s="96" t="s">
        <v>481</v>
      </c>
      <c r="BX28" s="159" t="s">
        <v>3088</v>
      </c>
      <c r="BY28" s="96" t="s">
        <v>481</v>
      </c>
      <c r="BZ28" s="173" t="s">
        <v>1526</v>
      </c>
      <c r="CA28" s="109" t="s">
        <v>481</v>
      </c>
      <c r="CB28" s="172" t="s">
        <v>1527</v>
      </c>
      <c r="CC28" s="96" t="s">
        <v>481</v>
      </c>
      <c r="CD28" s="156" t="s">
        <v>1528</v>
      </c>
      <c r="CE28" s="96" t="s">
        <v>481</v>
      </c>
      <c r="CF28" s="137" t="s">
        <v>2785</v>
      </c>
      <c r="CG28" s="239" t="s">
        <v>481</v>
      </c>
      <c r="CH28" s="240" t="s">
        <v>3155</v>
      </c>
      <c r="CI28" s="96" t="s">
        <v>481</v>
      </c>
      <c r="CJ28" s="156" t="s">
        <v>612</v>
      </c>
      <c r="CK28" s="96" t="s">
        <v>481</v>
      </c>
      <c r="CL28" s="98" t="s">
        <v>3439</v>
      </c>
      <c r="CM28" s="123" t="s">
        <v>481</v>
      </c>
      <c r="CN28" s="139" t="s">
        <v>3484</v>
      </c>
      <c r="CO28" s="123" t="s">
        <v>481</v>
      </c>
      <c r="CP28" s="139" t="s">
        <v>1714</v>
      </c>
      <c r="CQ28" s="122" t="s">
        <v>481</v>
      </c>
      <c r="CR28" s="156" t="s">
        <v>1750</v>
      </c>
      <c r="CS28" s="123" t="s">
        <v>481</v>
      </c>
      <c r="CT28" s="124" t="s">
        <v>1780</v>
      </c>
      <c r="CU28" s="123" t="s">
        <v>481</v>
      </c>
      <c r="CV28" s="156" t="s">
        <v>3042</v>
      </c>
      <c r="CW28" s="122" t="s">
        <v>481</v>
      </c>
      <c r="CX28" s="143" t="s">
        <v>1831</v>
      </c>
      <c r="CZ28" s="87"/>
      <c r="DA28" s="87"/>
      <c r="DB28" s="87"/>
      <c r="DC28" s="87"/>
      <c r="DD28" s="87"/>
      <c r="DE28" s="87"/>
      <c r="DF28" s="87"/>
      <c r="DG28" s="87"/>
      <c r="DH28" s="87"/>
      <c r="DI28" s="87"/>
      <c r="DJ28" s="87"/>
      <c r="DK28" s="87"/>
      <c r="DL28" s="87"/>
      <c r="DM28" s="87"/>
      <c r="DN28" s="87"/>
      <c r="DO28" s="87"/>
      <c r="DP28" s="87"/>
      <c r="DQ28" s="87"/>
      <c r="DR28" s="87"/>
      <c r="DS28" s="87"/>
      <c r="DT28" s="87"/>
      <c r="DU28" s="87"/>
      <c r="DV28" s="87"/>
      <c r="DW28" s="87"/>
      <c r="DX28" s="87"/>
    </row>
    <row r="29" spans="1:128" ht="132" customHeight="1" thickBot="1" x14ac:dyDescent="0.35">
      <c r="A29" s="137" t="s">
        <v>330</v>
      </c>
      <c r="B29" s="138" t="s">
        <v>131</v>
      </c>
      <c r="C29" s="96" t="s">
        <v>481</v>
      </c>
      <c r="D29" s="137" t="s">
        <v>1049</v>
      </c>
      <c r="E29" s="96" t="s">
        <v>481</v>
      </c>
      <c r="F29" s="95" t="s">
        <v>2291</v>
      </c>
      <c r="G29" s="96" t="s">
        <v>481</v>
      </c>
      <c r="H29" s="139" t="s">
        <v>2313</v>
      </c>
      <c r="I29" s="96" t="s">
        <v>482</v>
      </c>
      <c r="J29" s="95"/>
      <c r="K29" s="96" t="s">
        <v>482</v>
      </c>
      <c r="L29" s="95"/>
      <c r="M29" s="101" t="s">
        <v>481</v>
      </c>
      <c r="N29" s="156" t="s">
        <v>1195</v>
      </c>
      <c r="O29" s="101" t="s">
        <v>482</v>
      </c>
      <c r="P29" s="102" t="s">
        <v>1196</v>
      </c>
      <c r="Q29" s="101" t="s">
        <v>481</v>
      </c>
      <c r="R29" s="137" t="s">
        <v>2852</v>
      </c>
      <c r="S29" s="101" t="s">
        <v>482</v>
      </c>
      <c r="T29" s="104"/>
      <c r="U29" s="101" t="s">
        <v>481</v>
      </c>
      <c r="V29" s="156" t="s">
        <v>1197</v>
      </c>
      <c r="W29" s="96" t="s">
        <v>481</v>
      </c>
      <c r="X29" s="98" t="s">
        <v>2882</v>
      </c>
      <c r="Y29" s="239" t="s">
        <v>483</v>
      </c>
      <c r="Z29" s="98" t="s">
        <v>3202</v>
      </c>
      <c r="AA29" s="256" t="s">
        <v>483</v>
      </c>
      <c r="AB29" s="243" t="s">
        <v>3175</v>
      </c>
      <c r="AC29" s="96" t="s">
        <v>481</v>
      </c>
      <c r="AD29" s="159" t="s">
        <v>1329</v>
      </c>
      <c r="AE29" s="96" t="s">
        <v>482</v>
      </c>
      <c r="AF29" s="106"/>
      <c r="AG29" s="208" t="s">
        <v>481</v>
      </c>
      <c r="AH29" s="215" t="s">
        <v>2926</v>
      </c>
      <c r="AI29" s="208" t="s">
        <v>482</v>
      </c>
      <c r="AJ29" s="218"/>
      <c r="AK29" s="208" t="s">
        <v>482</v>
      </c>
      <c r="AL29" s="209"/>
      <c r="AM29" s="96" t="s">
        <v>483</v>
      </c>
      <c r="AN29" s="224" t="s">
        <v>1010</v>
      </c>
      <c r="AO29" s="118" t="s">
        <v>482</v>
      </c>
      <c r="AP29" s="119"/>
      <c r="AQ29" s="168" t="s">
        <v>482</v>
      </c>
      <c r="AR29" s="149"/>
      <c r="AS29" s="148" t="s">
        <v>481</v>
      </c>
      <c r="AT29" s="159" t="s">
        <v>1911</v>
      </c>
      <c r="AU29" s="148" t="s">
        <v>481</v>
      </c>
      <c r="AV29" s="199" t="s">
        <v>2720</v>
      </c>
      <c r="AW29" s="148" t="s">
        <v>481</v>
      </c>
      <c r="AX29" s="199" t="s">
        <v>2739</v>
      </c>
      <c r="AY29" s="148" t="s">
        <v>482</v>
      </c>
      <c r="AZ29" s="150"/>
      <c r="BA29" s="96" t="s">
        <v>481</v>
      </c>
      <c r="BB29" s="172" t="s">
        <v>2980</v>
      </c>
      <c r="BC29" s="120" t="s">
        <v>481</v>
      </c>
      <c r="BD29" s="127" t="s">
        <v>2991</v>
      </c>
      <c r="BE29" s="120" t="s">
        <v>481</v>
      </c>
      <c r="BF29" s="226" t="s">
        <v>1419</v>
      </c>
      <c r="BG29" s="120" t="s">
        <v>481</v>
      </c>
      <c r="BH29" s="156" t="s">
        <v>2622</v>
      </c>
      <c r="BI29" s="120" t="s">
        <v>481</v>
      </c>
      <c r="BJ29" s="156" t="s">
        <v>2679</v>
      </c>
      <c r="BK29" s="96" t="s">
        <v>481</v>
      </c>
      <c r="BL29" s="98" t="s">
        <v>3245</v>
      </c>
      <c r="BM29" s="96" t="s">
        <v>482</v>
      </c>
      <c r="BN29" s="158" t="s">
        <v>3127</v>
      </c>
      <c r="BO29" s="96" t="s">
        <v>482</v>
      </c>
      <c r="BP29" s="98" t="s">
        <v>3295</v>
      </c>
      <c r="BQ29" s="96" t="s">
        <v>483</v>
      </c>
      <c r="BR29" s="139" t="s">
        <v>3349</v>
      </c>
      <c r="BS29" s="96" t="s">
        <v>483</v>
      </c>
      <c r="BT29" s="98" t="s">
        <v>3391</v>
      </c>
      <c r="BU29" s="96" t="s">
        <v>481</v>
      </c>
      <c r="BV29" s="113" t="s">
        <v>1529</v>
      </c>
      <c r="BW29" s="96" t="s">
        <v>481</v>
      </c>
      <c r="BX29" s="137" t="s">
        <v>3089</v>
      </c>
      <c r="BY29" s="96" t="s">
        <v>481</v>
      </c>
      <c r="BZ29" s="172" t="s">
        <v>1530</v>
      </c>
      <c r="CA29" s="109" t="s">
        <v>481</v>
      </c>
      <c r="CB29" s="172" t="s">
        <v>1531</v>
      </c>
      <c r="CC29" s="96" t="s">
        <v>481</v>
      </c>
      <c r="CD29" s="98" t="s">
        <v>3063</v>
      </c>
      <c r="CE29" s="96" t="s">
        <v>481</v>
      </c>
      <c r="CF29" s="95" t="s">
        <v>2784</v>
      </c>
      <c r="CG29" s="239" t="s">
        <v>481</v>
      </c>
      <c r="CH29" s="242" t="s">
        <v>1655</v>
      </c>
      <c r="CI29" s="96" t="s">
        <v>482</v>
      </c>
      <c r="CJ29" s="113" t="s">
        <v>1645</v>
      </c>
      <c r="CK29" s="96" t="s">
        <v>483</v>
      </c>
      <c r="CL29" s="98" t="s">
        <v>3440</v>
      </c>
      <c r="CM29" s="123" t="s">
        <v>483</v>
      </c>
      <c r="CN29" s="139" t="s">
        <v>3485</v>
      </c>
      <c r="CO29" s="123" t="s">
        <v>481</v>
      </c>
      <c r="CP29" s="137" t="s">
        <v>1715</v>
      </c>
      <c r="CQ29" s="122" t="s">
        <v>481</v>
      </c>
      <c r="CR29" s="156" t="s">
        <v>1751</v>
      </c>
      <c r="CS29" s="123" t="s">
        <v>481</v>
      </c>
      <c r="CT29" s="156" t="s">
        <v>1781</v>
      </c>
      <c r="CU29" s="123" t="s">
        <v>481</v>
      </c>
      <c r="CV29" s="156" t="s">
        <v>3043</v>
      </c>
      <c r="CW29" s="122" t="s">
        <v>481</v>
      </c>
      <c r="CX29" s="131" t="s">
        <v>1832</v>
      </c>
      <c r="CZ29" s="87"/>
      <c r="DA29" s="87"/>
      <c r="DB29" s="87"/>
      <c r="DC29" s="87"/>
      <c r="DD29" s="87"/>
      <c r="DE29" s="87"/>
      <c r="DF29" s="87"/>
      <c r="DG29" s="87"/>
      <c r="DH29" s="87"/>
      <c r="DI29" s="87"/>
      <c r="DJ29" s="87"/>
      <c r="DK29" s="87"/>
      <c r="DL29" s="87"/>
      <c r="DM29" s="87"/>
      <c r="DN29" s="87"/>
      <c r="DO29" s="87"/>
      <c r="DP29" s="87"/>
      <c r="DQ29" s="87"/>
      <c r="DR29" s="87"/>
      <c r="DS29" s="87"/>
      <c r="DT29" s="87"/>
      <c r="DU29" s="87"/>
      <c r="DV29" s="87"/>
      <c r="DW29" s="87"/>
      <c r="DX29" s="87"/>
    </row>
    <row r="30" spans="1:128" ht="115.2" customHeight="1" thickBot="1" x14ac:dyDescent="0.35">
      <c r="A30" s="137" t="s">
        <v>331</v>
      </c>
      <c r="B30" s="138" t="s">
        <v>132</v>
      </c>
      <c r="C30" s="96" t="s">
        <v>481</v>
      </c>
      <c r="D30" s="98" t="s">
        <v>2268</v>
      </c>
      <c r="E30" s="96" t="s">
        <v>482</v>
      </c>
      <c r="F30" s="95"/>
      <c r="G30" s="96" t="s">
        <v>481</v>
      </c>
      <c r="H30" s="156" t="s">
        <v>2314</v>
      </c>
      <c r="I30" s="96" t="s">
        <v>481</v>
      </c>
      <c r="J30" s="109" t="s">
        <v>2333</v>
      </c>
      <c r="K30" s="96" t="s">
        <v>481</v>
      </c>
      <c r="L30" s="95" t="s">
        <v>2357</v>
      </c>
      <c r="M30" s="101" t="s">
        <v>481</v>
      </c>
      <c r="N30" s="139" t="s">
        <v>1198</v>
      </c>
      <c r="O30" s="101" t="s">
        <v>481</v>
      </c>
      <c r="P30" s="102" t="s">
        <v>1199</v>
      </c>
      <c r="Q30" s="101" t="s">
        <v>481</v>
      </c>
      <c r="R30" s="102" t="s">
        <v>2853</v>
      </c>
      <c r="S30" s="101" t="s">
        <v>481</v>
      </c>
      <c r="T30" s="103" t="s">
        <v>1200</v>
      </c>
      <c r="U30" s="101" t="s">
        <v>482</v>
      </c>
      <c r="V30" s="104"/>
      <c r="W30" s="96" t="s">
        <v>481</v>
      </c>
      <c r="X30" s="98" t="s">
        <v>2883</v>
      </c>
      <c r="Y30" s="239" t="s">
        <v>482</v>
      </c>
      <c r="Z30" s="98"/>
      <c r="AA30" s="239" t="s">
        <v>481</v>
      </c>
      <c r="AB30" s="243" t="s">
        <v>3176</v>
      </c>
      <c r="AC30" s="96" t="s">
        <v>481</v>
      </c>
      <c r="AD30" s="156" t="s">
        <v>2432</v>
      </c>
      <c r="AE30" s="96" t="s">
        <v>481</v>
      </c>
      <c r="AF30" s="95" t="s">
        <v>2226</v>
      </c>
      <c r="AG30" s="208" t="s">
        <v>482</v>
      </c>
      <c r="AH30" s="209"/>
      <c r="AI30" s="208" t="s">
        <v>1084</v>
      </c>
      <c r="AJ30" s="215" t="s">
        <v>2948</v>
      </c>
      <c r="AK30" s="208" t="s">
        <v>482</v>
      </c>
      <c r="AL30" s="209"/>
      <c r="AM30" s="96" t="s">
        <v>482</v>
      </c>
      <c r="AN30" s="224"/>
      <c r="AO30" s="118" t="s">
        <v>482</v>
      </c>
      <c r="AP30" s="119"/>
      <c r="AQ30" s="148" t="s">
        <v>481</v>
      </c>
      <c r="AR30" s="171" t="s">
        <v>2494</v>
      </c>
      <c r="AS30" s="181" t="s">
        <v>481</v>
      </c>
      <c r="AT30" s="179" t="s">
        <v>2517</v>
      </c>
      <c r="AU30" s="148" t="s">
        <v>481</v>
      </c>
      <c r="AV30" s="199" t="s">
        <v>2721</v>
      </c>
      <c r="AW30" s="148" t="s">
        <v>481</v>
      </c>
      <c r="AX30" s="202" t="s">
        <v>2740</v>
      </c>
      <c r="AY30" s="155" t="s">
        <v>481</v>
      </c>
      <c r="AZ30" s="199" t="s">
        <v>2758</v>
      </c>
      <c r="BA30" s="96" t="s">
        <v>481</v>
      </c>
      <c r="BB30" s="178" t="s">
        <v>601</v>
      </c>
      <c r="BC30" s="120" t="s">
        <v>481</v>
      </c>
      <c r="BD30" s="143" t="s">
        <v>2992</v>
      </c>
      <c r="BE30" s="120" t="s">
        <v>481</v>
      </c>
      <c r="BF30" s="127" t="s">
        <v>1420</v>
      </c>
      <c r="BG30" s="120" t="s">
        <v>481</v>
      </c>
      <c r="BH30" s="139" t="s">
        <v>2623</v>
      </c>
      <c r="BI30" s="120" t="s">
        <v>481</v>
      </c>
      <c r="BJ30" s="156" t="s">
        <v>2680</v>
      </c>
      <c r="BK30" s="96" t="s">
        <v>482</v>
      </c>
      <c r="BL30" s="98"/>
      <c r="BM30" s="96" t="s">
        <v>481</v>
      </c>
      <c r="BN30" s="98" t="s">
        <v>3126</v>
      </c>
      <c r="BO30" s="96" t="s">
        <v>481</v>
      </c>
      <c r="BP30" s="98" t="s">
        <v>3296</v>
      </c>
      <c r="BQ30" s="96" t="s">
        <v>482</v>
      </c>
      <c r="BR30" s="139"/>
      <c r="BS30" s="96" t="s">
        <v>482</v>
      </c>
      <c r="BT30" s="98"/>
      <c r="BU30" s="96" t="s">
        <v>481</v>
      </c>
      <c r="BV30" s="98" t="s">
        <v>1532</v>
      </c>
      <c r="BW30" s="96" t="s">
        <v>481</v>
      </c>
      <c r="BX30" s="137" t="s">
        <v>3090</v>
      </c>
      <c r="BY30" s="96" t="s">
        <v>481</v>
      </c>
      <c r="BZ30" s="172" t="s">
        <v>1533</v>
      </c>
      <c r="CA30" s="109" t="s">
        <v>482</v>
      </c>
      <c r="CB30" s="109"/>
      <c r="CC30" s="96" t="s">
        <v>481</v>
      </c>
      <c r="CD30" s="98" t="s">
        <v>1534</v>
      </c>
      <c r="CE30" s="96" t="s">
        <v>481</v>
      </c>
      <c r="CF30" s="95" t="s">
        <v>2784</v>
      </c>
      <c r="CG30" s="248" t="s">
        <v>483</v>
      </c>
      <c r="CH30" s="241" t="s">
        <v>3156</v>
      </c>
      <c r="CI30" s="96" t="s">
        <v>482</v>
      </c>
      <c r="CJ30" s="113" t="s">
        <v>1645</v>
      </c>
      <c r="CK30" s="96" t="s">
        <v>482</v>
      </c>
      <c r="CL30" s="98"/>
      <c r="CM30" s="123" t="s">
        <v>482</v>
      </c>
      <c r="CN30" s="98"/>
      <c r="CO30" s="123" t="s">
        <v>481</v>
      </c>
      <c r="CP30" s="137" t="s">
        <v>1716</v>
      </c>
      <c r="CQ30" s="122" t="s">
        <v>481</v>
      </c>
      <c r="CR30" s="157" t="s">
        <v>2572</v>
      </c>
      <c r="CS30" s="123" t="s">
        <v>481</v>
      </c>
      <c r="CT30" s="132" t="s">
        <v>2822</v>
      </c>
      <c r="CU30" s="123" t="s">
        <v>481</v>
      </c>
      <c r="CV30" s="132" t="s">
        <v>1803</v>
      </c>
      <c r="CW30" s="122" t="s">
        <v>481</v>
      </c>
      <c r="CX30" s="131" t="s">
        <v>1833</v>
      </c>
      <c r="CZ30" s="87"/>
      <c r="DA30" s="87"/>
      <c r="DB30" s="87"/>
      <c r="DC30" s="87"/>
      <c r="DD30" s="87"/>
      <c r="DE30" s="87"/>
      <c r="DF30" s="87"/>
      <c r="DG30" s="87"/>
      <c r="DH30" s="87"/>
      <c r="DI30" s="87"/>
      <c r="DJ30" s="87"/>
      <c r="DK30" s="87"/>
      <c r="DL30" s="87"/>
      <c r="DM30" s="87"/>
      <c r="DN30" s="87"/>
      <c r="DO30" s="87"/>
      <c r="DP30" s="87"/>
      <c r="DQ30" s="87"/>
      <c r="DR30" s="87"/>
      <c r="DS30" s="87"/>
      <c r="DT30" s="87"/>
      <c r="DU30" s="87"/>
      <c r="DV30" s="87"/>
      <c r="DW30" s="87"/>
      <c r="DX30" s="87"/>
    </row>
    <row r="31" spans="1:128" ht="77.400000000000006" customHeight="1" thickBot="1" x14ac:dyDescent="0.35">
      <c r="A31" s="137" t="s">
        <v>332</v>
      </c>
      <c r="B31" s="138" t="s">
        <v>133</v>
      </c>
      <c r="C31" s="96" t="s">
        <v>481</v>
      </c>
      <c r="D31" s="157" t="s">
        <v>1050</v>
      </c>
      <c r="E31" s="96" t="s">
        <v>482</v>
      </c>
      <c r="F31" s="95"/>
      <c r="G31" s="96" t="s">
        <v>481</v>
      </c>
      <c r="H31" s="156" t="s">
        <v>1099</v>
      </c>
      <c r="I31" s="96" t="s">
        <v>482</v>
      </c>
      <c r="J31" s="95"/>
      <c r="K31" s="96" t="s">
        <v>482</v>
      </c>
      <c r="L31" s="95"/>
      <c r="M31" s="101" t="s">
        <v>481</v>
      </c>
      <c r="N31" s="157" t="s">
        <v>2372</v>
      </c>
      <c r="O31" s="101" t="s">
        <v>481</v>
      </c>
      <c r="P31" s="103" t="s">
        <v>1201</v>
      </c>
      <c r="Q31" s="101" t="s">
        <v>481</v>
      </c>
      <c r="R31" s="104" t="s">
        <v>2854</v>
      </c>
      <c r="S31" s="101" t="s">
        <v>482</v>
      </c>
      <c r="T31" s="104"/>
      <c r="U31" s="101" t="s">
        <v>482</v>
      </c>
      <c r="V31" s="104"/>
      <c r="W31" s="109" t="s">
        <v>481</v>
      </c>
      <c r="X31" s="159" t="s">
        <v>532</v>
      </c>
      <c r="Y31" s="239" t="s">
        <v>481</v>
      </c>
      <c r="Z31" s="98" t="s">
        <v>525</v>
      </c>
      <c r="AA31" s="239" t="s">
        <v>481</v>
      </c>
      <c r="AB31" s="243" t="s">
        <v>1330</v>
      </c>
      <c r="AC31" s="96" t="s">
        <v>481</v>
      </c>
      <c r="AD31" s="98" t="s">
        <v>2433</v>
      </c>
      <c r="AE31" s="96" t="s">
        <v>481</v>
      </c>
      <c r="AF31" s="95" t="s">
        <v>2068</v>
      </c>
      <c r="AG31" s="208" t="s">
        <v>482</v>
      </c>
      <c r="AH31" s="209"/>
      <c r="AI31" s="208" t="s">
        <v>1465</v>
      </c>
      <c r="AJ31" s="209"/>
      <c r="AK31" s="208" t="s">
        <v>482</v>
      </c>
      <c r="AL31" s="209"/>
      <c r="AM31" s="96" t="s">
        <v>482</v>
      </c>
      <c r="AN31" s="222"/>
      <c r="AO31" s="118" t="s">
        <v>482</v>
      </c>
      <c r="AP31" s="119"/>
      <c r="AQ31" s="148" t="s">
        <v>481</v>
      </c>
      <c r="AR31" s="167" t="s">
        <v>1912</v>
      </c>
      <c r="AS31" s="181" t="s">
        <v>481</v>
      </c>
      <c r="AT31" s="150" t="s">
        <v>1911</v>
      </c>
      <c r="AU31" s="200" t="s">
        <v>481</v>
      </c>
      <c r="AV31" s="199" t="s">
        <v>1916</v>
      </c>
      <c r="AW31" s="148" t="s">
        <v>481</v>
      </c>
      <c r="AX31" s="201" t="s">
        <v>1913</v>
      </c>
      <c r="AY31" s="148" t="s">
        <v>482</v>
      </c>
      <c r="AZ31" s="150"/>
      <c r="BA31" s="96" t="s">
        <v>481</v>
      </c>
      <c r="BB31" s="178" t="s">
        <v>2981</v>
      </c>
      <c r="BC31" s="120" t="s">
        <v>482</v>
      </c>
      <c r="BD31" s="127"/>
      <c r="BE31" s="120" t="s">
        <v>481</v>
      </c>
      <c r="BF31" s="143" t="s">
        <v>1421</v>
      </c>
      <c r="BG31" s="120" t="s">
        <v>482</v>
      </c>
      <c r="BH31" s="121"/>
      <c r="BI31" s="120" t="s">
        <v>482</v>
      </c>
      <c r="BJ31" s="121"/>
      <c r="BK31" s="96" t="s">
        <v>483</v>
      </c>
      <c r="BL31" s="98" t="s">
        <v>3246</v>
      </c>
      <c r="BM31" s="96" t="s">
        <v>482</v>
      </c>
      <c r="BN31" s="95"/>
      <c r="BO31" s="96" t="s">
        <v>481</v>
      </c>
      <c r="BP31" s="98" t="s">
        <v>3297</v>
      </c>
      <c r="BQ31" s="96" t="s">
        <v>481</v>
      </c>
      <c r="BR31" s="139" t="s">
        <v>3350</v>
      </c>
      <c r="BS31" s="96" t="s">
        <v>483</v>
      </c>
      <c r="BT31" s="98" t="s">
        <v>3392</v>
      </c>
      <c r="BU31" s="96" t="s">
        <v>482</v>
      </c>
      <c r="BV31" s="95"/>
      <c r="BW31" s="96" t="s">
        <v>481</v>
      </c>
      <c r="BX31" s="137" t="s">
        <v>3091</v>
      </c>
      <c r="BY31" s="96" t="s">
        <v>481</v>
      </c>
      <c r="BZ31" s="172" t="s">
        <v>1535</v>
      </c>
      <c r="CA31" s="109" t="s">
        <v>481</v>
      </c>
      <c r="CB31" s="230" t="s">
        <v>1536</v>
      </c>
      <c r="CC31" s="96" t="s">
        <v>481</v>
      </c>
      <c r="CD31" s="137" t="s">
        <v>1537</v>
      </c>
      <c r="CE31" s="96" t="s">
        <v>481</v>
      </c>
      <c r="CF31" s="98" t="s">
        <v>2786</v>
      </c>
      <c r="CG31" s="239" t="s">
        <v>481</v>
      </c>
      <c r="CH31" s="242" t="s">
        <v>1702</v>
      </c>
      <c r="CI31" s="96" t="s">
        <v>482</v>
      </c>
      <c r="CJ31" s="113" t="s">
        <v>1645</v>
      </c>
      <c r="CK31" s="96" t="s">
        <v>482</v>
      </c>
      <c r="CL31" s="98"/>
      <c r="CM31" s="123" t="s">
        <v>482</v>
      </c>
      <c r="CN31" s="139"/>
      <c r="CO31" s="123" t="s">
        <v>481</v>
      </c>
      <c r="CP31" s="139" t="s">
        <v>1717</v>
      </c>
      <c r="CQ31" s="122" t="s">
        <v>481</v>
      </c>
      <c r="CR31" s="131" t="s">
        <v>2573</v>
      </c>
      <c r="CS31" s="123" t="s">
        <v>482</v>
      </c>
      <c r="CT31" s="124"/>
      <c r="CU31" s="123" t="s">
        <v>482</v>
      </c>
      <c r="CV31" s="124"/>
      <c r="CW31" s="122" t="s">
        <v>482</v>
      </c>
      <c r="CX31" s="122"/>
      <c r="CZ31" s="87"/>
      <c r="DA31" s="87"/>
      <c r="DB31" s="87"/>
      <c r="DC31" s="87"/>
      <c r="DD31" s="87"/>
      <c r="DE31" s="87"/>
      <c r="DF31" s="87"/>
      <c r="DG31" s="87"/>
      <c r="DH31" s="87"/>
      <c r="DI31" s="87"/>
      <c r="DJ31" s="87"/>
      <c r="DK31" s="87"/>
      <c r="DL31" s="87"/>
      <c r="DM31" s="87"/>
      <c r="DN31" s="87"/>
      <c r="DO31" s="87"/>
      <c r="DP31" s="87"/>
      <c r="DQ31" s="87"/>
      <c r="DR31" s="87"/>
      <c r="DS31" s="87"/>
      <c r="DT31" s="87"/>
      <c r="DU31" s="87"/>
      <c r="DV31" s="87"/>
      <c r="DW31" s="87"/>
      <c r="DX31" s="87"/>
    </row>
    <row r="32" spans="1:128" ht="73.95" customHeight="1" thickBot="1" x14ac:dyDescent="0.35">
      <c r="A32" s="137" t="s">
        <v>333</v>
      </c>
      <c r="B32" s="138" t="s">
        <v>134</v>
      </c>
      <c r="C32" s="96" t="s">
        <v>481</v>
      </c>
      <c r="D32" s="137" t="s">
        <v>1050</v>
      </c>
      <c r="E32" s="96" t="s">
        <v>482</v>
      </c>
      <c r="F32" s="95"/>
      <c r="G32" s="96" t="s">
        <v>481</v>
      </c>
      <c r="H32" s="156" t="s">
        <v>1100</v>
      </c>
      <c r="I32" s="96" t="s">
        <v>482</v>
      </c>
      <c r="J32" s="95"/>
      <c r="K32" s="96" t="s">
        <v>482</v>
      </c>
      <c r="L32" s="95"/>
      <c r="M32" s="101" t="s">
        <v>482</v>
      </c>
      <c r="N32" s="104"/>
      <c r="O32" s="101" t="s">
        <v>482</v>
      </c>
      <c r="P32" s="103" t="s">
        <v>1202</v>
      </c>
      <c r="Q32" s="101" t="s">
        <v>481</v>
      </c>
      <c r="R32" s="114" t="s">
        <v>2854</v>
      </c>
      <c r="S32" s="101" t="s">
        <v>482</v>
      </c>
      <c r="T32" s="104"/>
      <c r="U32" s="101" t="s">
        <v>481</v>
      </c>
      <c r="V32" s="156" t="s">
        <v>1203</v>
      </c>
      <c r="W32" s="96" t="s">
        <v>481</v>
      </c>
      <c r="X32" s="159" t="s">
        <v>1331</v>
      </c>
      <c r="Y32" s="239" t="s">
        <v>482</v>
      </c>
      <c r="Z32" s="105"/>
      <c r="AA32" s="239" t="s">
        <v>481</v>
      </c>
      <c r="AB32" s="243" t="s">
        <v>1332</v>
      </c>
      <c r="AC32" s="96" t="s">
        <v>481</v>
      </c>
      <c r="AD32" s="158" t="s">
        <v>1333</v>
      </c>
      <c r="AE32" s="96" t="s">
        <v>482</v>
      </c>
      <c r="AF32" s="106"/>
      <c r="AG32" s="208" t="s">
        <v>482</v>
      </c>
      <c r="AH32" s="209"/>
      <c r="AI32" s="208" t="s">
        <v>1465</v>
      </c>
      <c r="AJ32" s="209"/>
      <c r="AK32" s="208" t="s">
        <v>482</v>
      </c>
      <c r="AL32" s="209"/>
      <c r="AM32" s="96" t="s">
        <v>482</v>
      </c>
      <c r="AN32" s="224"/>
      <c r="AO32" s="118" t="s">
        <v>482</v>
      </c>
      <c r="AP32" s="119"/>
      <c r="AQ32" s="148" t="s">
        <v>481</v>
      </c>
      <c r="AR32" s="150" t="s">
        <v>1914</v>
      </c>
      <c r="AS32" s="148" t="s">
        <v>481</v>
      </c>
      <c r="AT32" s="150" t="s">
        <v>1915</v>
      </c>
      <c r="AU32" s="148" t="s">
        <v>481</v>
      </c>
      <c r="AV32" s="199" t="s">
        <v>1916</v>
      </c>
      <c r="AW32" s="148" t="s">
        <v>482</v>
      </c>
      <c r="AX32" s="149"/>
      <c r="AY32" s="148" t="s">
        <v>482</v>
      </c>
      <c r="AZ32" s="150"/>
      <c r="BA32" s="96" t="s">
        <v>481</v>
      </c>
      <c r="BB32" s="109"/>
      <c r="BC32" s="120" t="s">
        <v>481</v>
      </c>
      <c r="BD32" s="143" t="s">
        <v>2246</v>
      </c>
      <c r="BE32" s="120" t="s">
        <v>481</v>
      </c>
      <c r="BF32" s="172" t="s">
        <v>1422</v>
      </c>
      <c r="BG32" s="120" t="s">
        <v>481</v>
      </c>
      <c r="BH32" s="156" t="s">
        <v>2624</v>
      </c>
      <c r="BI32" s="120" t="s">
        <v>481</v>
      </c>
      <c r="BJ32" s="129" t="s">
        <v>2681</v>
      </c>
      <c r="BK32" s="96" t="s">
        <v>482</v>
      </c>
      <c r="BL32" s="98"/>
      <c r="BM32" s="96" t="s">
        <v>482</v>
      </c>
      <c r="BN32" s="95"/>
      <c r="BO32" s="96" t="s">
        <v>481</v>
      </c>
      <c r="BP32" s="98" t="s">
        <v>3298</v>
      </c>
      <c r="BQ32" s="96" t="s">
        <v>483</v>
      </c>
      <c r="BR32" s="139" t="s">
        <v>3351</v>
      </c>
      <c r="BS32" s="96" t="s">
        <v>483</v>
      </c>
      <c r="BT32" s="98" t="s">
        <v>3393</v>
      </c>
      <c r="BU32" s="96" t="s">
        <v>482</v>
      </c>
      <c r="BV32" s="95"/>
      <c r="BW32" s="96" t="s">
        <v>482</v>
      </c>
      <c r="BX32" s="95"/>
      <c r="BY32" s="96" t="s">
        <v>483</v>
      </c>
      <c r="BZ32" s="172" t="s">
        <v>1535</v>
      </c>
      <c r="CA32" s="109" t="s">
        <v>481</v>
      </c>
      <c r="CB32" s="173" t="s">
        <v>1538</v>
      </c>
      <c r="CC32" s="96" t="s">
        <v>482</v>
      </c>
      <c r="CD32" s="95"/>
      <c r="CE32" s="96" t="s">
        <v>481</v>
      </c>
      <c r="CF32" s="95" t="s">
        <v>2787</v>
      </c>
      <c r="CG32" s="239" t="s">
        <v>482</v>
      </c>
      <c r="CH32" s="243"/>
      <c r="CI32" s="96" t="s">
        <v>482</v>
      </c>
      <c r="CJ32" s="113" t="s">
        <v>1645</v>
      </c>
      <c r="CK32" s="96" t="s">
        <v>483</v>
      </c>
      <c r="CL32" s="98" t="s">
        <v>3441</v>
      </c>
      <c r="CM32" s="123" t="s">
        <v>481</v>
      </c>
      <c r="CN32" s="139" t="s">
        <v>3486</v>
      </c>
      <c r="CO32" s="123" t="s">
        <v>481</v>
      </c>
      <c r="CP32" s="137" t="s">
        <v>1718</v>
      </c>
      <c r="CQ32" s="122" t="s">
        <v>481</v>
      </c>
      <c r="CR32" s="156" t="s">
        <v>1749</v>
      </c>
      <c r="CS32" s="123" t="s">
        <v>482</v>
      </c>
      <c r="CT32" s="124"/>
      <c r="CU32" s="123" t="s">
        <v>482</v>
      </c>
      <c r="CV32" s="124"/>
      <c r="CW32" s="122" t="s">
        <v>481</v>
      </c>
      <c r="CX32" s="172" t="s">
        <v>1834</v>
      </c>
      <c r="CZ32" s="87"/>
      <c r="DA32" s="87"/>
      <c r="DB32" s="87"/>
      <c r="DC32" s="87"/>
      <c r="DD32" s="87"/>
      <c r="DE32" s="87"/>
      <c r="DF32" s="87"/>
      <c r="DG32" s="87"/>
      <c r="DH32" s="87"/>
      <c r="DI32" s="87"/>
      <c r="DJ32" s="87"/>
      <c r="DK32" s="87"/>
      <c r="DL32" s="87"/>
      <c r="DM32" s="87"/>
      <c r="DN32" s="87"/>
      <c r="DO32" s="87"/>
      <c r="DP32" s="87"/>
      <c r="DQ32" s="87"/>
      <c r="DR32" s="87"/>
      <c r="DS32" s="87"/>
      <c r="DT32" s="87"/>
      <c r="DU32" s="87"/>
      <c r="DV32" s="87"/>
      <c r="DW32" s="87"/>
      <c r="DX32" s="87"/>
    </row>
    <row r="33" spans="1:128" ht="82.95" customHeight="1" thickBot="1" x14ac:dyDescent="0.35">
      <c r="A33" s="137" t="s">
        <v>334</v>
      </c>
      <c r="B33" s="138" t="s">
        <v>135</v>
      </c>
      <c r="C33" s="96" t="s">
        <v>483</v>
      </c>
      <c r="D33" s="137" t="s">
        <v>1051</v>
      </c>
      <c r="E33" s="96" t="s">
        <v>482</v>
      </c>
      <c r="F33" s="95"/>
      <c r="G33" s="96" t="s">
        <v>483</v>
      </c>
      <c r="H33" s="156" t="s">
        <v>1101</v>
      </c>
      <c r="I33" s="96" t="s">
        <v>482</v>
      </c>
      <c r="J33" s="95"/>
      <c r="K33" s="96" t="s">
        <v>481</v>
      </c>
      <c r="L33" s="95" t="s">
        <v>2358</v>
      </c>
      <c r="M33" s="101" t="s">
        <v>481</v>
      </c>
      <c r="N33" s="139" t="s">
        <v>1204</v>
      </c>
      <c r="O33" s="101" t="s">
        <v>483</v>
      </c>
      <c r="P33" s="103" t="s">
        <v>1205</v>
      </c>
      <c r="Q33" s="101" t="s">
        <v>482</v>
      </c>
      <c r="R33" s="104"/>
      <c r="S33" s="101" t="s">
        <v>483</v>
      </c>
      <c r="T33" s="139" t="s">
        <v>2391</v>
      </c>
      <c r="U33" s="101" t="s">
        <v>481</v>
      </c>
      <c r="V33" s="156" t="s">
        <v>1206</v>
      </c>
      <c r="W33" s="96" t="s">
        <v>481</v>
      </c>
      <c r="X33" s="98" t="s">
        <v>2884</v>
      </c>
      <c r="Y33" s="239" t="s">
        <v>483</v>
      </c>
      <c r="Z33" s="98" t="s">
        <v>3203</v>
      </c>
      <c r="AA33" s="239" t="s">
        <v>482</v>
      </c>
      <c r="AB33" s="243"/>
      <c r="AC33" s="96" t="s">
        <v>483</v>
      </c>
      <c r="AD33" s="158" t="s">
        <v>1334</v>
      </c>
      <c r="AE33" s="96" t="s">
        <v>481</v>
      </c>
      <c r="AF33" s="159" t="s">
        <v>1335</v>
      </c>
      <c r="AG33" s="208" t="s">
        <v>482</v>
      </c>
      <c r="AH33" s="209"/>
      <c r="AI33" s="208" t="s">
        <v>1465</v>
      </c>
      <c r="AJ33" s="209"/>
      <c r="AK33" s="208" t="s">
        <v>482</v>
      </c>
      <c r="AL33" s="209"/>
      <c r="AM33" s="96" t="s">
        <v>482</v>
      </c>
      <c r="AN33" s="222"/>
      <c r="AO33" s="161" t="s">
        <v>483</v>
      </c>
      <c r="AP33" s="95" t="s">
        <v>2057</v>
      </c>
      <c r="AQ33" s="148" t="s">
        <v>481</v>
      </c>
      <c r="AR33" s="159" t="s">
        <v>1917</v>
      </c>
      <c r="AS33" s="148" t="s">
        <v>481</v>
      </c>
      <c r="AT33" s="291" t="s">
        <v>4173</v>
      </c>
      <c r="AU33" s="161" t="s">
        <v>482</v>
      </c>
      <c r="AV33" s="150"/>
      <c r="AW33" s="148" t="s">
        <v>481</v>
      </c>
      <c r="AX33" s="158" t="s">
        <v>1918</v>
      </c>
      <c r="AY33" s="148" t="s">
        <v>482</v>
      </c>
      <c r="AZ33" s="150"/>
      <c r="BA33" s="96" t="s">
        <v>481</v>
      </c>
      <c r="BB33" s="109" t="s">
        <v>962</v>
      </c>
      <c r="BC33" s="120" t="s">
        <v>481</v>
      </c>
      <c r="BD33" s="143" t="s">
        <v>972</v>
      </c>
      <c r="BE33" s="120" t="s">
        <v>482</v>
      </c>
      <c r="BF33" s="228"/>
      <c r="BG33" s="120" t="s">
        <v>483</v>
      </c>
      <c r="BH33" s="121" t="s">
        <v>2625</v>
      </c>
      <c r="BI33" s="120" t="s">
        <v>482</v>
      </c>
      <c r="BJ33" s="121"/>
      <c r="BK33" s="96" t="s">
        <v>482</v>
      </c>
      <c r="BL33" s="98"/>
      <c r="BM33" s="96" t="s">
        <v>482</v>
      </c>
      <c r="BN33" s="95"/>
      <c r="BO33" s="96" t="s">
        <v>483</v>
      </c>
      <c r="BP33" s="98" t="s">
        <v>3299</v>
      </c>
      <c r="BQ33" s="96" t="s">
        <v>483</v>
      </c>
      <c r="BR33" s="98" t="s">
        <v>3352</v>
      </c>
      <c r="BS33" s="96" t="s">
        <v>482</v>
      </c>
      <c r="BT33" s="98"/>
      <c r="BU33" s="96" t="s">
        <v>481</v>
      </c>
      <c r="BV33" s="156" t="s">
        <v>1539</v>
      </c>
      <c r="BW33" s="96" t="s">
        <v>481</v>
      </c>
      <c r="BX33" s="156" t="s">
        <v>1540</v>
      </c>
      <c r="BY33" s="96" t="s">
        <v>481</v>
      </c>
      <c r="BZ33" s="172" t="s">
        <v>1541</v>
      </c>
      <c r="CA33" s="109" t="s">
        <v>482</v>
      </c>
      <c r="CB33" s="109"/>
      <c r="CC33" s="96" t="s">
        <v>483</v>
      </c>
      <c r="CD33" s="137" t="s">
        <v>1542</v>
      </c>
      <c r="CE33" s="96" t="s">
        <v>483</v>
      </c>
      <c r="CF33" s="157" t="s">
        <v>2788</v>
      </c>
      <c r="CG33" s="239" t="s">
        <v>481</v>
      </c>
      <c r="CH33" s="252" t="s">
        <v>3157</v>
      </c>
      <c r="CI33" s="96" t="s">
        <v>482</v>
      </c>
      <c r="CJ33" s="113" t="s">
        <v>1645</v>
      </c>
      <c r="CK33" s="96" t="s">
        <v>482</v>
      </c>
      <c r="CL33" s="98"/>
      <c r="CM33" s="123" t="s">
        <v>482</v>
      </c>
      <c r="CN33" s="130"/>
      <c r="CO33" s="123" t="s">
        <v>481</v>
      </c>
      <c r="CP33" s="146" t="s">
        <v>3013</v>
      </c>
      <c r="CQ33" s="122" t="s">
        <v>482</v>
      </c>
      <c r="CR33" s="122"/>
      <c r="CS33" s="123" t="s">
        <v>482</v>
      </c>
      <c r="CT33" s="124"/>
      <c r="CU33" s="123" t="s">
        <v>481</v>
      </c>
      <c r="CV33" s="124" t="s">
        <v>1804</v>
      </c>
      <c r="CW33" s="122" t="s">
        <v>482</v>
      </c>
      <c r="CX33" s="122"/>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row>
    <row r="34" spans="1:128" ht="72" customHeight="1" thickBot="1" x14ac:dyDescent="0.35">
      <c r="A34" s="137" t="s">
        <v>335</v>
      </c>
      <c r="B34" s="138" t="s">
        <v>141</v>
      </c>
      <c r="C34" s="96" t="s">
        <v>481</v>
      </c>
      <c r="D34" s="157" t="s">
        <v>1052</v>
      </c>
      <c r="E34" s="96" t="s">
        <v>481</v>
      </c>
      <c r="F34" s="157" t="s">
        <v>2292</v>
      </c>
      <c r="G34" s="96" t="s">
        <v>482</v>
      </c>
      <c r="H34" s="111"/>
      <c r="I34" s="96" t="s">
        <v>482</v>
      </c>
      <c r="J34" s="139" t="s">
        <v>943</v>
      </c>
      <c r="K34" s="96" t="s">
        <v>481</v>
      </c>
      <c r="L34" s="156" t="s">
        <v>950</v>
      </c>
      <c r="M34" s="101" t="s">
        <v>481</v>
      </c>
      <c r="N34" s="156" t="s">
        <v>1207</v>
      </c>
      <c r="O34" s="101" t="s">
        <v>481</v>
      </c>
      <c r="P34" s="165" t="s">
        <v>2227</v>
      </c>
      <c r="Q34" s="101" t="s">
        <v>481</v>
      </c>
      <c r="R34" s="164" t="s">
        <v>2856</v>
      </c>
      <c r="S34" s="101" t="s">
        <v>483</v>
      </c>
      <c r="T34" s="164" t="s">
        <v>2392</v>
      </c>
      <c r="U34" s="101" t="s">
        <v>483</v>
      </c>
      <c r="V34" s="102" t="s">
        <v>2419</v>
      </c>
      <c r="W34" s="96" t="s">
        <v>482</v>
      </c>
      <c r="X34" s="158" t="s">
        <v>2885</v>
      </c>
      <c r="Y34" s="239" t="s">
        <v>482</v>
      </c>
      <c r="Z34" s="98" t="s">
        <v>3204</v>
      </c>
      <c r="AA34" s="256" t="s">
        <v>482</v>
      </c>
      <c r="AB34" s="243" t="s">
        <v>3177</v>
      </c>
      <c r="AC34" s="96" t="s">
        <v>481</v>
      </c>
      <c r="AD34" s="98" t="s">
        <v>1337</v>
      </c>
      <c r="AE34" s="96" t="s">
        <v>481</v>
      </c>
      <c r="AF34" s="98" t="s">
        <v>1869</v>
      </c>
      <c r="AG34" s="208" t="s">
        <v>481</v>
      </c>
      <c r="AH34" s="215" t="s">
        <v>557</v>
      </c>
      <c r="AI34" s="208" t="s">
        <v>1084</v>
      </c>
      <c r="AJ34" s="219" t="s">
        <v>2949</v>
      </c>
      <c r="AK34" s="208" t="s">
        <v>481</v>
      </c>
      <c r="AL34" s="209" t="s">
        <v>993</v>
      </c>
      <c r="AM34" s="96" t="s">
        <v>481</v>
      </c>
      <c r="AN34" s="222" t="s">
        <v>1011</v>
      </c>
      <c r="AO34" s="168" t="s">
        <v>481</v>
      </c>
      <c r="AP34" s="159" t="s">
        <v>2467</v>
      </c>
      <c r="AQ34" s="168" t="s">
        <v>482</v>
      </c>
      <c r="AR34" s="158" t="s">
        <v>2496</v>
      </c>
      <c r="AS34" s="148" t="s">
        <v>481</v>
      </c>
      <c r="AT34" s="179" t="s">
        <v>2518</v>
      </c>
      <c r="AU34" s="148" t="s">
        <v>481</v>
      </c>
      <c r="AV34" s="199" t="s">
        <v>1919</v>
      </c>
      <c r="AW34" s="148" t="s">
        <v>481</v>
      </c>
      <c r="AX34" s="158" t="s">
        <v>1920</v>
      </c>
      <c r="AY34" s="148" t="s">
        <v>481</v>
      </c>
      <c r="AZ34" s="159" t="s">
        <v>1921</v>
      </c>
      <c r="BA34" s="96" t="s">
        <v>481</v>
      </c>
      <c r="BB34" s="109" t="s">
        <v>963</v>
      </c>
      <c r="BC34" s="120" t="s">
        <v>483</v>
      </c>
      <c r="BD34" s="127" t="s">
        <v>973</v>
      </c>
      <c r="BE34" s="120" t="s">
        <v>483</v>
      </c>
      <c r="BF34" s="143" t="s">
        <v>1423</v>
      </c>
      <c r="BG34" s="120" t="s">
        <v>481</v>
      </c>
      <c r="BH34" s="137" t="s">
        <v>2626</v>
      </c>
      <c r="BI34" s="120" t="s">
        <v>481</v>
      </c>
      <c r="BJ34" s="137" t="s">
        <v>2682</v>
      </c>
      <c r="BK34" s="96" t="s">
        <v>481</v>
      </c>
      <c r="BL34" s="139" t="s">
        <v>3247</v>
      </c>
      <c r="BM34" s="96" t="s">
        <v>482</v>
      </c>
      <c r="BN34" s="137"/>
      <c r="BO34" s="96" t="s">
        <v>481</v>
      </c>
      <c r="BP34" s="98" t="s">
        <v>3300</v>
      </c>
      <c r="BQ34" s="96" t="s">
        <v>481</v>
      </c>
      <c r="BR34" s="139" t="s">
        <v>3353</v>
      </c>
      <c r="BS34" s="96" t="s">
        <v>481</v>
      </c>
      <c r="BT34" s="98" t="s">
        <v>3394</v>
      </c>
      <c r="BU34" s="96" t="s">
        <v>481</v>
      </c>
      <c r="BV34" s="98" t="s">
        <v>1543</v>
      </c>
      <c r="BW34" s="96" t="s">
        <v>481</v>
      </c>
      <c r="BX34" s="156" t="s">
        <v>3092</v>
      </c>
      <c r="BY34" s="96" t="s">
        <v>481</v>
      </c>
      <c r="BZ34" s="172" t="s">
        <v>1544</v>
      </c>
      <c r="CA34" s="109" t="s">
        <v>482</v>
      </c>
      <c r="CB34" s="109" t="s">
        <v>1545</v>
      </c>
      <c r="CC34" s="96" t="s">
        <v>483</v>
      </c>
      <c r="CD34" s="98" t="s">
        <v>3064</v>
      </c>
      <c r="CE34" s="96" t="s">
        <v>481</v>
      </c>
      <c r="CF34" s="137" t="s">
        <v>2789</v>
      </c>
      <c r="CG34" s="239" t="s">
        <v>482</v>
      </c>
      <c r="CH34" s="253" t="s">
        <v>3158</v>
      </c>
      <c r="CI34" s="96" t="s">
        <v>481</v>
      </c>
      <c r="CJ34" s="156" t="s">
        <v>2545</v>
      </c>
      <c r="CK34" s="96" t="s">
        <v>482</v>
      </c>
      <c r="CL34" s="98" t="s">
        <v>3442</v>
      </c>
      <c r="CM34" s="123" t="s">
        <v>482</v>
      </c>
      <c r="CN34" s="130" t="s">
        <v>3487</v>
      </c>
      <c r="CO34" s="123" t="s">
        <v>481</v>
      </c>
      <c r="CP34" s="143" t="s">
        <v>1719</v>
      </c>
      <c r="CQ34" s="122" t="s">
        <v>481</v>
      </c>
      <c r="CR34" s="131" t="s">
        <v>1752</v>
      </c>
      <c r="CS34" s="123" t="s">
        <v>481</v>
      </c>
      <c r="CT34" s="158" t="s">
        <v>2824</v>
      </c>
      <c r="CU34" s="123" t="s">
        <v>482</v>
      </c>
      <c r="CV34" s="124"/>
      <c r="CW34" s="122" t="s">
        <v>481</v>
      </c>
      <c r="CX34" s="203" t="s">
        <v>1835</v>
      </c>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row>
    <row r="35" spans="1:128" ht="63.6" customHeight="1" thickBot="1" x14ac:dyDescent="0.35">
      <c r="A35" s="137" t="s">
        <v>336</v>
      </c>
      <c r="B35" s="138" t="s">
        <v>190</v>
      </c>
      <c r="C35" s="96" t="s">
        <v>481</v>
      </c>
      <c r="D35" s="112" t="s">
        <v>1053</v>
      </c>
      <c r="E35" s="96" t="s">
        <v>482</v>
      </c>
      <c r="G35" s="96" t="s">
        <v>481</v>
      </c>
      <c r="H35" s="157" t="s">
        <v>1102</v>
      </c>
      <c r="I35" s="96" t="s">
        <v>481</v>
      </c>
      <c r="J35" s="139" t="s">
        <v>2334</v>
      </c>
      <c r="K35" s="96" t="s">
        <v>481</v>
      </c>
      <c r="L35" s="95" t="s">
        <v>1128</v>
      </c>
      <c r="M35" s="101" t="s">
        <v>481</v>
      </c>
      <c r="N35" s="156" t="s">
        <v>1208</v>
      </c>
      <c r="O35" s="101" t="s">
        <v>481</v>
      </c>
      <c r="P35" s="103" t="s">
        <v>1209</v>
      </c>
      <c r="Q35" s="101" t="s">
        <v>481</v>
      </c>
      <c r="R35" s="103" t="s">
        <v>2855</v>
      </c>
      <c r="S35" s="101" t="s">
        <v>481</v>
      </c>
      <c r="T35" s="156" t="s">
        <v>1210</v>
      </c>
      <c r="U35" s="101" t="s">
        <v>481</v>
      </c>
      <c r="V35" s="156" t="s">
        <v>1211</v>
      </c>
      <c r="W35" s="96" t="s">
        <v>483</v>
      </c>
      <c r="X35" s="158" t="s">
        <v>2886</v>
      </c>
      <c r="Y35" s="239" t="s">
        <v>483</v>
      </c>
      <c r="Z35" t="s">
        <v>3205</v>
      </c>
      <c r="AA35" s="256" t="s">
        <v>483</v>
      </c>
      <c r="AB35" s="258" t="s">
        <v>3178</v>
      </c>
      <c r="AC35" s="96" t="s">
        <v>481</v>
      </c>
      <c r="AD35" s="159" t="s">
        <v>1338</v>
      </c>
      <c r="AE35" s="96" t="s">
        <v>481</v>
      </c>
      <c r="AF35" s="95" t="s">
        <v>2247</v>
      </c>
      <c r="AG35" s="208" t="s">
        <v>481</v>
      </c>
      <c r="AH35" s="209" t="s">
        <v>557</v>
      </c>
      <c r="AI35" s="208" t="s">
        <v>1084</v>
      </c>
      <c r="AJ35" s="219" t="s">
        <v>2949</v>
      </c>
      <c r="AK35" s="208" t="s">
        <v>481</v>
      </c>
      <c r="AL35" s="209" t="s">
        <v>583</v>
      </c>
      <c r="AM35" s="96" t="s">
        <v>481</v>
      </c>
      <c r="AN35" s="224" t="s">
        <v>1012</v>
      </c>
      <c r="AO35" s="118" t="s">
        <v>481</v>
      </c>
      <c r="AP35" s="156" t="s">
        <v>2468</v>
      </c>
      <c r="AQ35" s="168" t="s">
        <v>483</v>
      </c>
      <c r="AR35" s="171" t="s">
        <v>2495</v>
      </c>
      <c r="AS35" s="148" t="s">
        <v>481</v>
      </c>
      <c r="AT35" s="179" t="s">
        <v>2228</v>
      </c>
      <c r="AU35" s="148" t="s">
        <v>481</v>
      </c>
      <c r="AV35" s="201" t="s">
        <v>1922</v>
      </c>
      <c r="AW35" s="148" t="s">
        <v>481</v>
      </c>
      <c r="AX35" s="159" t="s">
        <v>1923</v>
      </c>
      <c r="AY35" s="148" t="s">
        <v>481</v>
      </c>
      <c r="AZ35" s="199" t="s">
        <v>2759</v>
      </c>
      <c r="BA35" s="96" t="s">
        <v>481</v>
      </c>
      <c r="BB35" s="109" t="s">
        <v>994</v>
      </c>
      <c r="BC35" s="120" t="s">
        <v>483</v>
      </c>
      <c r="BD35" s="143" t="s">
        <v>1424</v>
      </c>
      <c r="BE35" s="120" t="s">
        <v>483</v>
      </c>
      <c r="BF35" s="226" t="s">
        <v>1425</v>
      </c>
      <c r="BG35" s="120" t="s">
        <v>481</v>
      </c>
      <c r="BH35" s="137" t="s">
        <v>2626</v>
      </c>
      <c r="BI35" s="120" t="s">
        <v>481</v>
      </c>
      <c r="BJ35" s="129" t="s">
        <v>2683</v>
      </c>
      <c r="BK35" s="96" t="s">
        <v>481</v>
      </c>
      <c r="BL35" s="130" t="s">
        <v>3248</v>
      </c>
      <c r="BM35" s="96" t="s">
        <v>482</v>
      </c>
      <c r="BN35" s="156" t="s">
        <v>3129</v>
      </c>
      <c r="BO35" s="96" t="s">
        <v>481</v>
      </c>
      <c r="BP35" s="139" t="s">
        <v>3301</v>
      </c>
      <c r="BQ35" s="96" t="s">
        <v>481</v>
      </c>
      <c r="BR35" s="139" t="s">
        <v>550</v>
      </c>
      <c r="BS35" s="96" t="s">
        <v>481</v>
      </c>
      <c r="BT35" s="98" t="s">
        <v>3395</v>
      </c>
      <c r="BU35" s="96" t="s">
        <v>483</v>
      </c>
      <c r="BV35" s="113" t="s">
        <v>1546</v>
      </c>
      <c r="BW35" s="96" t="s">
        <v>481</v>
      </c>
      <c r="BX35" s="156" t="s">
        <v>3092</v>
      </c>
      <c r="BY35" s="96" t="s">
        <v>481</v>
      </c>
      <c r="BZ35" s="172" t="s">
        <v>1544</v>
      </c>
      <c r="CA35" s="109" t="s">
        <v>481</v>
      </c>
      <c r="CB35" s="172" t="s">
        <v>1547</v>
      </c>
      <c r="CC35" s="96" t="s">
        <v>481</v>
      </c>
      <c r="CD35" s="159" t="s">
        <v>3065</v>
      </c>
      <c r="CE35" s="96" t="s">
        <v>481</v>
      </c>
      <c r="CF35" s="137" t="s">
        <v>2790</v>
      </c>
      <c r="CG35" s="239" t="s">
        <v>482</v>
      </c>
      <c r="CH35" s="249" t="s">
        <v>3159</v>
      </c>
      <c r="CI35" s="96" t="s">
        <v>483</v>
      </c>
      <c r="CJ35" s="156" t="s">
        <v>2545</v>
      </c>
      <c r="CK35" s="96" t="s">
        <v>481</v>
      </c>
      <c r="CL35" s="98" t="s">
        <v>3443</v>
      </c>
      <c r="CM35" s="123" t="s">
        <v>481</v>
      </c>
      <c r="CN35" s="139" t="s">
        <v>3488</v>
      </c>
      <c r="CO35" s="123" t="s">
        <v>481</v>
      </c>
      <c r="CP35" s="156" t="s">
        <v>1720</v>
      </c>
      <c r="CQ35" s="122" t="s">
        <v>481</v>
      </c>
      <c r="CR35" s="131" t="s">
        <v>1752</v>
      </c>
      <c r="CS35" s="123" t="s">
        <v>481</v>
      </c>
      <c r="CT35" s="158" t="s">
        <v>2823</v>
      </c>
      <c r="CU35" s="123" t="s">
        <v>481</v>
      </c>
      <c r="CV35" s="156" t="s">
        <v>1805</v>
      </c>
      <c r="CW35" s="122" t="s">
        <v>481</v>
      </c>
      <c r="CX35" s="203" t="s">
        <v>1835</v>
      </c>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row>
    <row r="36" spans="1:128" ht="73.2" customHeight="1" thickBot="1" x14ac:dyDescent="0.35">
      <c r="A36" s="137" t="s">
        <v>337</v>
      </c>
      <c r="B36" s="138" t="s">
        <v>142</v>
      </c>
      <c r="C36" s="96" t="s">
        <v>481</v>
      </c>
      <c r="D36" s="98" t="s">
        <v>1054</v>
      </c>
      <c r="E36" s="96" t="s">
        <v>482</v>
      </c>
      <c r="F36" s="95" t="s">
        <v>1080</v>
      </c>
      <c r="G36" s="96" t="s">
        <v>482</v>
      </c>
      <c r="H36" s="111"/>
      <c r="I36" s="96" t="s">
        <v>481</v>
      </c>
      <c r="J36" s="139" t="s">
        <v>2335</v>
      </c>
      <c r="K36" s="96" t="s">
        <v>482</v>
      </c>
      <c r="L36" s="95"/>
      <c r="M36" s="101" t="s">
        <v>481</v>
      </c>
      <c r="N36" s="102" t="s">
        <v>1212</v>
      </c>
      <c r="O36" s="101" t="s">
        <v>481</v>
      </c>
      <c r="P36" s="103" t="s">
        <v>1213</v>
      </c>
      <c r="Q36" s="101" t="s">
        <v>481</v>
      </c>
      <c r="R36" s="164" t="s">
        <v>2857</v>
      </c>
      <c r="S36" s="101" t="s">
        <v>481</v>
      </c>
      <c r="T36" s="102" t="s">
        <v>2393</v>
      </c>
      <c r="U36" s="101" t="s">
        <v>481</v>
      </c>
      <c r="V36" s="137" t="s">
        <v>1211</v>
      </c>
      <c r="W36" s="96" t="s">
        <v>481</v>
      </c>
      <c r="X36" s="98" t="s">
        <v>1339</v>
      </c>
      <c r="Y36" s="239" t="s">
        <v>482</v>
      </c>
      <c r="Z36"/>
      <c r="AA36" s="256" t="s">
        <v>483</v>
      </c>
      <c r="AB36" s="243" t="s">
        <v>1336</v>
      </c>
      <c r="AC36" s="96" t="s">
        <v>481</v>
      </c>
      <c r="AD36" s="159" t="s">
        <v>1338</v>
      </c>
      <c r="AE36" s="96" t="s">
        <v>481</v>
      </c>
      <c r="AF36" s="159" t="s">
        <v>1340</v>
      </c>
      <c r="AG36" s="208" t="s">
        <v>481</v>
      </c>
      <c r="AH36" s="209" t="s">
        <v>557</v>
      </c>
      <c r="AI36" s="208" t="s">
        <v>482</v>
      </c>
      <c r="AJ36" s="218"/>
      <c r="AK36" s="208" t="s">
        <v>482</v>
      </c>
      <c r="AL36" s="209"/>
      <c r="AM36" s="96" t="s">
        <v>481</v>
      </c>
      <c r="AN36" s="224" t="s">
        <v>1013</v>
      </c>
      <c r="AO36" s="118" t="s">
        <v>481</v>
      </c>
      <c r="AP36" s="137" t="s">
        <v>2466</v>
      </c>
      <c r="AQ36" s="168" t="s">
        <v>483</v>
      </c>
      <c r="AR36" s="171" t="s">
        <v>1925</v>
      </c>
      <c r="AS36" s="148" t="s">
        <v>481</v>
      </c>
      <c r="AT36" s="179" t="s">
        <v>2099</v>
      </c>
      <c r="AU36" s="148" t="s">
        <v>481</v>
      </c>
      <c r="AV36" s="199" t="s">
        <v>1926</v>
      </c>
      <c r="AW36" s="148" t="s">
        <v>481</v>
      </c>
      <c r="AX36" s="159" t="s">
        <v>2741</v>
      </c>
      <c r="AY36" s="148" t="s">
        <v>481</v>
      </c>
      <c r="AZ36" s="159" t="s">
        <v>1927</v>
      </c>
      <c r="BA36" s="96" t="s">
        <v>481</v>
      </c>
      <c r="BB36" s="109" t="s">
        <v>964</v>
      </c>
      <c r="BC36" s="120" t="s">
        <v>483</v>
      </c>
      <c r="BD36" s="127" t="s">
        <v>973</v>
      </c>
      <c r="BE36" s="120" t="s">
        <v>483</v>
      </c>
      <c r="BF36" s="143" t="s">
        <v>1426</v>
      </c>
      <c r="BG36" s="120" t="s">
        <v>481</v>
      </c>
      <c r="BH36" s="139" t="s">
        <v>2627</v>
      </c>
      <c r="BI36" s="120" t="s">
        <v>482</v>
      </c>
      <c r="BJ36" s="137"/>
      <c r="BK36" s="96" t="s">
        <v>481</v>
      </c>
      <c r="BL36" s="130" t="s">
        <v>3249</v>
      </c>
      <c r="BM36" s="96" t="s">
        <v>482</v>
      </c>
      <c r="BN36" s="95"/>
      <c r="BO36" s="96" t="s">
        <v>481</v>
      </c>
      <c r="BP36" s="139" t="s">
        <v>3302</v>
      </c>
      <c r="BQ36" s="96" t="s">
        <v>481</v>
      </c>
      <c r="BR36" s="139" t="s">
        <v>550</v>
      </c>
      <c r="BS36" s="96" t="s">
        <v>481</v>
      </c>
      <c r="BT36" s="98" t="s">
        <v>3396</v>
      </c>
      <c r="BU36" s="96" t="s">
        <v>483</v>
      </c>
      <c r="BV36" s="113" t="s">
        <v>1546</v>
      </c>
      <c r="BW36" s="96" t="s">
        <v>481</v>
      </c>
      <c r="BX36" s="156" t="s">
        <v>3092</v>
      </c>
      <c r="BY36" s="96" t="s">
        <v>481</v>
      </c>
      <c r="BZ36" s="172" t="s">
        <v>1544</v>
      </c>
      <c r="CA36" s="109" t="s">
        <v>481</v>
      </c>
      <c r="CB36" s="178" t="s">
        <v>540</v>
      </c>
      <c r="CC36" s="96" t="s">
        <v>482</v>
      </c>
      <c r="CD36" s="95"/>
      <c r="CE36" s="96" t="s">
        <v>481</v>
      </c>
      <c r="CF36" s="139" t="s">
        <v>2791</v>
      </c>
      <c r="CG36" s="239" t="s">
        <v>482</v>
      </c>
      <c r="CH36" s="241"/>
      <c r="CI36" s="96" t="s">
        <v>482</v>
      </c>
      <c r="CJ36" s="137"/>
      <c r="CK36" s="96" t="s">
        <v>481</v>
      </c>
      <c r="CL36" s="98" t="s">
        <v>3444</v>
      </c>
      <c r="CM36" s="123" t="s">
        <v>482</v>
      </c>
      <c r="CN36" s="139"/>
      <c r="CO36" s="123" t="s">
        <v>481</v>
      </c>
      <c r="CP36" s="137" t="s">
        <v>1720</v>
      </c>
      <c r="CQ36" s="122" t="s">
        <v>481</v>
      </c>
      <c r="CR36" s="131" t="s">
        <v>1752</v>
      </c>
      <c r="CS36" s="123" t="s">
        <v>481</v>
      </c>
      <c r="CT36" s="158" t="s">
        <v>2826</v>
      </c>
      <c r="CU36" s="123" t="s">
        <v>481</v>
      </c>
      <c r="CV36" s="137" t="s">
        <v>1805</v>
      </c>
      <c r="CW36" s="122" t="s">
        <v>481</v>
      </c>
      <c r="CX36" s="203" t="s">
        <v>1835</v>
      </c>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row>
    <row r="37" spans="1:128" ht="89.4" customHeight="1" thickBot="1" x14ac:dyDescent="0.35">
      <c r="A37" s="137" t="s">
        <v>338</v>
      </c>
      <c r="B37" s="138" t="s">
        <v>143</v>
      </c>
      <c r="C37" s="96" t="s">
        <v>481</v>
      </c>
      <c r="D37" s="98" t="s">
        <v>1055</v>
      </c>
      <c r="E37" s="96" t="s">
        <v>482</v>
      </c>
      <c r="F37" s="95" t="s">
        <v>1081</v>
      </c>
      <c r="G37" s="96" t="s">
        <v>482</v>
      </c>
      <c r="H37" s="95"/>
      <c r="I37" s="96" t="s">
        <v>481</v>
      </c>
      <c r="J37" s="137" t="s">
        <v>494</v>
      </c>
      <c r="K37" s="96" t="s">
        <v>482</v>
      </c>
      <c r="L37" s="111"/>
      <c r="M37" s="101" t="s">
        <v>481</v>
      </c>
      <c r="N37" s="102" t="s">
        <v>1214</v>
      </c>
      <c r="O37" s="101" t="s">
        <v>481</v>
      </c>
      <c r="P37" s="102" t="s">
        <v>2229</v>
      </c>
      <c r="Q37" s="101" t="s">
        <v>482</v>
      </c>
      <c r="R37" s="103" t="s">
        <v>2855</v>
      </c>
      <c r="S37" s="101" t="s">
        <v>483</v>
      </c>
      <c r="T37" s="102" t="s">
        <v>2393</v>
      </c>
      <c r="U37" s="101" t="s">
        <v>481</v>
      </c>
      <c r="V37" s="137" t="s">
        <v>1211</v>
      </c>
      <c r="W37" s="96" t="s">
        <v>481</v>
      </c>
      <c r="X37" s="159" t="s">
        <v>1341</v>
      </c>
      <c r="Y37" s="239" t="s">
        <v>482</v>
      </c>
      <c r="Z37" s="98"/>
      <c r="AA37" s="256" t="s">
        <v>482</v>
      </c>
      <c r="AB37" s="243"/>
      <c r="AC37" s="96" t="s">
        <v>481</v>
      </c>
      <c r="AD37" s="95" t="s">
        <v>1338</v>
      </c>
      <c r="AE37" s="96" t="s">
        <v>481</v>
      </c>
      <c r="AF37" s="159" t="s">
        <v>1342</v>
      </c>
      <c r="AG37" s="208" t="s">
        <v>481</v>
      </c>
      <c r="AH37" s="209" t="s">
        <v>1694</v>
      </c>
      <c r="AI37" s="208" t="s">
        <v>1465</v>
      </c>
      <c r="AJ37" s="218"/>
      <c r="AK37" s="208" t="s">
        <v>482</v>
      </c>
      <c r="AL37" s="209"/>
      <c r="AM37" s="96" t="s">
        <v>482</v>
      </c>
      <c r="AN37" s="222"/>
      <c r="AO37" s="118" t="s">
        <v>482</v>
      </c>
      <c r="AP37" s="119"/>
      <c r="AQ37" s="168" t="s">
        <v>483</v>
      </c>
      <c r="AR37" s="167" t="s">
        <v>1928</v>
      </c>
      <c r="AS37" s="148" t="s">
        <v>481</v>
      </c>
      <c r="AT37" s="179" t="s">
        <v>1929</v>
      </c>
      <c r="AU37" s="161" t="s">
        <v>483</v>
      </c>
      <c r="AV37" s="150" t="s">
        <v>1930</v>
      </c>
      <c r="AW37" s="200" t="s">
        <v>481</v>
      </c>
      <c r="AX37" s="159" t="s">
        <v>2741</v>
      </c>
      <c r="AY37" s="148" t="s">
        <v>481</v>
      </c>
      <c r="AZ37" s="159" t="s">
        <v>1927</v>
      </c>
      <c r="BA37" s="96" t="s">
        <v>481</v>
      </c>
      <c r="BB37" s="109" t="s">
        <v>995</v>
      </c>
      <c r="BC37" s="120" t="s">
        <v>482</v>
      </c>
      <c r="BD37" s="127"/>
      <c r="BE37" s="120" t="s">
        <v>483</v>
      </c>
      <c r="BF37" s="229" t="s">
        <v>1427</v>
      </c>
      <c r="BG37" s="120" t="s">
        <v>481</v>
      </c>
      <c r="BH37" s="139" t="s">
        <v>2627</v>
      </c>
      <c r="BI37" s="120" t="s">
        <v>482</v>
      </c>
      <c r="BJ37" s="121"/>
      <c r="BK37" s="96" t="s">
        <v>481</v>
      </c>
      <c r="BL37" s="98" t="s">
        <v>3249</v>
      </c>
      <c r="BM37" s="96" t="s">
        <v>482</v>
      </c>
      <c r="BN37" s="95"/>
      <c r="BO37" s="96" t="s">
        <v>481</v>
      </c>
      <c r="BP37" s="98" t="s">
        <v>3303</v>
      </c>
      <c r="BQ37" s="96" t="s">
        <v>481</v>
      </c>
      <c r="BR37" s="139" t="s">
        <v>550</v>
      </c>
      <c r="BS37" s="96" t="s">
        <v>481</v>
      </c>
      <c r="BT37" s="98" t="s">
        <v>3397</v>
      </c>
      <c r="BU37" s="96" t="s">
        <v>483</v>
      </c>
      <c r="BV37" s="113" t="s">
        <v>1546</v>
      </c>
      <c r="BW37" s="96" t="s">
        <v>481</v>
      </c>
      <c r="BX37" s="156" t="s">
        <v>3092</v>
      </c>
      <c r="BY37" s="96" t="s">
        <v>481</v>
      </c>
      <c r="BZ37" s="172" t="s">
        <v>541</v>
      </c>
      <c r="CA37" s="109" t="s">
        <v>482</v>
      </c>
      <c r="CB37" s="128" t="s">
        <v>1545</v>
      </c>
      <c r="CC37" s="96" t="s">
        <v>482</v>
      </c>
      <c r="CD37" s="95"/>
      <c r="CE37" s="96" t="s">
        <v>481</v>
      </c>
      <c r="CF37" s="139" t="s">
        <v>2791</v>
      </c>
      <c r="CG37" s="239" t="s">
        <v>483</v>
      </c>
      <c r="CH37" s="241" t="s">
        <v>3160</v>
      </c>
      <c r="CI37" s="96" t="s">
        <v>482</v>
      </c>
      <c r="CJ37" s="113" t="s">
        <v>1645</v>
      </c>
      <c r="CK37" s="96" t="s">
        <v>481</v>
      </c>
      <c r="CL37" s="98" t="s">
        <v>3444</v>
      </c>
      <c r="CM37" s="123" t="s">
        <v>482</v>
      </c>
      <c r="CN37" s="130"/>
      <c r="CO37" s="123" t="s">
        <v>481</v>
      </c>
      <c r="CP37" s="156" t="s">
        <v>1721</v>
      </c>
      <c r="CQ37" s="122" t="s">
        <v>481</v>
      </c>
      <c r="CR37" s="131" t="s">
        <v>1753</v>
      </c>
      <c r="CS37" s="123" t="s">
        <v>481</v>
      </c>
      <c r="CT37" s="132" t="s">
        <v>2825</v>
      </c>
      <c r="CU37" s="123" t="s">
        <v>481</v>
      </c>
      <c r="CV37" s="137" t="s">
        <v>1805</v>
      </c>
      <c r="CW37" s="122" t="s">
        <v>481</v>
      </c>
      <c r="CX37" s="203" t="s">
        <v>1836</v>
      </c>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row>
    <row r="38" spans="1:128" ht="81.599999999999994" customHeight="1" thickBot="1" x14ac:dyDescent="0.35">
      <c r="A38" s="137" t="s">
        <v>339</v>
      </c>
      <c r="B38" s="138" t="s">
        <v>144</v>
      </c>
      <c r="C38" s="96" t="s">
        <v>481</v>
      </c>
      <c r="D38" s="98" t="s">
        <v>1054</v>
      </c>
      <c r="E38" s="96" t="s">
        <v>481</v>
      </c>
      <c r="F38" s="95" t="s">
        <v>2293</v>
      </c>
      <c r="G38" s="96" t="s">
        <v>481</v>
      </c>
      <c r="H38" s="157" t="s">
        <v>1103</v>
      </c>
      <c r="I38" s="96" t="s">
        <v>481</v>
      </c>
      <c r="J38" s="95" t="s">
        <v>1137</v>
      </c>
      <c r="K38" s="96" t="s">
        <v>481</v>
      </c>
      <c r="L38" s="159" t="s">
        <v>1129</v>
      </c>
      <c r="M38" s="101" t="s">
        <v>481</v>
      </c>
      <c r="N38" s="164" t="s">
        <v>2373</v>
      </c>
      <c r="O38" s="101" t="s">
        <v>481</v>
      </c>
      <c r="P38" s="137" t="s">
        <v>991</v>
      </c>
      <c r="Q38" s="101" t="s">
        <v>481</v>
      </c>
      <c r="R38" s="137" t="s">
        <v>2855</v>
      </c>
      <c r="S38" s="101" t="s">
        <v>481</v>
      </c>
      <c r="T38" s="156" t="s">
        <v>1215</v>
      </c>
      <c r="U38" s="101" t="s">
        <v>481</v>
      </c>
      <c r="V38" s="137" t="s">
        <v>1211</v>
      </c>
      <c r="W38" s="96" t="s">
        <v>481</v>
      </c>
      <c r="X38" s="159" t="s">
        <v>1343</v>
      </c>
      <c r="Y38" s="239" t="s">
        <v>482</v>
      </c>
      <c r="Z38" s="105"/>
      <c r="AA38" s="239" t="s">
        <v>481</v>
      </c>
      <c r="AB38" s="243" t="s">
        <v>1336</v>
      </c>
      <c r="AC38" s="96" t="s">
        <v>481</v>
      </c>
      <c r="AD38" s="95" t="s">
        <v>1338</v>
      </c>
      <c r="AE38" s="96" t="s">
        <v>481</v>
      </c>
      <c r="AF38" s="159" t="s">
        <v>1340</v>
      </c>
      <c r="AG38" s="208" t="s">
        <v>481</v>
      </c>
      <c r="AH38" s="209" t="s">
        <v>557</v>
      </c>
      <c r="AI38" s="208" t="s">
        <v>1084</v>
      </c>
      <c r="AJ38" s="215" t="s">
        <v>2949</v>
      </c>
      <c r="AK38" s="208" t="s">
        <v>482</v>
      </c>
      <c r="AL38" s="209"/>
      <c r="AM38" s="96" t="s">
        <v>481</v>
      </c>
      <c r="AN38" s="224" t="s">
        <v>1014</v>
      </c>
      <c r="AO38" s="118" t="s">
        <v>481</v>
      </c>
      <c r="AP38" s="137" t="s">
        <v>2469</v>
      </c>
      <c r="AQ38" s="168" t="s">
        <v>482</v>
      </c>
      <c r="AR38" s="158" t="s">
        <v>2497</v>
      </c>
      <c r="AS38" s="148" t="s">
        <v>481</v>
      </c>
      <c r="AT38" s="149" t="s">
        <v>1931</v>
      </c>
      <c r="AU38" s="161" t="s">
        <v>483</v>
      </c>
      <c r="AV38" s="150" t="s">
        <v>1930</v>
      </c>
      <c r="AW38" s="148" t="s">
        <v>481</v>
      </c>
      <c r="AX38" s="159" t="s">
        <v>1923</v>
      </c>
      <c r="AY38" s="148" t="s">
        <v>481</v>
      </c>
      <c r="AZ38" s="150" t="s">
        <v>1924</v>
      </c>
      <c r="BA38" s="96" t="s">
        <v>481</v>
      </c>
      <c r="BB38" s="109" t="s">
        <v>995</v>
      </c>
      <c r="BC38" s="120" t="s">
        <v>482</v>
      </c>
      <c r="BD38" s="127"/>
      <c r="BE38" s="120" t="s">
        <v>483</v>
      </c>
      <c r="BF38" s="143" t="s">
        <v>1428</v>
      </c>
      <c r="BG38" s="120" t="s">
        <v>481</v>
      </c>
      <c r="BH38" s="139" t="s">
        <v>2627</v>
      </c>
      <c r="BI38" s="120" t="s">
        <v>482</v>
      </c>
      <c r="BJ38" s="137"/>
      <c r="BK38" s="96" t="s">
        <v>481</v>
      </c>
      <c r="BL38" s="98" t="s">
        <v>3250</v>
      </c>
      <c r="BM38" s="96" t="s">
        <v>482</v>
      </c>
      <c r="BN38" s="95"/>
      <c r="BO38" s="96" t="s">
        <v>481</v>
      </c>
      <c r="BP38" s="98" t="s">
        <v>3303</v>
      </c>
      <c r="BQ38" s="96" t="s">
        <v>481</v>
      </c>
      <c r="BR38" s="139" t="s">
        <v>550</v>
      </c>
      <c r="BS38" s="96" t="s">
        <v>481</v>
      </c>
      <c r="BT38" s="98" t="s">
        <v>3397</v>
      </c>
      <c r="BU38" s="96" t="s">
        <v>482</v>
      </c>
      <c r="BV38" s="95"/>
      <c r="BW38" s="96" t="s">
        <v>481</v>
      </c>
      <c r="BX38" s="156" t="s">
        <v>3092</v>
      </c>
      <c r="BY38" s="96" t="s">
        <v>481</v>
      </c>
      <c r="BZ38" s="172" t="s">
        <v>1544</v>
      </c>
      <c r="CA38" s="109" t="s">
        <v>481</v>
      </c>
      <c r="CB38" s="178" t="s">
        <v>540</v>
      </c>
      <c r="CC38" s="96" t="s">
        <v>482</v>
      </c>
      <c r="CD38" s="95"/>
      <c r="CE38" s="96" t="s">
        <v>481</v>
      </c>
      <c r="CF38" s="95" t="s">
        <v>2792</v>
      </c>
      <c r="CG38" s="239" t="s">
        <v>481</v>
      </c>
      <c r="CH38" s="246" t="s">
        <v>3161</v>
      </c>
      <c r="CI38" s="96" t="s">
        <v>482</v>
      </c>
      <c r="CJ38" s="113" t="s">
        <v>1645</v>
      </c>
      <c r="CK38" s="96" t="s">
        <v>481</v>
      </c>
      <c r="CL38" s="98" t="s">
        <v>3444</v>
      </c>
      <c r="CM38" s="123" t="s">
        <v>482</v>
      </c>
      <c r="CN38" s="98"/>
      <c r="CO38" s="123" t="s">
        <v>481</v>
      </c>
      <c r="CP38" s="137" t="s">
        <v>1720</v>
      </c>
      <c r="CQ38" s="122" t="s">
        <v>481</v>
      </c>
      <c r="CR38" s="131" t="s">
        <v>1752</v>
      </c>
      <c r="CS38" s="123" t="s">
        <v>482</v>
      </c>
      <c r="CT38" s="124"/>
      <c r="CU38" s="123" t="s">
        <v>481</v>
      </c>
      <c r="CV38" s="137" t="s">
        <v>1805</v>
      </c>
      <c r="CW38" s="122" t="s">
        <v>481</v>
      </c>
      <c r="CX38" s="203" t="s">
        <v>1835</v>
      </c>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row>
    <row r="39" spans="1:128" ht="127.2" customHeight="1" thickBot="1" x14ac:dyDescent="0.35">
      <c r="A39" s="137" t="s">
        <v>340</v>
      </c>
      <c r="B39" s="138" t="s">
        <v>608</v>
      </c>
      <c r="C39" s="96" t="s">
        <v>481</v>
      </c>
      <c r="D39" s="139" t="s">
        <v>2269</v>
      </c>
      <c r="E39" s="96" t="s">
        <v>481</v>
      </c>
      <c r="F39" s="95" t="s">
        <v>2294</v>
      </c>
      <c r="G39" s="96" t="s">
        <v>481</v>
      </c>
      <c r="H39" s="157" t="s">
        <v>1104</v>
      </c>
      <c r="I39" s="96" t="s">
        <v>481</v>
      </c>
      <c r="J39" s="156" t="s">
        <v>2336</v>
      </c>
      <c r="K39" s="96" t="s">
        <v>482</v>
      </c>
      <c r="L39" s="95"/>
      <c r="M39" s="101" t="s">
        <v>481</v>
      </c>
      <c r="N39" s="156" t="s">
        <v>1216</v>
      </c>
      <c r="O39" s="101" t="s">
        <v>481</v>
      </c>
      <c r="P39" s="156" t="s">
        <v>1217</v>
      </c>
      <c r="Q39" s="101" t="s">
        <v>482</v>
      </c>
      <c r="R39" s="156"/>
      <c r="S39" s="101" t="s">
        <v>481</v>
      </c>
      <c r="T39" s="104" t="s">
        <v>2394</v>
      </c>
      <c r="U39" s="101" t="s">
        <v>481</v>
      </c>
      <c r="V39" s="139" t="s">
        <v>1218</v>
      </c>
      <c r="W39" s="96" t="s">
        <v>481</v>
      </c>
      <c r="X39" s="159" t="s">
        <v>1344</v>
      </c>
      <c r="Y39" s="239" t="s">
        <v>482</v>
      </c>
      <c r="Z39" s="105"/>
      <c r="AA39" s="256" t="s">
        <v>483</v>
      </c>
      <c r="AB39" s="243" t="s">
        <v>3179</v>
      </c>
      <c r="AC39" s="96" t="s">
        <v>481</v>
      </c>
      <c r="AD39" s="95" t="s">
        <v>1345</v>
      </c>
      <c r="AE39" s="96" t="s">
        <v>481</v>
      </c>
      <c r="AF39" s="98" t="s">
        <v>1346</v>
      </c>
      <c r="AG39" s="208" t="s">
        <v>481</v>
      </c>
      <c r="AH39" s="215" t="s">
        <v>2927</v>
      </c>
      <c r="AI39" s="208" t="s">
        <v>482</v>
      </c>
      <c r="AJ39" s="209"/>
      <c r="AK39" s="208" t="s">
        <v>482</v>
      </c>
      <c r="AL39" s="209"/>
      <c r="AM39" s="96" t="s">
        <v>482</v>
      </c>
      <c r="AN39" s="222"/>
      <c r="AO39" s="118" t="s">
        <v>482</v>
      </c>
      <c r="AP39" s="119"/>
      <c r="AQ39" s="148" t="s">
        <v>481</v>
      </c>
      <c r="AR39" s="159" t="s">
        <v>2498</v>
      </c>
      <c r="AS39" s="148" t="s">
        <v>481</v>
      </c>
      <c r="AT39" s="159" t="s">
        <v>1932</v>
      </c>
      <c r="AU39" s="148" t="s">
        <v>482</v>
      </c>
      <c r="AV39" s="150"/>
      <c r="AW39" s="148" t="s">
        <v>482</v>
      </c>
      <c r="AX39" s="199" t="s">
        <v>2742</v>
      </c>
      <c r="AY39" s="148" t="s">
        <v>481</v>
      </c>
      <c r="AZ39" s="158" t="s">
        <v>833</v>
      </c>
      <c r="BA39" s="96" t="s">
        <v>482</v>
      </c>
      <c r="BB39" s="109"/>
      <c r="BC39" s="120" t="s">
        <v>482</v>
      </c>
      <c r="BD39" s="127"/>
      <c r="BE39" s="120" t="s">
        <v>482</v>
      </c>
      <c r="BF39" s="127"/>
      <c r="BG39" s="120" t="s">
        <v>481</v>
      </c>
      <c r="BH39" s="137" t="s">
        <v>2628</v>
      </c>
      <c r="BI39" s="120" t="s">
        <v>481</v>
      </c>
      <c r="BJ39" s="139" t="s">
        <v>2684</v>
      </c>
      <c r="BK39" s="96" t="s">
        <v>483</v>
      </c>
      <c r="BL39" s="130" t="s">
        <v>3251</v>
      </c>
      <c r="BM39" s="96" t="s">
        <v>482</v>
      </c>
      <c r="BN39" s="95"/>
      <c r="BO39" s="96" t="s">
        <v>483</v>
      </c>
      <c r="BP39" s="98" t="s">
        <v>3304</v>
      </c>
      <c r="BQ39" s="96" t="s">
        <v>481</v>
      </c>
      <c r="BR39" s="139" t="s">
        <v>3354</v>
      </c>
      <c r="BS39" s="96" t="s">
        <v>483</v>
      </c>
      <c r="BT39" s="98" t="s">
        <v>3398</v>
      </c>
      <c r="BU39" s="96" t="s">
        <v>481</v>
      </c>
      <c r="BV39" s="113" t="s">
        <v>2167</v>
      </c>
      <c r="BW39" s="96" t="s">
        <v>482</v>
      </c>
      <c r="BX39" s="95"/>
      <c r="BY39" s="96" t="s">
        <v>481</v>
      </c>
      <c r="BZ39" s="172" t="s">
        <v>1549</v>
      </c>
      <c r="CA39" s="109" t="s">
        <v>482</v>
      </c>
      <c r="CB39" s="109"/>
      <c r="CC39" s="96" t="s">
        <v>482</v>
      </c>
      <c r="CD39" s="95"/>
      <c r="CE39" s="96" t="s">
        <v>481</v>
      </c>
      <c r="CF39" s="98" t="s">
        <v>2794</v>
      </c>
      <c r="CG39" s="239" t="s">
        <v>481</v>
      </c>
      <c r="CH39" s="240" t="s">
        <v>3162</v>
      </c>
      <c r="CI39" s="96" t="s">
        <v>481</v>
      </c>
      <c r="CJ39" s="157" t="s">
        <v>2547</v>
      </c>
      <c r="CK39" s="96" t="s">
        <v>481</v>
      </c>
      <c r="CL39" s="98" t="s">
        <v>3445</v>
      </c>
      <c r="CM39" s="123" t="s">
        <v>481</v>
      </c>
      <c r="CN39" s="139" t="s">
        <v>3489</v>
      </c>
      <c r="CO39" s="123" t="s">
        <v>481</v>
      </c>
      <c r="CP39" s="156" t="s">
        <v>1722</v>
      </c>
      <c r="CQ39" s="122" t="s">
        <v>481</v>
      </c>
      <c r="CR39" s="156" t="s">
        <v>2574</v>
      </c>
      <c r="CS39" s="123" t="s">
        <v>481</v>
      </c>
      <c r="CT39" s="132" t="s">
        <v>1782</v>
      </c>
      <c r="CU39" s="123" t="s">
        <v>481</v>
      </c>
      <c r="CV39" s="156" t="s">
        <v>3044</v>
      </c>
      <c r="CW39" s="122" t="s">
        <v>481</v>
      </c>
      <c r="CX39" s="172" t="s">
        <v>1837</v>
      </c>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row>
    <row r="40" spans="1:128" ht="129" customHeight="1" thickBot="1" x14ac:dyDescent="0.35">
      <c r="A40" s="137" t="s">
        <v>341</v>
      </c>
      <c r="B40" s="138" t="s">
        <v>609</v>
      </c>
      <c r="C40" s="96" t="s">
        <v>481</v>
      </c>
      <c r="D40" s="98" t="s">
        <v>1056</v>
      </c>
      <c r="E40" s="96" t="s">
        <v>481</v>
      </c>
      <c r="F40" s="95" t="s">
        <v>2294</v>
      </c>
      <c r="G40" s="96" t="s">
        <v>482</v>
      </c>
      <c r="H40" s="113" t="s">
        <v>1105</v>
      </c>
      <c r="I40" s="96" t="s">
        <v>481</v>
      </c>
      <c r="J40" s="156" t="s">
        <v>1139</v>
      </c>
      <c r="K40" s="96" t="s">
        <v>481</v>
      </c>
      <c r="L40" s="156" t="s">
        <v>1130</v>
      </c>
      <c r="M40" s="101" t="s">
        <v>481</v>
      </c>
      <c r="N40" s="156" t="s">
        <v>1219</v>
      </c>
      <c r="O40" s="101" t="s">
        <v>481</v>
      </c>
      <c r="P40" s="156" t="s">
        <v>1220</v>
      </c>
      <c r="Q40" s="101" t="s">
        <v>482</v>
      </c>
      <c r="R40" s="104"/>
      <c r="S40" s="101" t="s">
        <v>482</v>
      </c>
      <c r="T40" s="156" t="s">
        <v>2394</v>
      </c>
      <c r="U40" s="101" t="s">
        <v>481</v>
      </c>
      <c r="V40" s="137" t="s">
        <v>2049</v>
      </c>
      <c r="W40" s="96" t="s">
        <v>481</v>
      </c>
      <c r="X40" s="159" t="s">
        <v>1344</v>
      </c>
      <c r="Y40" s="239" t="s">
        <v>482</v>
      </c>
      <c r="Z40" s="105"/>
      <c r="AA40" s="256" t="s">
        <v>483</v>
      </c>
      <c r="AB40" s="243" t="s">
        <v>3179</v>
      </c>
      <c r="AC40" s="96" t="s">
        <v>481</v>
      </c>
      <c r="AD40" s="95" t="s">
        <v>1347</v>
      </c>
      <c r="AE40" s="96" t="s">
        <v>481</v>
      </c>
      <c r="AF40" s="98" t="s">
        <v>1348</v>
      </c>
      <c r="AG40" s="208" t="s">
        <v>482</v>
      </c>
      <c r="AH40" s="209" t="s">
        <v>2928</v>
      </c>
      <c r="AI40" s="208" t="s">
        <v>1084</v>
      </c>
      <c r="AJ40" s="219" t="s">
        <v>2950</v>
      </c>
      <c r="AK40" s="208" t="s">
        <v>482</v>
      </c>
      <c r="AL40" s="209"/>
      <c r="AM40" s="96" t="s">
        <v>482</v>
      </c>
      <c r="AN40" s="222"/>
      <c r="AO40" s="118" t="s">
        <v>482</v>
      </c>
      <c r="AP40" s="119"/>
      <c r="AQ40" s="148" t="s">
        <v>481</v>
      </c>
      <c r="AR40" s="159" t="s">
        <v>2499</v>
      </c>
      <c r="AS40" s="148" t="s">
        <v>481</v>
      </c>
      <c r="AT40" s="159" t="s">
        <v>1932</v>
      </c>
      <c r="AU40" s="148" t="s">
        <v>482</v>
      </c>
      <c r="AV40" s="150"/>
      <c r="AW40" s="148" t="s">
        <v>481</v>
      </c>
      <c r="AX40" s="159" t="s">
        <v>1933</v>
      </c>
      <c r="AY40" s="148" t="s">
        <v>481</v>
      </c>
      <c r="AZ40" s="158" t="s">
        <v>1934</v>
      </c>
      <c r="BA40" s="96" t="s">
        <v>482</v>
      </c>
      <c r="BB40" s="109"/>
      <c r="BC40" s="120" t="s">
        <v>482</v>
      </c>
      <c r="BD40" s="127"/>
      <c r="BE40" s="120" t="s">
        <v>481</v>
      </c>
      <c r="BF40" s="228" t="s">
        <v>2996</v>
      </c>
      <c r="BG40" s="120" t="s">
        <v>481</v>
      </c>
      <c r="BH40" s="139" t="s">
        <v>2629</v>
      </c>
      <c r="BI40" s="120" t="s">
        <v>481</v>
      </c>
      <c r="BJ40" s="139" t="s">
        <v>2684</v>
      </c>
      <c r="BK40" s="96" t="s">
        <v>482</v>
      </c>
      <c r="BL40" s="98"/>
      <c r="BM40" s="96" t="s">
        <v>482</v>
      </c>
      <c r="BN40" s="95"/>
      <c r="BO40" s="96" t="s">
        <v>483</v>
      </c>
      <c r="BP40" s="98" t="s">
        <v>3305</v>
      </c>
      <c r="BQ40" s="96" t="s">
        <v>481</v>
      </c>
      <c r="BR40" s="139" t="s">
        <v>3355</v>
      </c>
      <c r="BS40" s="96" t="s">
        <v>483</v>
      </c>
      <c r="BT40" s="98" t="s">
        <v>3398</v>
      </c>
      <c r="BU40" s="96" t="s">
        <v>481</v>
      </c>
      <c r="BV40" s="113" t="s">
        <v>2167</v>
      </c>
      <c r="BW40" s="96" t="s">
        <v>482</v>
      </c>
      <c r="BX40" s="95"/>
      <c r="BY40" s="96" t="s">
        <v>481</v>
      </c>
      <c r="BZ40" s="143" t="s">
        <v>1549</v>
      </c>
      <c r="CA40" s="109" t="s">
        <v>482</v>
      </c>
      <c r="CB40" s="109"/>
      <c r="CC40" s="96" t="s">
        <v>481</v>
      </c>
      <c r="CD40" s="98" t="s">
        <v>1550</v>
      </c>
      <c r="CE40" s="96" t="s">
        <v>481</v>
      </c>
      <c r="CF40" s="98" t="s">
        <v>2794</v>
      </c>
      <c r="CG40" s="239" t="s">
        <v>481</v>
      </c>
      <c r="CH40" s="250" t="s">
        <v>1656</v>
      </c>
      <c r="CI40" s="96" t="s">
        <v>481</v>
      </c>
      <c r="CJ40" s="157" t="s">
        <v>2547</v>
      </c>
      <c r="CK40" s="96" t="s">
        <v>482</v>
      </c>
      <c r="CL40" s="98" t="s">
        <v>3446</v>
      </c>
      <c r="CM40" s="123" t="s">
        <v>481</v>
      </c>
      <c r="CN40" s="139" t="s">
        <v>3489</v>
      </c>
      <c r="CO40" s="123" t="s">
        <v>481</v>
      </c>
      <c r="CP40" s="132" t="s">
        <v>1723</v>
      </c>
      <c r="CQ40" s="122" t="s">
        <v>481</v>
      </c>
      <c r="CR40" s="137" t="s">
        <v>2574</v>
      </c>
      <c r="CS40" s="123" t="s">
        <v>481</v>
      </c>
      <c r="CT40" s="132" t="s">
        <v>1782</v>
      </c>
      <c r="CU40" s="123" t="s">
        <v>481</v>
      </c>
      <c r="CV40" s="156" t="s">
        <v>3044</v>
      </c>
      <c r="CW40" s="122" t="s">
        <v>481</v>
      </c>
      <c r="CX40" s="172" t="s">
        <v>1838</v>
      </c>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row>
    <row r="41" spans="1:128" ht="124.2" customHeight="1" thickBot="1" x14ac:dyDescent="0.35">
      <c r="A41" s="137" t="s">
        <v>342</v>
      </c>
      <c r="B41" s="138" t="s">
        <v>281</v>
      </c>
      <c r="C41" s="96" t="s">
        <v>481</v>
      </c>
      <c r="D41" s="112" t="s">
        <v>2270</v>
      </c>
      <c r="E41" s="96" t="s">
        <v>481</v>
      </c>
      <c r="F41" s="95" t="s">
        <v>2295</v>
      </c>
      <c r="G41" s="96" t="s">
        <v>482</v>
      </c>
      <c r="H41" s="113" t="s">
        <v>1106</v>
      </c>
      <c r="I41" s="96" t="s">
        <v>481</v>
      </c>
      <c r="J41" s="156" t="s">
        <v>1140</v>
      </c>
      <c r="K41" s="96" t="s">
        <v>481</v>
      </c>
      <c r="L41" s="156" t="s">
        <v>2230</v>
      </c>
      <c r="M41" s="101" t="s">
        <v>481</v>
      </c>
      <c r="N41" s="156" t="s">
        <v>1221</v>
      </c>
      <c r="O41" s="101" t="s">
        <v>481</v>
      </c>
      <c r="P41" s="156" t="s">
        <v>1222</v>
      </c>
      <c r="Q41" s="101" t="s">
        <v>482</v>
      </c>
      <c r="R41" s="156"/>
      <c r="S41" s="101" t="s">
        <v>482</v>
      </c>
      <c r="T41" s="137" t="s">
        <v>2394</v>
      </c>
      <c r="U41" s="101" t="s">
        <v>481</v>
      </c>
      <c r="V41" s="102" t="s">
        <v>1223</v>
      </c>
      <c r="W41" s="96" t="s">
        <v>481</v>
      </c>
      <c r="X41" s="159" t="s">
        <v>1349</v>
      </c>
      <c r="Y41" s="239" t="s">
        <v>482</v>
      </c>
      <c r="Z41" s="105"/>
      <c r="AA41" s="256" t="s">
        <v>483</v>
      </c>
      <c r="AB41" s="243" t="s">
        <v>3179</v>
      </c>
      <c r="AC41" s="96" t="s">
        <v>481</v>
      </c>
      <c r="AD41" s="98" t="s">
        <v>2434</v>
      </c>
      <c r="AE41" s="96" t="s">
        <v>481</v>
      </c>
      <c r="AF41" s="98" t="s">
        <v>1350</v>
      </c>
      <c r="AG41" s="208" t="s">
        <v>481</v>
      </c>
      <c r="AH41" s="215" t="s">
        <v>2929</v>
      </c>
      <c r="AI41" s="208" t="s">
        <v>1084</v>
      </c>
      <c r="AJ41" s="219" t="s">
        <v>2951</v>
      </c>
      <c r="AK41" s="208" t="s">
        <v>481</v>
      </c>
      <c r="AL41" s="215" t="s">
        <v>2970</v>
      </c>
      <c r="AM41" s="96" t="s">
        <v>482</v>
      </c>
      <c r="AN41" s="224"/>
      <c r="AO41" s="118" t="s">
        <v>482</v>
      </c>
      <c r="AP41" s="119"/>
      <c r="AQ41" s="148" t="s">
        <v>481</v>
      </c>
      <c r="AR41" s="158" t="s">
        <v>2500</v>
      </c>
      <c r="AS41" s="148" t="s">
        <v>481</v>
      </c>
      <c r="AT41" s="159" t="s">
        <v>1936</v>
      </c>
      <c r="AU41" s="148" t="s">
        <v>482</v>
      </c>
      <c r="AV41" s="150"/>
      <c r="AW41" s="148" t="s">
        <v>481</v>
      </c>
      <c r="AX41" s="199" t="s">
        <v>1937</v>
      </c>
      <c r="AY41" s="148" t="s">
        <v>481</v>
      </c>
      <c r="AZ41" s="158" t="s">
        <v>834</v>
      </c>
      <c r="BA41" s="96" t="s">
        <v>482</v>
      </c>
      <c r="BB41" s="109"/>
      <c r="BC41" s="120" t="s">
        <v>482</v>
      </c>
      <c r="BD41" s="127"/>
      <c r="BE41" s="120" t="s">
        <v>481</v>
      </c>
      <c r="BF41" s="127" t="s">
        <v>1429</v>
      </c>
      <c r="BG41" s="120" t="s">
        <v>481</v>
      </c>
      <c r="BH41" s="137" t="s">
        <v>2630</v>
      </c>
      <c r="BI41" s="120" t="s">
        <v>481</v>
      </c>
      <c r="BJ41" s="137" t="s">
        <v>2685</v>
      </c>
      <c r="BK41" s="96" t="s">
        <v>482</v>
      </c>
      <c r="BL41" s="130"/>
      <c r="BM41" s="96" t="s">
        <v>482</v>
      </c>
      <c r="BN41" s="95"/>
      <c r="BO41" s="96" t="s">
        <v>482</v>
      </c>
      <c r="BP41" s="98"/>
      <c r="BQ41" s="96" t="s">
        <v>481</v>
      </c>
      <c r="BR41" s="139" t="s">
        <v>3356</v>
      </c>
      <c r="BS41" s="96" t="s">
        <v>483</v>
      </c>
      <c r="BT41" s="98" t="s">
        <v>3399</v>
      </c>
      <c r="BU41" s="96" t="s">
        <v>481</v>
      </c>
      <c r="BV41" s="113" t="s">
        <v>2168</v>
      </c>
      <c r="BW41" s="96" t="s">
        <v>482</v>
      </c>
      <c r="BX41" s="95"/>
      <c r="BY41" s="96" t="s">
        <v>481</v>
      </c>
      <c r="BZ41" s="173" t="s">
        <v>1551</v>
      </c>
      <c r="CA41" s="109" t="s">
        <v>481</v>
      </c>
      <c r="CB41" s="128" t="s">
        <v>1552</v>
      </c>
      <c r="CC41" s="96" t="s">
        <v>483</v>
      </c>
      <c r="CD41" s="137" t="s">
        <v>1553</v>
      </c>
      <c r="CE41" s="96" t="s">
        <v>481</v>
      </c>
      <c r="CF41" s="156" t="s">
        <v>2793</v>
      </c>
      <c r="CG41" s="239" t="s">
        <v>481</v>
      </c>
      <c r="CH41" s="242" t="s">
        <v>1703</v>
      </c>
      <c r="CI41" s="96" t="s">
        <v>481</v>
      </c>
      <c r="CJ41" s="157" t="s">
        <v>2546</v>
      </c>
      <c r="CK41" s="96" t="s">
        <v>482</v>
      </c>
      <c r="CL41" s="98"/>
      <c r="CM41" s="123" t="s">
        <v>482</v>
      </c>
      <c r="CN41" s="139"/>
      <c r="CO41" s="123" t="s">
        <v>481</v>
      </c>
      <c r="CP41" s="137" t="s">
        <v>1724</v>
      </c>
      <c r="CQ41" s="122" t="s">
        <v>481</v>
      </c>
      <c r="CR41" s="156" t="s">
        <v>1754</v>
      </c>
      <c r="CS41" s="123" t="s">
        <v>481</v>
      </c>
      <c r="CT41" s="132" t="s">
        <v>1783</v>
      </c>
      <c r="CU41" s="123" t="s">
        <v>481</v>
      </c>
      <c r="CV41" s="156" t="s">
        <v>3045</v>
      </c>
      <c r="CW41" s="122" t="s">
        <v>481</v>
      </c>
      <c r="CX41" s="172" t="s">
        <v>1839</v>
      </c>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row>
    <row r="42" spans="1:128" ht="66" customHeight="1" thickBot="1" x14ac:dyDescent="0.35">
      <c r="A42" s="137" t="s">
        <v>343</v>
      </c>
      <c r="B42" s="138" t="s">
        <v>297</v>
      </c>
      <c r="C42" s="96" t="s">
        <v>481</v>
      </c>
      <c r="D42" s="139" t="s">
        <v>1057</v>
      </c>
      <c r="E42" s="96" t="s">
        <v>482</v>
      </c>
      <c r="F42" s="95" t="s">
        <v>1080</v>
      </c>
      <c r="G42" s="96" t="s">
        <v>481</v>
      </c>
      <c r="H42" s="157" t="s">
        <v>1104</v>
      </c>
      <c r="I42" s="96" t="s">
        <v>481</v>
      </c>
      <c r="J42" s="156" t="s">
        <v>1138</v>
      </c>
      <c r="K42" s="96" t="s">
        <v>482</v>
      </c>
      <c r="L42" s="95"/>
      <c r="M42" s="101" t="s">
        <v>481</v>
      </c>
      <c r="N42" s="156" t="s">
        <v>1221</v>
      </c>
      <c r="O42" s="101" t="s">
        <v>481</v>
      </c>
      <c r="P42" s="156" t="s">
        <v>1220</v>
      </c>
      <c r="Q42" s="101" t="s">
        <v>482</v>
      </c>
      <c r="R42" s="104"/>
      <c r="S42" s="101" t="s">
        <v>482</v>
      </c>
      <c r="T42" s="137" t="s">
        <v>2394</v>
      </c>
      <c r="U42" s="101" t="s">
        <v>481</v>
      </c>
      <c r="V42" s="139" t="s">
        <v>2420</v>
      </c>
      <c r="W42" s="96" t="s">
        <v>481</v>
      </c>
      <c r="X42" s="98" t="s">
        <v>2887</v>
      </c>
      <c r="Y42" s="239" t="s">
        <v>483</v>
      </c>
      <c r="Z42" s="98" t="s">
        <v>3206</v>
      </c>
      <c r="AA42" s="239" t="s">
        <v>481</v>
      </c>
      <c r="AB42" s="243" t="s">
        <v>3179</v>
      </c>
      <c r="AC42" s="96" t="s">
        <v>481</v>
      </c>
      <c r="AD42" s="158" t="s">
        <v>2435</v>
      </c>
      <c r="AE42" s="96" t="s">
        <v>481</v>
      </c>
      <c r="AF42" s="98" t="s">
        <v>1350</v>
      </c>
      <c r="AG42" s="208" t="s">
        <v>482</v>
      </c>
      <c r="AH42" s="209"/>
      <c r="AI42" s="208" t="s">
        <v>482</v>
      </c>
      <c r="AJ42" s="218"/>
      <c r="AK42" s="208" t="s">
        <v>481</v>
      </c>
      <c r="AL42" s="215" t="s">
        <v>2970</v>
      </c>
      <c r="AM42" s="96" t="s">
        <v>482</v>
      </c>
      <c r="AN42" s="224"/>
      <c r="AO42" s="118" t="s">
        <v>481</v>
      </c>
      <c r="AP42" s="159" t="s">
        <v>2471</v>
      </c>
      <c r="AQ42" s="148" t="s">
        <v>481</v>
      </c>
      <c r="AR42" s="150" t="s">
        <v>1935</v>
      </c>
      <c r="AS42" s="148" t="s">
        <v>481</v>
      </c>
      <c r="AT42" s="149" t="s">
        <v>1938</v>
      </c>
      <c r="AU42" s="148" t="s">
        <v>481</v>
      </c>
      <c r="AV42" s="150" t="s">
        <v>1939</v>
      </c>
      <c r="AW42" s="148" t="s">
        <v>481</v>
      </c>
      <c r="AX42" s="199" t="s">
        <v>1940</v>
      </c>
      <c r="AY42" s="148" t="s">
        <v>481</v>
      </c>
      <c r="AZ42" s="158" t="s">
        <v>2760</v>
      </c>
      <c r="BA42" s="96" t="s">
        <v>482</v>
      </c>
      <c r="BB42" s="109"/>
      <c r="BC42" s="120" t="s">
        <v>482</v>
      </c>
      <c r="BD42" s="127"/>
      <c r="BE42" s="120" t="s">
        <v>483</v>
      </c>
      <c r="BF42" s="226" t="s">
        <v>1430</v>
      </c>
      <c r="BG42" s="120" t="s">
        <v>481</v>
      </c>
      <c r="BH42" s="139" t="s">
        <v>2631</v>
      </c>
      <c r="BI42" s="120" t="s">
        <v>482</v>
      </c>
      <c r="BJ42" s="121"/>
      <c r="BK42" s="96" t="s">
        <v>482</v>
      </c>
      <c r="BL42" s="98"/>
      <c r="BM42" s="96" t="s">
        <v>482</v>
      </c>
      <c r="BN42" s="95"/>
      <c r="BO42" s="96" t="s">
        <v>483</v>
      </c>
      <c r="BP42" s="98" t="s">
        <v>3306</v>
      </c>
      <c r="BQ42" s="96" t="s">
        <v>481</v>
      </c>
      <c r="BR42" s="139" t="s">
        <v>1554</v>
      </c>
      <c r="BS42" s="96" t="s">
        <v>482</v>
      </c>
      <c r="BT42" s="98"/>
      <c r="BU42" s="96" t="s">
        <v>481</v>
      </c>
      <c r="BV42" s="134" t="s">
        <v>2169</v>
      </c>
      <c r="BW42" s="96" t="s">
        <v>482</v>
      </c>
      <c r="BX42" s="95"/>
      <c r="BY42" s="96" t="s">
        <v>481</v>
      </c>
      <c r="BZ42" s="109" t="s">
        <v>1555</v>
      </c>
      <c r="CA42" s="109" t="s">
        <v>481</v>
      </c>
      <c r="CB42" s="96" t="s">
        <v>1552</v>
      </c>
      <c r="CC42" s="96" t="s">
        <v>481</v>
      </c>
      <c r="CD42" s="156" t="s">
        <v>3066</v>
      </c>
      <c r="CE42" s="96" t="s">
        <v>481</v>
      </c>
      <c r="CF42" s="95" t="s">
        <v>2795</v>
      </c>
      <c r="CG42" s="239" t="s">
        <v>481</v>
      </c>
      <c r="CH42" s="251" t="s">
        <v>3163</v>
      </c>
      <c r="CI42" s="96" t="s">
        <v>481</v>
      </c>
      <c r="CJ42" s="157" t="s">
        <v>2548</v>
      </c>
      <c r="CK42" s="96" t="s">
        <v>482</v>
      </c>
      <c r="CL42" s="98" t="s">
        <v>3447</v>
      </c>
      <c r="CM42" s="123" t="s">
        <v>482</v>
      </c>
      <c r="CN42" s="139"/>
      <c r="CO42" s="123" t="s">
        <v>481</v>
      </c>
      <c r="CP42" s="137" t="s">
        <v>1724</v>
      </c>
      <c r="CQ42" s="122" t="s">
        <v>481</v>
      </c>
      <c r="CR42" s="137" t="s">
        <v>1754</v>
      </c>
      <c r="CS42" s="123" t="s">
        <v>481</v>
      </c>
      <c r="CT42" s="132" t="s">
        <v>2231</v>
      </c>
      <c r="CU42" s="123" t="s">
        <v>481</v>
      </c>
      <c r="CV42" s="156" t="s">
        <v>3044</v>
      </c>
      <c r="CW42" s="122" t="s">
        <v>481</v>
      </c>
      <c r="CX42" s="143" t="s">
        <v>1840</v>
      </c>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row>
    <row r="43" spans="1:128" ht="60" customHeight="1" thickBot="1" x14ac:dyDescent="0.35">
      <c r="A43" s="137" t="s">
        <v>344</v>
      </c>
      <c r="B43" s="138" t="s">
        <v>150</v>
      </c>
      <c r="C43" s="96" t="s">
        <v>481</v>
      </c>
      <c r="D43" s="157" t="s">
        <v>1058</v>
      </c>
      <c r="E43" s="96" t="s">
        <v>482</v>
      </c>
      <c r="F43" s="95"/>
      <c r="G43" s="96" t="s">
        <v>481</v>
      </c>
      <c r="H43" s="95" t="s">
        <v>1107</v>
      </c>
      <c r="I43" s="96" t="s">
        <v>481</v>
      </c>
      <c r="J43" s="98" t="s">
        <v>2337</v>
      </c>
      <c r="K43" s="96" t="s">
        <v>481</v>
      </c>
      <c r="L43" s="156" t="s">
        <v>1131</v>
      </c>
      <c r="M43" s="101" t="s">
        <v>481</v>
      </c>
      <c r="N43" s="156" t="s">
        <v>1224</v>
      </c>
      <c r="O43" s="101" t="s">
        <v>481</v>
      </c>
      <c r="P43" s="137" t="s">
        <v>1225</v>
      </c>
      <c r="Q43" s="101" t="s">
        <v>481</v>
      </c>
      <c r="R43" s="156" t="s">
        <v>2858</v>
      </c>
      <c r="S43" s="101" t="s">
        <v>482</v>
      </c>
      <c r="T43" s="103" t="s">
        <v>2395</v>
      </c>
      <c r="U43" s="101" t="s">
        <v>481</v>
      </c>
      <c r="V43" s="139" t="s">
        <v>1226</v>
      </c>
      <c r="W43" s="96" t="s">
        <v>481</v>
      </c>
      <c r="X43" s="98" t="s">
        <v>2888</v>
      </c>
      <c r="Y43" s="239" t="s">
        <v>481</v>
      </c>
      <c r="Z43" s="98" t="s">
        <v>1351</v>
      </c>
      <c r="AA43" s="239" t="s">
        <v>481</v>
      </c>
      <c r="AB43" s="243" t="s">
        <v>3179</v>
      </c>
      <c r="AC43" s="96" t="s">
        <v>481</v>
      </c>
      <c r="AD43" s="98" t="s">
        <v>1352</v>
      </c>
      <c r="AE43" s="96" t="s">
        <v>481</v>
      </c>
      <c r="AF43" s="95" t="s">
        <v>2232</v>
      </c>
      <c r="AG43" s="208" t="s">
        <v>481</v>
      </c>
      <c r="AH43" s="215" t="s">
        <v>2930</v>
      </c>
      <c r="AI43" s="208" t="s">
        <v>1084</v>
      </c>
      <c r="AJ43" s="219" t="s">
        <v>2952</v>
      </c>
      <c r="AK43" s="208" t="s">
        <v>481</v>
      </c>
      <c r="AL43" s="215" t="s">
        <v>2971</v>
      </c>
      <c r="AM43" s="96" t="s">
        <v>481</v>
      </c>
      <c r="AN43" s="172" t="s">
        <v>1015</v>
      </c>
      <c r="AO43" s="118" t="s">
        <v>482</v>
      </c>
      <c r="AP43" s="119"/>
      <c r="AQ43" s="148" t="s">
        <v>481</v>
      </c>
      <c r="AR43" s="171" t="s">
        <v>2501</v>
      </c>
      <c r="AS43" s="148" t="s">
        <v>481</v>
      </c>
      <c r="AT43" s="159" t="s">
        <v>1941</v>
      </c>
      <c r="AU43" s="148" t="s">
        <v>481</v>
      </c>
      <c r="AV43" s="158" t="s">
        <v>2722</v>
      </c>
      <c r="AW43" s="148" t="s">
        <v>481</v>
      </c>
      <c r="AX43" s="158" t="s">
        <v>1942</v>
      </c>
      <c r="AY43" s="148" t="s">
        <v>481</v>
      </c>
      <c r="AZ43" s="159" t="s">
        <v>2761</v>
      </c>
      <c r="BA43" s="96" t="s">
        <v>481</v>
      </c>
      <c r="BB43" s="109" t="s">
        <v>996</v>
      </c>
      <c r="BC43" s="120" t="s">
        <v>481</v>
      </c>
      <c r="BD43" s="172" t="s">
        <v>974</v>
      </c>
      <c r="BE43" s="120" t="s">
        <v>483</v>
      </c>
      <c r="BF43" s="226" t="s">
        <v>1431</v>
      </c>
      <c r="BG43" s="120" t="s">
        <v>481</v>
      </c>
      <c r="BH43" s="139" t="s">
        <v>2632</v>
      </c>
      <c r="BI43" s="120" t="s">
        <v>482</v>
      </c>
      <c r="BJ43" s="129" t="s">
        <v>2686</v>
      </c>
      <c r="BK43" s="96" t="s">
        <v>483</v>
      </c>
      <c r="BL43" s="98" t="s">
        <v>3252</v>
      </c>
      <c r="BM43" s="96" t="s">
        <v>482</v>
      </c>
      <c r="BN43" s="95"/>
      <c r="BO43" s="96" t="s">
        <v>481</v>
      </c>
      <c r="BP43" s="139" t="s">
        <v>3307</v>
      </c>
      <c r="BQ43" s="96" t="s">
        <v>481</v>
      </c>
      <c r="BR43" s="139" t="s">
        <v>3357</v>
      </c>
      <c r="BS43" s="96" t="s">
        <v>481</v>
      </c>
      <c r="BT43" s="98" t="s">
        <v>3400</v>
      </c>
      <c r="BU43" s="96" t="s">
        <v>481</v>
      </c>
      <c r="BV43" s="130" t="s">
        <v>2170</v>
      </c>
      <c r="BW43" s="96" t="s">
        <v>481</v>
      </c>
      <c r="BX43" s="156" t="s">
        <v>3093</v>
      </c>
      <c r="BY43" s="96" t="s">
        <v>481</v>
      </c>
      <c r="BZ43" s="109" t="s">
        <v>2233</v>
      </c>
      <c r="CA43" s="109" t="s">
        <v>481</v>
      </c>
      <c r="CB43" s="96" t="s">
        <v>1556</v>
      </c>
      <c r="CC43" s="96" t="s">
        <v>481</v>
      </c>
      <c r="CD43" s="156" t="s">
        <v>3067</v>
      </c>
      <c r="CE43" s="96" t="s">
        <v>481</v>
      </c>
      <c r="CF43" s="159" t="s">
        <v>2796</v>
      </c>
      <c r="CG43" s="239" t="s">
        <v>481</v>
      </c>
      <c r="CH43" s="252" t="s">
        <v>3163</v>
      </c>
      <c r="CI43" s="96" t="s">
        <v>481</v>
      </c>
      <c r="CJ43" s="156" t="s">
        <v>2549</v>
      </c>
      <c r="CK43" s="96" t="s">
        <v>481</v>
      </c>
      <c r="CL43" s="98" t="s">
        <v>3448</v>
      </c>
      <c r="CM43" s="123" t="s">
        <v>481</v>
      </c>
      <c r="CN43" s="139" t="s">
        <v>3490</v>
      </c>
      <c r="CO43" s="123" t="s">
        <v>481</v>
      </c>
      <c r="CP43" s="132" t="s">
        <v>1725</v>
      </c>
      <c r="CQ43" s="122" t="s">
        <v>481</v>
      </c>
      <c r="CR43" s="137" t="s">
        <v>1754</v>
      </c>
      <c r="CS43" s="123" t="s">
        <v>481</v>
      </c>
      <c r="CT43" s="132" t="s">
        <v>1784</v>
      </c>
      <c r="CU43" s="123" t="s">
        <v>482</v>
      </c>
      <c r="CV43" s="137"/>
      <c r="CW43" s="122" t="s">
        <v>481</v>
      </c>
      <c r="CX43" s="143" t="s">
        <v>1841</v>
      </c>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row>
    <row r="44" spans="1:128" ht="69.599999999999994" customHeight="1" thickBot="1" x14ac:dyDescent="0.35">
      <c r="A44" s="137" t="s">
        <v>345</v>
      </c>
      <c r="B44" s="138" t="s">
        <v>151</v>
      </c>
      <c r="C44" s="96" t="s">
        <v>481</v>
      </c>
      <c r="D44" s="156" t="s">
        <v>1059</v>
      </c>
      <c r="E44" s="96" t="s">
        <v>481</v>
      </c>
      <c r="F44" s="95" t="s">
        <v>2294</v>
      </c>
      <c r="G44" s="96" t="s">
        <v>481</v>
      </c>
      <c r="H44" s="156" t="s">
        <v>1108</v>
      </c>
      <c r="I44" s="96" t="s">
        <v>481</v>
      </c>
      <c r="J44" s="137" t="s">
        <v>1140</v>
      </c>
      <c r="K44" s="96" t="s">
        <v>482</v>
      </c>
      <c r="L44" s="95"/>
      <c r="M44" s="101" t="s">
        <v>481</v>
      </c>
      <c r="N44" s="102" t="s">
        <v>1227</v>
      </c>
      <c r="O44" s="101" t="s">
        <v>481</v>
      </c>
      <c r="P44" s="137" t="s">
        <v>1225</v>
      </c>
      <c r="Q44" s="101" t="s">
        <v>482</v>
      </c>
      <c r="R44" s="104"/>
      <c r="S44" s="101" t="s">
        <v>482</v>
      </c>
      <c r="T44" s="156" t="s">
        <v>2396</v>
      </c>
      <c r="U44" s="101" t="s">
        <v>481</v>
      </c>
      <c r="V44" s="139" t="s">
        <v>1228</v>
      </c>
      <c r="W44" s="96" t="s">
        <v>481</v>
      </c>
      <c r="X44" s="98" t="s">
        <v>2889</v>
      </c>
      <c r="Y44" s="239" t="s">
        <v>483</v>
      </c>
      <c r="Z44" s="98" t="s">
        <v>3207</v>
      </c>
      <c r="AA44" s="239" t="s">
        <v>481</v>
      </c>
      <c r="AB44" s="243" t="s">
        <v>3179</v>
      </c>
      <c r="AC44" s="96" t="s">
        <v>481</v>
      </c>
      <c r="AD44" s="98" t="s">
        <v>1354</v>
      </c>
      <c r="AE44" s="96" t="s">
        <v>481</v>
      </c>
      <c r="AF44" s="98" t="s">
        <v>2248</v>
      </c>
      <c r="AG44" s="208" t="s">
        <v>482</v>
      </c>
      <c r="AH44" s="209"/>
      <c r="AI44" s="208" t="s">
        <v>1084</v>
      </c>
      <c r="AJ44" s="218" t="s">
        <v>1695</v>
      </c>
      <c r="AK44" s="208" t="s">
        <v>481</v>
      </c>
      <c r="AL44" s="215" t="s">
        <v>2970</v>
      </c>
      <c r="AM44" s="96" t="s">
        <v>482</v>
      </c>
      <c r="AN44" s="224"/>
      <c r="AO44" s="168" t="s">
        <v>482</v>
      </c>
      <c r="AP44" s="159"/>
      <c r="AQ44" s="148" t="s">
        <v>481</v>
      </c>
      <c r="AR44" s="159" t="s">
        <v>561</v>
      </c>
      <c r="AS44" s="148" t="s">
        <v>481</v>
      </c>
      <c r="AT44" s="159" t="s">
        <v>1941</v>
      </c>
      <c r="AU44" s="148" t="s">
        <v>482</v>
      </c>
      <c r="AV44" s="150"/>
      <c r="AW44" s="148" t="s">
        <v>482</v>
      </c>
      <c r="AX44" s="158" t="s">
        <v>1942</v>
      </c>
      <c r="AY44" s="148" t="s">
        <v>481</v>
      </c>
      <c r="AZ44" s="158" t="s">
        <v>2761</v>
      </c>
      <c r="BA44" s="96" t="s">
        <v>482</v>
      </c>
      <c r="BB44" s="109"/>
      <c r="BC44" s="120" t="s">
        <v>481</v>
      </c>
      <c r="BD44" s="172" t="s">
        <v>1432</v>
      </c>
      <c r="BE44" s="120" t="s">
        <v>483</v>
      </c>
      <c r="BF44" s="226" t="s">
        <v>1433</v>
      </c>
      <c r="BG44" s="120" t="s">
        <v>481</v>
      </c>
      <c r="BH44" s="139" t="s">
        <v>2633</v>
      </c>
      <c r="BI44" s="120" t="s">
        <v>481</v>
      </c>
      <c r="BJ44" s="129" t="s">
        <v>2686</v>
      </c>
      <c r="BK44" s="96" t="s">
        <v>482</v>
      </c>
      <c r="BL44" s="98"/>
      <c r="BM44" s="96" t="s">
        <v>482</v>
      </c>
      <c r="BN44" s="95"/>
      <c r="BO44" s="96" t="s">
        <v>483</v>
      </c>
      <c r="BP44" s="98" t="s">
        <v>3308</v>
      </c>
      <c r="BQ44" s="96" t="s">
        <v>481</v>
      </c>
      <c r="BR44" s="98" t="s">
        <v>3358</v>
      </c>
      <c r="BS44" s="96" t="s">
        <v>481</v>
      </c>
      <c r="BT44" s="98" t="s">
        <v>3401</v>
      </c>
      <c r="BU44" s="96" t="s">
        <v>481</v>
      </c>
      <c r="BV44" s="137" t="s">
        <v>1557</v>
      </c>
      <c r="BW44" s="96" t="s">
        <v>482</v>
      </c>
      <c r="BX44" s="95"/>
      <c r="BY44" s="96" t="s">
        <v>481</v>
      </c>
      <c r="BZ44" s="173" t="s">
        <v>1558</v>
      </c>
      <c r="CA44" s="109" t="s">
        <v>482</v>
      </c>
      <c r="CB44" s="109"/>
      <c r="CC44" s="96" t="s">
        <v>481</v>
      </c>
      <c r="CD44" s="98" t="s">
        <v>1559</v>
      </c>
      <c r="CE44" s="96" t="s">
        <v>481</v>
      </c>
      <c r="CF44" s="95" t="s">
        <v>2796</v>
      </c>
      <c r="CG44" s="239" t="s">
        <v>482</v>
      </c>
      <c r="CH44" s="243"/>
      <c r="CI44" s="96" t="s">
        <v>481</v>
      </c>
      <c r="CJ44" s="137" t="s">
        <v>2550</v>
      </c>
      <c r="CK44" s="96" t="s">
        <v>482</v>
      </c>
      <c r="CL44" s="98"/>
      <c r="CM44" s="123" t="s">
        <v>483</v>
      </c>
      <c r="CN44" s="139" t="s">
        <v>3491</v>
      </c>
      <c r="CO44" s="123" t="s">
        <v>481</v>
      </c>
      <c r="CP44" s="132" t="s">
        <v>1726</v>
      </c>
      <c r="CQ44" s="122" t="s">
        <v>481</v>
      </c>
      <c r="CR44" s="139" t="s">
        <v>1755</v>
      </c>
      <c r="CS44" s="123" t="s">
        <v>481</v>
      </c>
      <c r="CT44" s="132" t="s">
        <v>2827</v>
      </c>
      <c r="CU44" s="123" t="s">
        <v>481</v>
      </c>
      <c r="CV44" s="124" t="s">
        <v>3046</v>
      </c>
      <c r="CW44" s="122" t="s">
        <v>481</v>
      </c>
      <c r="CX44" s="203" t="s">
        <v>1841</v>
      </c>
      <c r="CZ44" s="87"/>
      <c r="DA44" s="87"/>
      <c r="DB44" s="87"/>
      <c r="DC44" s="87"/>
      <c r="DD44" s="87"/>
      <c r="DE44" s="87"/>
      <c r="DF44" s="87"/>
      <c r="DG44" s="87"/>
      <c r="DH44" s="87"/>
      <c r="DI44" s="87"/>
      <c r="DJ44" s="87"/>
      <c r="DK44" s="87"/>
      <c r="DL44" s="87"/>
      <c r="DM44" s="87"/>
      <c r="DN44" s="87"/>
      <c r="DO44" s="87"/>
      <c r="DP44" s="87"/>
      <c r="DQ44" s="87"/>
      <c r="DR44" s="87"/>
      <c r="DS44" s="87"/>
      <c r="DT44" s="87"/>
      <c r="DU44" s="87"/>
      <c r="DV44" s="87"/>
      <c r="DW44" s="87"/>
      <c r="DX44" s="87"/>
    </row>
    <row r="45" spans="1:128" ht="92.4" customHeight="1" thickBot="1" x14ac:dyDescent="0.35">
      <c r="A45" s="137" t="s">
        <v>346</v>
      </c>
      <c r="B45" s="99" t="s">
        <v>152</v>
      </c>
      <c r="C45" s="96" t="s">
        <v>482</v>
      </c>
      <c r="D45" s="95"/>
      <c r="E45" s="96" t="s">
        <v>482</v>
      </c>
      <c r="F45" s="95"/>
      <c r="G45" s="96" t="s">
        <v>482</v>
      </c>
      <c r="H45" s="113" t="s">
        <v>1109</v>
      </c>
      <c r="I45" s="96" t="s">
        <v>482</v>
      </c>
      <c r="J45" s="95"/>
      <c r="K45" s="96" t="s">
        <v>482</v>
      </c>
      <c r="L45" s="156"/>
      <c r="M45" s="101" t="s">
        <v>482</v>
      </c>
      <c r="N45" s="104"/>
      <c r="O45" s="101" t="s">
        <v>482</v>
      </c>
      <c r="P45" s="104"/>
      <c r="Q45" s="101" t="s">
        <v>482</v>
      </c>
      <c r="R45" s="104"/>
      <c r="S45" s="101" t="s">
        <v>482</v>
      </c>
      <c r="T45" s="104"/>
      <c r="U45" s="101" t="s">
        <v>482</v>
      </c>
      <c r="V45" s="104"/>
      <c r="W45" s="96" t="s">
        <v>482</v>
      </c>
      <c r="X45" s="106"/>
      <c r="Y45" s="239" t="s">
        <v>482</v>
      </c>
      <c r="Z45" s="105"/>
      <c r="AA45" s="239" t="s">
        <v>482</v>
      </c>
      <c r="AB45" s="243"/>
      <c r="AC45" s="96" t="s">
        <v>482</v>
      </c>
      <c r="AD45" s="98" t="s">
        <v>1355</v>
      </c>
      <c r="AE45" s="96" t="s">
        <v>482</v>
      </c>
      <c r="AF45" s="106"/>
      <c r="AG45" s="208" t="s">
        <v>482</v>
      </c>
      <c r="AH45" s="209"/>
      <c r="AI45" s="208" t="s">
        <v>1465</v>
      </c>
      <c r="AJ45" s="209"/>
      <c r="AK45" s="208" t="s">
        <v>482</v>
      </c>
      <c r="AL45" s="209"/>
      <c r="AM45" s="96" t="s">
        <v>482</v>
      </c>
      <c r="AN45" s="222"/>
      <c r="AO45" s="118" t="s">
        <v>482</v>
      </c>
      <c r="AP45" s="119"/>
      <c r="AQ45" s="148" t="s">
        <v>482</v>
      </c>
      <c r="AR45" s="150"/>
      <c r="AS45" s="148" t="s">
        <v>481</v>
      </c>
      <c r="AT45" s="159" t="s">
        <v>1941</v>
      </c>
      <c r="AU45" s="148" t="s">
        <v>482</v>
      </c>
      <c r="AV45" s="150"/>
      <c r="AW45" s="148" t="s">
        <v>482</v>
      </c>
      <c r="AX45" s="149"/>
      <c r="AY45" s="200" t="s">
        <v>482</v>
      </c>
      <c r="AZ45" s="159"/>
      <c r="BA45" s="96" t="s">
        <v>482</v>
      </c>
      <c r="BB45" s="109"/>
      <c r="BC45" s="120" t="s">
        <v>482</v>
      </c>
      <c r="BD45" s="127"/>
      <c r="BE45" s="120" t="s">
        <v>483</v>
      </c>
      <c r="BF45" s="226" t="s">
        <v>1434</v>
      </c>
      <c r="BG45" s="120" t="s">
        <v>482</v>
      </c>
      <c r="BH45" s="121"/>
      <c r="BI45" s="120" t="s">
        <v>483</v>
      </c>
      <c r="BJ45" s="137" t="s">
        <v>2687</v>
      </c>
      <c r="BK45" s="96" t="s">
        <v>482</v>
      </c>
      <c r="BL45" s="98"/>
      <c r="BM45" s="96" t="s">
        <v>482</v>
      </c>
      <c r="BN45" s="95"/>
      <c r="BO45" s="96" t="s">
        <v>482</v>
      </c>
      <c r="BP45" s="98"/>
      <c r="BQ45" s="96" t="s">
        <v>482</v>
      </c>
      <c r="BR45" s="98"/>
      <c r="BS45" s="96" t="s">
        <v>482</v>
      </c>
      <c r="BT45" s="98"/>
      <c r="BU45" s="96" t="s">
        <v>482</v>
      </c>
      <c r="BV45" s="95"/>
      <c r="BW45" s="96" t="s">
        <v>482</v>
      </c>
      <c r="BX45" s="95"/>
      <c r="BY45" s="96" t="s">
        <v>481</v>
      </c>
      <c r="BZ45" s="173" t="s">
        <v>1560</v>
      </c>
      <c r="CA45" s="109" t="s">
        <v>482</v>
      </c>
      <c r="CB45" s="109"/>
      <c r="CC45" s="96" t="s">
        <v>482</v>
      </c>
      <c r="CD45" s="95"/>
      <c r="CE45" s="96" t="s">
        <v>482</v>
      </c>
      <c r="CF45" s="95"/>
      <c r="CG45" s="239" t="s">
        <v>482</v>
      </c>
      <c r="CH45" s="254"/>
      <c r="CI45" s="96" t="s">
        <v>482</v>
      </c>
      <c r="CJ45" s="137"/>
      <c r="CK45" s="96" t="s">
        <v>482</v>
      </c>
      <c r="CL45" s="24"/>
      <c r="CM45" s="123" t="s">
        <v>482</v>
      </c>
      <c r="CN45" s="98"/>
      <c r="CO45" s="123" t="s">
        <v>481</v>
      </c>
      <c r="CP45" s="124" t="s">
        <v>1727</v>
      </c>
      <c r="CQ45" s="122" t="s">
        <v>482</v>
      </c>
      <c r="CR45" s="147"/>
      <c r="CS45" s="123" t="s">
        <v>482</v>
      </c>
      <c r="CT45" s="124"/>
      <c r="CU45" s="123" t="s">
        <v>482</v>
      </c>
      <c r="CV45" s="124"/>
      <c r="CW45" s="122" t="s">
        <v>482</v>
      </c>
      <c r="CX45" s="122"/>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row>
    <row r="46" spans="1:128" ht="107.4" customHeight="1" thickBot="1" x14ac:dyDescent="0.35">
      <c r="A46" s="137" t="s">
        <v>347</v>
      </c>
      <c r="B46" s="138" t="s">
        <v>153</v>
      </c>
      <c r="C46" s="96" t="s">
        <v>481</v>
      </c>
      <c r="D46" s="156" t="s">
        <v>1059</v>
      </c>
      <c r="E46" s="96" t="s">
        <v>481</v>
      </c>
      <c r="F46" s="95" t="s">
        <v>2294</v>
      </c>
      <c r="G46" s="96" t="s">
        <v>481</v>
      </c>
      <c r="H46" s="137" t="s">
        <v>1110</v>
      </c>
      <c r="I46" s="96" t="s">
        <v>481</v>
      </c>
      <c r="J46" s="98" t="s">
        <v>2337</v>
      </c>
      <c r="K46" s="96" t="s">
        <v>481</v>
      </c>
      <c r="L46" s="159" t="s">
        <v>951</v>
      </c>
      <c r="M46" s="101" t="s">
        <v>481</v>
      </c>
      <c r="N46" s="102" t="s">
        <v>1227</v>
      </c>
      <c r="O46" s="101" t="s">
        <v>481</v>
      </c>
      <c r="P46" s="137" t="s">
        <v>1225</v>
      </c>
      <c r="Q46" s="101" t="s">
        <v>482</v>
      </c>
      <c r="R46" s="104"/>
      <c r="S46" s="101" t="s">
        <v>481</v>
      </c>
      <c r="T46" s="103" t="s">
        <v>1229</v>
      </c>
      <c r="U46" s="101" t="s">
        <v>481</v>
      </c>
      <c r="V46" s="139" t="s">
        <v>1230</v>
      </c>
      <c r="W46" s="96" t="s">
        <v>481</v>
      </c>
      <c r="X46" s="98" t="s">
        <v>2890</v>
      </c>
      <c r="Y46" s="239" t="s">
        <v>483</v>
      </c>
      <c r="Z46" s="98" t="s">
        <v>3208</v>
      </c>
      <c r="AA46" s="256" t="s">
        <v>482</v>
      </c>
      <c r="AB46" s="243" t="s">
        <v>3180</v>
      </c>
      <c r="AC46" s="96" t="s">
        <v>481</v>
      </c>
      <c r="AD46" s="98" t="s">
        <v>2436</v>
      </c>
      <c r="AE46" s="96" t="s">
        <v>481</v>
      </c>
      <c r="AF46" s="95" t="s">
        <v>2252</v>
      </c>
      <c r="AG46" s="208" t="s">
        <v>482</v>
      </c>
      <c r="AH46" s="217"/>
      <c r="AI46" s="208" t="s">
        <v>1465</v>
      </c>
      <c r="AJ46" s="209"/>
      <c r="AK46" s="208" t="s">
        <v>482</v>
      </c>
      <c r="AL46" s="209"/>
      <c r="AM46" s="96" t="s">
        <v>482</v>
      </c>
      <c r="AN46" s="222"/>
      <c r="AO46" s="118" t="s">
        <v>482</v>
      </c>
      <c r="AP46" s="119"/>
      <c r="AQ46" s="148" t="s">
        <v>481</v>
      </c>
      <c r="AR46" s="158" t="s">
        <v>2502</v>
      </c>
      <c r="AS46" s="148" t="s">
        <v>481</v>
      </c>
      <c r="AT46" s="159" t="s">
        <v>1941</v>
      </c>
      <c r="AU46" s="148" t="s">
        <v>482</v>
      </c>
      <c r="AV46" s="150"/>
      <c r="AW46" s="148" t="s">
        <v>482</v>
      </c>
      <c r="AX46" s="149"/>
      <c r="AY46" s="148" t="s">
        <v>481</v>
      </c>
      <c r="AZ46" s="159" t="s">
        <v>2761</v>
      </c>
      <c r="BA46" s="96" t="s">
        <v>481</v>
      </c>
      <c r="BB46" s="178" t="s">
        <v>965</v>
      </c>
      <c r="BC46" s="120" t="s">
        <v>482</v>
      </c>
      <c r="BD46" s="127" t="s">
        <v>955</v>
      </c>
      <c r="BE46" s="120" t="s">
        <v>481</v>
      </c>
      <c r="BF46" s="226" t="s">
        <v>2997</v>
      </c>
      <c r="BG46" s="120" t="s">
        <v>481</v>
      </c>
      <c r="BH46" s="139" t="s">
        <v>2633</v>
      </c>
      <c r="BI46" s="120" t="s">
        <v>481</v>
      </c>
      <c r="BJ46" s="129" t="s">
        <v>2686</v>
      </c>
      <c r="BK46" s="96" t="s">
        <v>482</v>
      </c>
      <c r="BL46" s="98"/>
      <c r="BM46" s="96" t="s">
        <v>482</v>
      </c>
      <c r="BN46" s="95"/>
      <c r="BO46" s="96" t="s">
        <v>481</v>
      </c>
      <c r="BP46" s="98" t="s">
        <v>3309</v>
      </c>
      <c r="BQ46" s="96" t="s">
        <v>481</v>
      </c>
      <c r="BR46" s="98" t="s">
        <v>3359</v>
      </c>
      <c r="BS46" s="96" t="s">
        <v>483</v>
      </c>
      <c r="BT46" s="98" t="s">
        <v>3402</v>
      </c>
      <c r="BU46" s="96" t="s">
        <v>481</v>
      </c>
      <c r="BV46" s="95" t="s">
        <v>1557</v>
      </c>
      <c r="BW46" s="96" t="s">
        <v>482</v>
      </c>
      <c r="BX46" s="95"/>
      <c r="BY46" s="96" t="s">
        <v>481</v>
      </c>
      <c r="BZ46" s="143" t="s">
        <v>1561</v>
      </c>
      <c r="CA46" s="109" t="s">
        <v>482</v>
      </c>
      <c r="CB46" s="109"/>
      <c r="CC46" s="96" t="s">
        <v>481</v>
      </c>
      <c r="CD46" s="98" t="s">
        <v>3068</v>
      </c>
      <c r="CE46" s="96" t="s">
        <v>481</v>
      </c>
      <c r="CF46" s="95" t="s">
        <v>2796</v>
      </c>
      <c r="CG46" s="239" t="s">
        <v>481</v>
      </c>
      <c r="CH46" s="251" t="s">
        <v>1657</v>
      </c>
      <c r="CI46" s="96" t="s">
        <v>481</v>
      </c>
      <c r="CJ46" s="137" t="s">
        <v>2551</v>
      </c>
      <c r="CK46" s="96" t="s">
        <v>482</v>
      </c>
      <c r="CL46" s="98"/>
      <c r="CM46" s="123" t="s">
        <v>483</v>
      </c>
      <c r="CN46" s="139" t="s">
        <v>3492</v>
      </c>
      <c r="CO46" s="123" t="s">
        <v>481</v>
      </c>
      <c r="CP46" s="132" t="s">
        <v>1726</v>
      </c>
      <c r="CQ46" s="122" t="s">
        <v>481</v>
      </c>
      <c r="CR46" s="156" t="s">
        <v>1756</v>
      </c>
      <c r="CS46" s="123" t="s">
        <v>481</v>
      </c>
      <c r="CT46" s="158" t="s">
        <v>2828</v>
      </c>
      <c r="CU46" s="123" t="s">
        <v>481</v>
      </c>
      <c r="CV46" s="156" t="s">
        <v>3047</v>
      </c>
      <c r="CW46" s="122" t="s">
        <v>481</v>
      </c>
      <c r="CX46" s="170" t="s">
        <v>1841</v>
      </c>
      <c r="CZ46" s="87"/>
      <c r="DA46" s="87"/>
      <c r="DB46" s="87"/>
      <c r="DC46" s="87"/>
      <c r="DD46" s="87"/>
      <c r="DE46" s="87"/>
      <c r="DF46" s="87"/>
      <c r="DG46" s="87"/>
      <c r="DH46" s="87"/>
      <c r="DI46" s="87"/>
      <c r="DJ46" s="87"/>
      <c r="DK46" s="87"/>
      <c r="DL46" s="87"/>
      <c r="DM46" s="87"/>
      <c r="DN46" s="87"/>
      <c r="DO46" s="87"/>
      <c r="DP46" s="87"/>
      <c r="DQ46" s="87"/>
      <c r="DR46" s="87"/>
      <c r="DS46" s="87"/>
      <c r="DT46" s="87"/>
      <c r="DU46" s="87"/>
      <c r="DV46" s="87"/>
      <c r="DW46" s="87"/>
      <c r="DX46" s="87"/>
    </row>
    <row r="47" spans="1:128" ht="76.95" customHeight="1" thickBot="1" x14ac:dyDescent="0.35">
      <c r="A47" s="137" t="s">
        <v>348</v>
      </c>
      <c r="B47" s="138" t="s">
        <v>154</v>
      </c>
      <c r="C47" s="96" t="s">
        <v>481</v>
      </c>
      <c r="D47" s="157" t="s">
        <v>1060</v>
      </c>
      <c r="E47" s="96" t="s">
        <v>481</v>
      </c>
      <c r="F47" s="111" t="s">
        <v>2296</v>
      </c>
      <c r="G47" s="96" t="s">
        <v>481</v>
      </c>
      <c r="H47" s="137" t="s">
        <v>1111</v>
      </c>
      <c r="I47" s="96" t="s">
        <v>482</v>
      </c>
      <c r="J47" s="95"/>
      <c r="K47" s="96" t="s">
        <v>482</v>
      </c>
      <c r="L47" s="95"/>
      <c r="M47" s="101" t="s">
        <v>481</v>
      </c>
      <c r="N47" s="156" t="s">
        <v>1231</v>
      </c>
      <c r="O47" s="101" t="s">
        <v>481</v>
      </c>
      <c r="P47" s="137" t="s">
        <v>1225</v>
      </c>
      <c r="Q47" s="101" t="s">
        <v>482</v>
      </c>
      <c r="R47" s="104"/>
      <c r="S47" s="101" t="s">
        <v>481</v>
      </c>
      <c r="T47" s="103" t="s">
        <v>1229</v>
      </c>
      <c r="U47" s="101" t="s">
        <v>481</v>
      </c>
      <c r="V47" s="102" t="s">
        <v>1232</v>
      </c>
      <c r="W47" s="96" t="s">
        <v>481</v>
      </c>
      <c r="X47" s="98" t="s">
        <v>2889</v>
      </c>
      <c r="Y47" s="239" t="s">
        <v>483</v>
      </c>
      <c r="Z47" s="98" t="s">
        <v>3209</v>
      </c>
      <c r="AA47" s="256" t="s">
        <v>483</v>
      </c>
      <c r="AB47" s="243" t="s">
        <v>3181</v>
      </c>
      <c r="AC47" s="96" t="s">
        <v>481</v>
      </c>
      <c r="AD47" s="98" t="s">
        <v>1356</v>
      </c>
      <c r="AE47" s="96" t="s">
        <v>481</v>
      </c>
      <c r="AF47" s="98" t="s">
        <v>2253</v>
      </c>
      <c r="AG47" s="208" t="s">
        <v>482</v>
      </c>
      <c r="AH47" s="209"/>
      <c r="AI47" s="208" t="s">
        <v>482</v>
      </c>
      <c r="AJ47" s="209"/>
      <c r="AK47" s="208" t="s">
        <v>482</v>
      </c>
      <c r="AL47" s="209"/>
      <c r="AM47" s="96" t="s">
        <v>482</v>
      </c>
      <c r="AN47" s="224"/>
      <c r="AO47" s="118" t="s">
        <v>482</v>
      </c>
      <c r="AP47" s="119"/>
      <c r="AQ47" s="148" t="s">
        <v>481</v>
      </c>
      <c r="AR47" s="159" t="s">
        <v>2503</v>
      </c>
      <c r="AS47" s="148" t="s">
        <v>482</v>
      </c>
      <c r="AT47" s="150"/>
      <c r="AU47" s="148" t="s">
        <v>482</v>
      </c>
      <c r="AV47" s="150"/>
      <c r="AW47" s="148" t="s">
        <v>482</v>
      </c>
      <c r="AX47" s="149"/>
      <c r="AY47" s="148" t="s">
        <v>482</v>
      </c>
      <c r="AZ47" s="149"/>
      <c r="BA47" s="96" t="s">
        <v>482</v>
      </c>
      <c r="BB47" s="109"/>
      <c r="BC47" s="120" t="s">
        <v>482</v>
      </c>
      <c r="BD47" s="127"/>
      <c r="BE47" s="120" t="s">
        <v>481</v>
      </c>
      <c r="BF47" s="143" t="s">
        <v>1435</v>
      </c>
      <c r="BG47" s="120" t="s">
        <v>481</v>
      </c>
      <c r="BH47" s="139" t="s">
        <v>2633</v>
      </c>
      <c r="BI47" s="120" t="s">
        <v>481</v>
      </c>
      <c r="BJ47" s="129" t="s">
        <v>2686</v>
      </c>
      <c r="BK47" s="96" t="s">
        <v>482</v>
      </c>
      <c r="BL47" s="98"/>
      <c r="BM47" s="96" t="s">
        <v>482</v>
      </c>
      <c r="BN47" s="95"/>
      <c r="BO47" s="96" t="s">
        <v>481</v>
      </c>
      <c r="BP47" s="98" t="s">
        <v>3310</v>
      </c>
      <c r="BQ47" s="96" t="s">
        <v>481</v>
      </c>
      <c r="BR47" s="98" t="s">
        <v>3360</v>
      </c>
      <c r="BS47" s="96" t="s">
        <v>483</v>
      </c>
      <c r="BT47" s="98" t="s">
        <v>3403</v>
      </c>
      <c r="BU47" s="96" t="s">
        <v>481</v>
      </c>
      <c r="BV47" s="137" t="s">
        <v>1562</v>
      </c>
      <c r="BW47" s="96" t="s">
        <v>482</v>
      </c>
      <c r="BX47" s="95"/>
      <c r="BY47" s="96" t="s">
        <v>481</v>
      </c>
      <c r="BZ47" s="173" t="s">
        <v>1563</v>
      </c>
      <c r="CA47" s="109" t="s">
        <v>481</v>
      </c>
      <c r="CB47" s="173" t="s">
        <v>1564</v>
      </c>
      <c r="CC47" s="96" t="s">
        <v>481</v>
      </c>
      <c r="CD47" s="98" t="s">
        <v>3069</v>
      </c>
      <c r="CE47" s="96" t="s">
        <v>481</v>
      </c>
      <c r="CF47" s="95" t="s">
        <v>2796</v>
      </c>
      <c r="CG47" s="239" t="s">
        <v>483</v>
      </c>
      <c r="CH47" s="249" t="s">
        <v>3164</v>
      </c>
      <c r="CI47" s="96" t="s">
        <v>483</v>
      </c>
      <c r="CJ47" s="137" t="s">
        <v>2552</v>
      </c>
      <c r="CK47" s="96" t="s">
        <v>482</v>
      </c>
      <c r="CL47" s="98"/>
      <c r="CM47" s="123" t="s">
        <v>483</v>
      </c>
      <c r="CN47" s="139" t="s">
        <v>3493</v>
      </c>
      <c r="CO47" s="123" t="s">
        <v>481</v>
      </c>
      <c r="CP47" s="132" t="s">
        <v>1728</v>
      </c>
      <c r="CQ47" s="122" t="s">
        <v>481</v>
      </c>
      <c r="CR47" s="139" t="s">
        <v>1757</v>
      </c>
      <c r="CS47" s="123" t="s">
        <v>482</v>
      </c>
      <c r="CT47" s="132" t="s">
        <v>2828</v>
      </c>
      <c r="CU47" s="123" t="s">
        <v>481</v>
      </c>
      <c r="CV47" s="156" t="s">
        <v>3047</v>
      </c>
      <c r="CW47" s="122" t="s">
        <v>481</v>
      </c>
      <c r="CX47" s="203" t="s">
        <v>1841</v>
      </c>
      <c r="CZ47" s="87"/>
      <c r="DA47" s="87"/>
      <c r="DB47" s="87"/>
      <c r="DC47" s="87"/>
      <c r="DD47" s="87"/>
      <c r="DE47" s="87"/>
      <c r="DF47" s="87"/>
      <c r="DG47" s="87"/>
      <c r="DH47" s="87"/>
      <c r="DI47" s="87"/>
      <c r="DJ47" s="87"/>
      <c r="DK47" s="87"/>
      <c r="DL47" s="87"/>
      <c r="DM47" s="87"/>
      <c r="DN47" s="87"/>
      <c r="DO47" s="87"/>
      <c r="DP47" s="87"/>
      <c r="DQ47" s="87"/>
      <c r="DR47" s="87"/>
      <c r="DS47" s="87"/>
      <c r="DT47" s="87"/>
      <c r="DU47" s="87"/>
      <c r="DV47" s="87"/>
      <c r="DW47" s="87"/>
      <c r="DX47" s="87"/>
    </row>
    <row r="48" spans="1:128" ht="79.95" customHeight="1" thickBot="1" x14ac:dyDescent="0.35">
      <c r="A48" s="137" t="s">
        <v>349</v>
      </c>
      <c r="B48" s="138" t="s">
        <v>178</v>
      </c>
      <c r="C48" s="96" t="s">
        <v>481</v>
      </c>
      <c r="D48" s="157" t="s">
        <v>1061</v>
      </c>
      <c r="E48" s="96" t="s">
        <v>481</v>
      </c>
      <c r="F48" s="159" t="s">
        <v>2297</v>
      </c>
      <c r="G48" s="96" t="s">
        <v>481</v>
      </c>
      <c r="H48" s="139" t="s">
        <v>1112</v>
      </c>
      <c r="I48" s="96" t="s">
        <v>481</v>
      </c>
      <c r="J48" s="156" t="s">
        <v>494</v>
      </c>
      <c r="K48" s="96" t="s">
        <v>481</v>
      </c>
      <c r="L48" s="159" t="s">
        <v>2359</v>
      </c>
      <c r="M48" s="101" t="s">
        <v>481</v>
      </c>
      <c r="N48" s="156" t="s">
        <v>2374</v>
      </c>
      <c r="O48" s="101" t="s">
        <v>481</v>
      </c>
      <c r="P48" s="156" t="s">
        <v>1233</v>
      </c>
      <c r="Q48" s="101" t="s">
        <v>481</v>
      </c>
      <c r="R48" s="156" t="s">
        <v>2859</v>
      </c>
      <c r="S48" s="101" t="s">
        <v>481</v>
      </c>
      <c r="T48" s="156" t="s">
        <v>1234</v>
      </c>
      <c r="U48" s="101" t="s">
        <v>481</v>
      </c>
      <c r="V48" s="156" t="s">
        <v>1235</v>
      </c>
      <c r="W48" s="96" t="s">
        <v>481</v>
      </c>
      <c r="X48" s="98" t="s">
        <v>2891</v>
      </c>
      <c r="Y48" s="239" t="s">
        <v>483</v>
      </c>
      <c r="Z48" s="98" t="s">
        <v>3210</v>
      </c>
      <c r="AA48" s="239" t="s">
        <v>481</v>
      </c>
      <c r="AB48" s="243" t="s">
        <v>3182</v>
      </c>
      <c r="AC48" s="96" t="s">
        <v>481</v>
      </c>
      <c r="AD48" s="158" t="s">
        <v>1357</v>
      </c>
      <c r="AE48" s="96" t="s">
        <v>481</v>
      </c>
      <c r="AF48" s="159" t="s">
        <v>2452</v>
      </c>
      <c r="AG48" s="208" t="s">
        <v>481</v>
      </c>
      <c r="AH48" s="215" t="s">
        <v>558</v>
      </c>
      <c r="AI48" s="208" t="s">
        <v>1084</v>
      </c>
      <c r="AJ48" s="219" t="s">
        <v>2953</v>
      </c>
      <c r="AK48" s="208" t="s">
        <v>482</v>
      </c>
      <c r="AL48" s="209" t="s">
        <v>584</v>
      </c>
      <c r="AM48" s="96" t="s">
        <v>481</v>
      </c>
      <c r="AN48" s="143" t="s">
        <v>1016</v>
      </c>
      <c r="AO48" s="118" t="s">
        <v>481</v>
      </c>
      <c r="AP48" s="159" t="s">
        <v>2472</v>
      </c>
      <c r="AQ48" s="148" t="s">
        <v>481</v>
      </c>
      <c r="AR48" s="158" t="s">
        <v>2505</v>
      </c>
      <c r="AS48" s="148" t="s">
        <v>481</v>
      </c>
      <c r="AT48" s="179" t="s">
        <v>2519</v>
      </c>
      <c r="AU48" s="148" t="s">
        <v>481</v>
      </c>
      <c r="AV48" s="201" t="s">
        <v>2723</v>
      </c>
      <c r="AW48" s="148" t="s">
        <v>481</v>
      </c>
      <c r="AX48" s="199" t="s">
        <v>2743</v>
      </c>
      <c r="AY48" s="148" t="s">
        <v>481</v>
      </c>
      <c r="AZ48" s="159" t="s">
        <v>1943</v>
      </c>
      <c r="BA48" s="96" t="s">
        <v>481</v>
      </c>
      <c r="BB48" s="178" t="s">
        <v>2982</v>
      </c>
      <c r="BC48" s="120" t="s">
        <v>481</v>
      </c>
      <c r="BD48" s="196" t="s">
        <v>571</v>
      </c>
      <c r="BE48" s="120" t="s">
        <v>481</v>
      </c>
      <c r="BF48" s="143" t="s">
        <v>1436</v>
      </c>
      <c r="BG48" s="120" t="s">
        <v>481</v>
      </c>
      <c r="BH48" s="137" t="s">
        <v>2634</v>
      </c>
      <c r="BI48" s="120" t="s">
        <v>481</v>
      </c>
      <c r="BJ48" s="137" t="s">
        <v>2688</v>
      </c>
      <c r="BK48" s="96" t="s">
        <v>483</v>
      </c>
      <c r="BL48" s="98" t="s">
        <v>3253</v>
      </c>
      <c r="BM48" s="96" t="s">
        <v>482</v>
      </c>
      <c r="BN48" s="158" t="s">
        <v>3130</v>
      </c>
      <c r="BO48" s="96" t="s">
        <v>483</v>
      </c>
      <c r="BP48" s="98" t="s">
        <v>3311</v>
      </c>
      <c r="BQ48" s="96" t="s">
        <v>482</v>
      </c>
      <c r="BR48" s="139" t="s">
        <v>3361</v>
      </c>
      <c r="BS48" s="96" t="s">
        <v>482</v>
      </c>
      <c r="BT48" s="98"/>
      <c r="BU48" s="96" t="s">
        <v>481</v>
      </c>
      <c r="BV48" s="130" t="s">
        <v>3120</v>
      </c>
      <c r="BW48" s="96" t="s">
        <v>481</v>
      </c>
      <c r="BX48" s="137" t="s">
        <v>3094</v>
      </c>
      <c r="BY48" s="96" t="s">
        <v>481</v>
      </c>
      <c r="BZ48" s="173" t="s">
        <v>1566</v>
      </c>
      <c r="CA48" s="109" t="s">
        <v>481</v>
      </c>
      <c r="CB48" s="172" t="s">
        <v>542</v>
      </c>
      <c r="CC48" s="96" t="s">
        <v>481</v>
      </c>
      <c r="CD48" s="98" t="s">
        <v>3070</v>
      </c>
      <c r="CE48" s="96" t="s">
        <v>481</v>
      </c>
      <c r="CF48" s="95" t="s">
        <v>2797</v>
      </c>
      <c r="CG48" s="239" t="s">
        <v>481</v>
      </c>
      <c r="CH48" s="242" t="s">
        <v>1658</v>
      </c>
      <c r="CI48" s="96" t="s">
        <v>481</v>
      </c>
      <c r="CJ48" s="156" t="s">
        <v>2553</v>
      </c>
      <c r="CK48" s="96" t="s">
        <v>481</v>
      </c>
      <c r="CL48" s="98" t="s">
        <v>617</v>
      </c>
      <c r="CM48" s="123" t="s">
        <v>482</v>
      </c>
      <c r="CN48" s="139" t="s">
        <v>3494</v>
      </c>
      <c r="CO48" s="123" t="s">
        <v>481</v>
      </c>
      <c r="CP48" s="156" t="s">
        <v>3014</v>
      </c>
      <c r="CQ48" s="122" t="s">
        <v>481</v>
      </c>
      <c r="CR48" s="156" t="s">
        <v>1758</v>
      </c>
      <c r="CS48" s="123" t="s">
        <v>481</v>
      </c>
      <c r="CT48" s="132" t="s">
        <v>2829</v>
      </c>
      <c r="CU48" s="123" t="s">
        <v>481</v>
      </c>
      <c r="CV48" s="137" t="s">
        <v>1806</v>
      </c>
      <c r="CW48" s="122" t="s">
        <v>481</v>
      </c>
      <c r="CX48" s="203" t="s">
        <v>1842</v>
      </c>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row>
    <row r="49" spans="1:128" ht="40.200000000000003" customHeight="1" thickBot="1" x14ac:dyDescent="0.35">
      <c r="A49" s="137" t="s">
        <v>350</v>
      </c>
      <c r="B49" s="163" t="s">
        <v>179</v>
      </c>
      <c r="C49" s="96" t="s">
        <v>481</v>
      </c>
      <c r="D49" s="137" t="s">
        <v>1061</v>
      </c>
      <c r="E49" s="96" t="s">
        <v>482</v>
      </c>
      <c r="F49" s="95"/>
      <c r="G49" s="96" t="s">
        <v>481</v>
      </c>
      <c r="H49" s="157" t="s">
        <v>1113</v>
      </c>
      <c r="I49" s="96" t="s">
        <v>481</v>
      </c>
      <c r="J49" s="95" t="s">
        <v>944</v>
      </c>
      <c r="K49" s="96" t="s">
        <v>481</v>
      </c>
      <c r="L49" s="156" t="s">
        <v>949</v>
      </c>
      <c r="M49" s="101" t="s">
        <v>481</v>
      </c>
      <c r="N49" s="156" t="s">
        <v>1236</v>
      </c>
      <c r="O49" s="101" t="s">
        <v>481</v>
      </c>
      <c r="P49" s="156" t="s">
        <v>1233</v>
      </c>
      <c r="Q49" s="101" t="s">
        <v>481</v>
      </c>
      <c r="R49" s="137" t="s">
        <v>2859</v>
      </c>
      <c r="S49" s="101" t="s">
        <v>481</v>
      </c>
      <c r="T49" s="156" t="s">
        <v>1237</v>
      </c>
      <c r="U49" s="101" t="s">
        <v>481</v>
      </c>
      <c r="V49" s="137" t="s">
        <v>1235</v>
      </c>
      <c r="W49" s="96" t="s">
        <v>481</v>
      </c>
      <c r="X49" s="95" t="s">
        <v>1358</v>
      </c>
      <c r="Y49" s="239" t="s">
        <v>483</v>
      </c>
      <c r="Z49" s="98" t="s">
        <v>3211</v>
      </c>
      <c r="AA49" s="239" t="s">
        <v>481</v>
      </c>
      <c r="AB49" s="243" t="s">
        <v>3183</v>
      </c>
      <c r="AC49" s="96" t="s">
        <v>481</v>
      </c>
      <c r="AD49" s="98" t="s">
        <v>1357</v>
      </c>
      <c r="AE49" s="96" t="s">
        <v>481</v>
      </c>
      <c r="AF49" s="95" t="s">
        <v>2234</v>
      </c>
      <c r="AG49" s="208" t="s">
        <v>482</v>
      </c>
      <c r="AH49" s="209"/>
      <c r="AI49" s="208" t="s">
        <v>482</v>
      </c>
      <c r="AJ49" s="218"/>
      <c r="AK49" s="208" t="s">
        <v>482</v>
      </c>
      <c r="AL49" s="209"/>
      <c r="AM49" s="96" t="s">
        <v>483</v>
      </c>
      <c r="AN49" s="225" t="s">
        <v>1017</v>
      </c>
      <c r="AO49" s="118" t="s">
        <v>1084</v>
      </c>
      <c r="AP49" s="119" t="s">
        <v>2472</v>
      </c>
      <c r="AQ49" s="148" t="s">
        <v>481</v>
      </c>
      <c r="AR49" s="158" t="s">
        <v>2505</v>
      </c>
      <c r="AS49" s="148" t="s">
        <v>481</v>
      </c>
      <c r="AT49" s="159" t="s">
        <v>1944</v>
      </c>
      <c r="AU49" s="148" t="s">
        <v>481</v>
      </c>
      <c r="AV49" s="201" t="s">
        <v>2724</v>
      </c>
      <c r="AW49" s="148" t="s">
        <v>481</v>
      </c>
      <c r="AX49" s="199" t="s">
        <v>2743</v>
      </c>
      <c r="AY49" s="148" t="s">
        <v>481</v>
      </c>
      <c r="AZ49" s="150" t="s">
        <v>1943</v>
      </c>
      <c r="BA49" s="96" t="s">
        <v>483</v>
      </c>
      <c r="BB49" s="178" t="s">
        <v>2983</v>
      </c>
      <c r="BC49" s="120" t="s">
        <v>481</v>
      </c>
      <c r="BD49" s="172" t="s">
        <v>571</v>
      </c>
      <c r="BE49" s="120" t="s">
        <v>481</v>
      </c>
      <c r="BF49" s="127" t="s">
        <v>1437</v>
      </c>
      <c r="BG49" s="120" t="s">
        <v>481</v>
      </c>
      <c r="BH49" s="137" t="s">
        <v>2634</v>
      </c>
      <c r="BI49" s="120" t="s">
        <v>481</v>
      </c>
      <c r="BJ49" s="137" t="s">
        <v>2688</v>
      </c>
      <c r="BK49" s="96" t="s">
        <v>483</v>
      </c>
      <c r="BL49" s="139" t="s">
        <v>3254</v>
      </c>
      <c r="BM49" s="96" t="s">
        <v>482</v>
      </c>
      <c r="BN49" s="98"/>
      <c r="BO49" s="96" t="s">
        <v>481</v>
      </c>
      <c r="BP49" s="98" t="s">
        <v>3312</v>
      </c>
      <c r="BQ49" s="96" t="s">
        <v>481</v>
      </c>
      <c r="BR49" s="139" t="s">
        <v>551</v>
      </c>
      <c r="BS49" s="96" t="s">
        <v>483</v>
      </c>
      <c r="BT49" s="98" t="s">
        <v>3404</v>
      </c>
      <c r="BU49" s="96" t="s">
        <v>481</v>
      </c>
      <c r="BV49" s="130" t="s">
        <v>3120</v>
      </c>
      <c r="BW49" s="96" t="s">
        <v>481</v>
      </c>
      <c r="BX49" s="156" t="s">
        <v>3095</v>
      </c>
      <c r="BY49" s="96" t="s">
        <v>481</v>
      </c>
      <c r="BZ49" s="143" t="s">
        <v>1568</v>
      </c>
      <c r="CA49" s="109" t="s">
        <v>481</v>
      </c>
      <c r="CB49" s="128" t="s">
        <v>542</v>
      </c>
      <c r="CC49" s="96" t="s">
        <v>481</v>
      </c>
      <c r="CD49" s="98" t="s">
        <v>3071</v>
      </c>
      <c r="CE49" s="96" t="s">
        <v>481</v>
      </c>
      <c r="CF49" s="95" t="s">
        <v>2797</v>
      </c>
      <c r="CG49" s="239" t="s">
        <v>481</v>
      </c>
      <c r="CH49" s="251" t="s">
        <v>1659</v>
      </c>
      <c r="CI49" s="96" t="s">
        <v>481</v>
      </c>
      <c r="CJ49" s="156" t="s">
        <v>1660</v>
      </c>
      <c r="CK49" s="96" t="s">
        <v>481</v>
      </c>
      <c r="CL49" s="98" t="s">
        <v>3449</v>
      </c>
      <c r="CM49" s="123" t="s">
        <v>481</v>
      </c>
      <c r="CN49" s="139" t="s">
        <v>1661</v>
      </c>
      <c r="CO49" s="123" t="s">
        <v>481</v>
      </c>
      <c r="CP49" s="132" t="s">
        <v>3015</v>
      </c>
      <c r="CQ49" s="122" t="s">
        <v>481</v>
      </c>
      <c r="CR49" s="156" t="s">
        <v>1759</v>
      </c>
      <c r="CS49" s="123" t="s">
        <v>481</v>
      </c>
      <c r="CT49" s="132" t="s">
        <v>1785</v>
      </c>
      <c r="CU49" s="123" t="s">
        <v>481</v>
      </c>
      <c r="CV49" s="156" t="s">
        <v>3048</v>
      </c>
      <c r="CW49" s="122" t="s">
        <v>481</v>
      </c>
      <c r="CX49" s="203" t="s">
        <v>1843</v>
      </c>
      <c r="CZ49" s="87"/>
      <c r="DA49" s="87"/>
      <c r="DB49" s="87"/>
      <c r="DC49" s="87"/>
      <c r="DD49" s="87"/>
      <c r="DE49" s="87"/>
      <c r="DF49" s="87"/>
      <c r="DG49" s="87"/>
      <c r="DH49" s="87"/>
      <c r="DI49" s="87"/>
      <c r="DJ49" s="87"/>
      <c r="DK49" s="87"/>
      <c r="DL49" s="87"/>
      <c r="DM49" s="87"/>
      <c r="DN49" s="87"/>
      <c r="DO49" s="87"/>
      <c r="DP49" s="87"/>
      <c r="DQ49" s="87"/>
      <c r="DR49" s="87"/>
      <c r="DS49" s="87"/>
      <c r="DT49" s="87"/>
      <c r="DU49" s="87"/>
      <c r="DV49" s="87"/>
      <c r="DW49" s="87"/>
      <c r="DX49" s="87"/>
    </row>
    <row r="50" spans="1:128" ht="52.95" customHeight="1" thickBot="1" x14ac:dyDescent="0.35">
      <c r="A50" s="137" t="s">
        <v>351</v>
      </c>
      <c r="B50" s="138" t="s">
        <v>180</v>
      </c>
      <c r="C50" s="96" t="s">
        <v>481</v>
      </c>
      <c r="D50" s="137" t="s">
        <v>1062</v>
      </c>
      <c r="E50" s="96" t="s">
        <v>481</v>
      </c>
      <c r="F50" s="159" t="s">
        <v>2297</v>
      </c>
      <c r="G50" s="96" t="s">
        <v>481</v>
      </c>
      <c r="H50" s="156" t="s">
        <v>2315</v>
      </c>
      <c r="I50" s="96" t="s">
        <v>482</v>
      </c>
      <c r="J50" s="95"/>
      <c r="K50" s="96" t="s">
        <v>481</v>
      </c>
      <c r="L50" s="156" t="s">
        <v>949</v>
      </c>
      <c r="M50" s="101" t="s">
        <v>481</v>
      </c>
      <c r="N50" s="139" t="s">
        <v>1238</v>
      </c>
      <c r="O50" s="101" t="s">
        <v>481</v>
      </c>
      <c r="P50" s="102" t="s">
        <v>1239</v>
      </c>
      <c r="Q50" s="101" t="s">
        <v>481</v>
      </c>
      <c r="R50" s="157" t="s">
        <v>2860</v>
      </c>
      <c r="S50" s="101" t="s">
        <v>481</v>
      </c>
      <c r="T50" s="156" t="s">
        <v>2397</v>
      </c>
      <c r="U50" s="101" t="s">
        <v>481</v>
      </c>
      <c r="V50" s="156" t="s">
        <v>1240</v>
      </c>
      <c r="W50" s="96" t="s">
        <v>481</v>
      </c>
      <c r="X50" s="95" t="s">
        <v>2892</v>
      </c>
      <c r="Y50" s="239" t="s">
        <v>481</v>
      </c>
      <c r="Z50" s="98" t="s">
        <v>3212</v>
      </c>
      <c r="AA50" s="239" t="s">
        <v>481</v>
      </c>
      <c r="AB50" s="243" t="s">
        <v>3184</v>
      </c>
      <c r="AC50" s="96" t="s">
        <v>481</v>
      </c>
      <c r="AD50" s="98" t="s">
        <v>1357</v>
      </c>
      <c r="AE50" s="96" t="s">
        <v>481</v>
      </c>
      <c r="AF50" s="95" t="s">
        <v>2235</v>
      </c>
      <c r="AG50" s="208" t="s">
        <v>482</v>
      </c>
      <c r="AH50" s="209"/>
      <c r="AI50" s="208" t="s">
        <v>1084</v>
      </c>
      <c r="AJ50" s="219" t="s">
        <v>2954</v>
      </c>
      <c r="AK50" s="208" t="s">
        <v>481</v>
      </c>
      <c r="AL50" s="209" t="s">
        <v>1696</v>
      </c>
      <c r="AM50" s="96" t="s">
        <v>481</v>
      </c>
      <c r="AN50" s="224" t="s">
        <v>1018</v>
      </c>
      <c r="AO50" s="118" t="s">
        <v>481</v>
      </c>
      <c r="AP50" s="119" t="s">
        <v>2472</v>
      </c>
      <c r="AQ50" s="148" t="s">
        <v>481</v>
      </c>
      <c r="AR50" s="159" t="s">
        <v>2504</v>
      </c>
      <c r="AS50" s="148" t="s">
        <v>481</v>
      </c>
      <c r="AT50" s="150" t="s">
        <v>1944</v>
      </c>
      <c r="AU50" s="148" t="s">
        <v>481</v>
      </c>
      <c r="AV50" s="199" t="s">
        <v>2725</v>
      </c>
      <c r="AW50" s="148" t="s">
        <v>481</v>
      </c>
      <c r="AX50" s="199" t="s">
        <v>2743</v>
      </c>
      <c r="AY50" s="148" t="s">
        <v>481</v>
      </c>
      <c r="AZ50" s="150" t="s">
        <v>1943</v>
      </c>
      <c r="BA50" s="96" t="s">
        <v>481</v>
      </c>
      <c r="BB50" s="172" t="s">
        <v>2983</v>
      </c>
      <c r="BC50" s="120" t="s">
        <v>481</v>
      </c>
      <c r="BD50" s="196" t="s">
        <v>571</v>
      </c>
      <c r="BE50" s="120" t="s">
        <v>481</v>
      </c>
      <c r="BF50" s="172" t="s">
        <v>1438</v>
      </c>
      <c r="BG50" s="120" t="s">
        <v>481</v>
      </c>
      <c r="BH50" s="137" t="s">
        <v>2635</v>
      </c>
      <c r="BI50" s="120" t="s">
        <v>481</v>
      </c>
      <c r="BJ50" s="137" t="s">
        <v>2689</v>
      </c>
      <c r="BK50" s="96" t="s">
        <v>481</v>
      </c>
      <c r="BL50" s="139" t="s">
        <v>1567</v>
      </c>
      <c r="BM50" s="96" t="s">
        <v>482</v>
      </c>
      <c r="BN50" s="157" t="s">
        <v>3130</v>
      </c>
      <c r="BO50" s="96" t="s">
        <v>481</v>
      </c>
      <c r="BP50" s="139" t="s">
        <v>3313</v>
      </c>
      <c r="BQ50" s="96" t="s">
        <v>481</v>
      </c>
      <c r="BR50" s="139" t="s">
        <v>3362</v>
      </c>
      <c r="BS50" s="96" t="s">
        <v>481</v>
      </c>
      <c r="BT50" s="98" t="s">
        <v>3405</v>
      </c>
      <c r="BU50" s="96" t="s">
        <v>481</v>
      </c>
      <c r="BV50" s="113" t="s">
        <v>1569</v>
      </c>
      <c r="BW50" s="96" t="s">
        <v>481</v>
      </c>
      <c r="BX50" s="156" t="s">
        <v>3096</v>
      </c>
      <c r="BY50" s="96" t="s">
        <v>481</v>
      </c>
      <c r="BZ50" s="143" t="s">
        <v>1570</v>
      </c>
      <c r="CA50" s="109" t="s">
        <v>481</v>
      </c>
      <c r="CB50" s="128" t="s">
        <v>542</v>
      </c>
      <c r="CC50" s="96" t="s">
        <v>481</v>
      </c>
      <c r="CD50" s="156" t="s">
        <v>3072</v>
      </c>
      <c r="CE50" s="96" t="s">
        <v>481</v>
      </c>
      <c r="CF50" s="95" t="s">
        <v>2797</v>
      </c>
      <c r="CG50" s="239" t="s">
        <v>481</v>
      </c>
      <c r="CH50" s="250" t="s">
        <v>1662</v>
      </c>
      <c r="CI50" s="96" t="s">
        <v>481</v>
      </c>
      <c r="CJ50" s="156" t="s">
        <v>613</v>
      </c>
      <c r="CK50" s="96" t="s">
        <v>483</v>
      </c>
      <c r="CL50" s="98" t="s">
        <v>3450</v>
      </c>
      <c r="CM50" s="123" t="s">
        <v>483</v>
      </c>
      <c r="CN50" s="139" t="s">
        <v>3495</v>
      </c>
      <c r="CO50" s="123" t="s">
        <v>481</v>
      </c>
      <c r="CP50" s="137" t="s">
        <v>3016</v>
      </c>
      <c r="CQ50" s="122" t="s">
        <v>481</v>
      </c>
      <c r="CR50" s="156" t="s">
        <v>2575</v>
      </c>
      <c r="CS50" s="123" t="s">
        <v>481</v>
      </c>
      <c r="CT50" s="132" t="s">
        <v>1786</v>
      </c>
      <c r="CU50" s="123" t="s">
        <v>481</v>
      </c>
      <c r="CV50" s="137" t="s">
        <v>1806</v>
      </c>
      <c r="CW50" s="122" t="s">
        <v>481</v>
      </c>
      <c r="CX50" s="203" t="s">
        <v>1843</v>
      </c>
      <c r="CZ50" s="87"/>
      <c r="DA50" s="87"/>
      <c r="DB50" s="87"/>
      <c r="DC50" s="87"/>
      <c r="DD50" s="87"/>
      <c r="DE50" s="87"/>
      <c r="DF50" s="87"/>
      <c r="DG50" s="87"/>
      <c r="DH50" s="87"/>
      <c r="DI50" s="87"/>
      <c r="DJ50" s="87"/>
      <c r="DK50" s="87"/>
      <c r="DL50" s="87"/>
      <c r="DM50" s="87"/>
      <c r="DN50" s="87"/>
      <c r="DO50" s="87"/>
      <c r="DP50" s="87"/>
      <c r="DQ50" s="87"/>
      <c r="DR50" s="87"/>
      <c r="DS50" s="87"/>
      <c r="DT50" s="87"/>
      <c r="DU50" s="87"/>
      <c r="DV50" s="87"/>
      <c r="DW50" s="87"/>
      <c r="DX50" s="87"/>
    </row>
    <row r="51" spans="1:128" ht="66.599999999999994" customHeight="1" thickBot="1" x14ac:dyDescent="0.35">
      <c r="A51" s="137" t="s">
        <v>352</v>
      </c>
      <c r="B51" s="138" t="s">
        <v>181</v>
      </c>
      <c r="C51" s="96" t="s">
        <v>481</v>
      </c>
      <c r="D51" s="157" t="s">
        <v>2271</v>
      </c>
      <c r="E51" s="96" t="s">
        <v>481</v>
      </c>
      <c r="F51" s="156" t="s">
        <v>2298</v>
      </c>
      <c r="G51" s="96" t="s">
        <v>481</v>
      </c>
      <c r="H51" s="156" t="s">
        <v>1114</v>
      </c>
      <c r="I51" s="96" t="s">
        <v>481</v>
      </c>
      <c r="J51" s="139" t="s">
        <v>2338</v>
      </c>
      <c r="K51" s="96" t="s">
        <v>481</v>
      </c>
      <c r="L51" s="98" t="s">
        <v>2360</v>
      </c>
      <c r="M51" s="101" t="s">
        <v>481</v>
      </c>
      <c r="N51" s="156" t="s">
        <v>1241</v>
      </c>
      <c r="O51" s="101" t="s">
        <v>481</v>
      </c>
      <c r="P51" s="103" t="s">
        <v>2382</v>
      </c>
      <c r="Q51" s="101" t="s">
        <v>482</v>
      </c>
      <c r="R51" s="104"/>
      <c r="S51" s="101" t="s">
        <v>481</v>
      </c>
      <c r="T51" s="102" t="s">
        <v>2398</v>
      </c>
      <c r="U51" s="101" t="s">
        <v>481</v>
      </c>
      <c r="V51" s="88" t="s">
        <v>1235</v>
      </c>
      <c r="W51" s="96" t="s">
        <v>482</v>
      </c>
      <c r="X51" s="106"/>
      <c r="Y51" s="239" t="s">
        <v>483</v>
      </c>
      <c r="Z51" s="139" t="s">
        <v>3213</v>
      </c>
      <c r="AA51" s="239" t="s">
        <v>481</v>
      </c>
      <c r="AB51" s="243" t="s">
        <v>3185</v>
      </c>
      <c r="AC51" s="96" t="s">
        <v>481</v>
      </c>
      <c r="AD51" s="158" t="s">
        <v>2437</v>
      </c>
      <c r="AE51" s="96" t="s">
        <v>481</v>
      </c>
      <c r="AF51" s="159" t="s">
        <v>1359</v>
      </c>
      <c r="AG51" s="208" t="s">
        <v>482</v>
      </c>
      <c r="AH51" s="216" t="s">
        <v>2931</v>
      </c>
      <c r="AI51" s="208" t="s">
        <v>482</v>
      </c>
      <c r="AJ51" s="209"/>
      <c r="AK51" s="208" t="s">
        <v>482</v>
      </c>
      <c r="AL51" s="209"/>
      <c r="AM51" s="96" t="s">
        <v>481</v>
      </c>
      <c r="AN51" s="222"/>
      <c r="AO51" s="118" t="s">
        <v>481</v>
      </c>
      <c r="AP51" s="119" t="s">
        <v>2472</v>
      </c>
      <c r="AQ51" s="148" t="s">
        <v>481</v>
      </c>
      <c r="AR51" s="150" t="s">
        <v>2504</v>
      </c>
      <c r="AS51" s="148" t="s">
        <v>481</v>
      </c>
      <c r="AT51" s="182" t="s">
        <v>2520</v>
      </c>
      <c r="AU51" s="148" t="s">
        <v>481</v>
      </c>
      <c r="AV51" s="149" t="s">
        <v>1945</v>
      </c>
      <c r="AW51" s="148" t="s">
        <v>481</v>
      </c>
      <c r="AX51" s="199" t="s">
        <v>1946</v>
      </c>
      <c r="AY51" s="148" t="s">
        <v>482</v>
      </c>
      <c r="AZ51" s="150"/>
      <c r="BA51" s="96" t="s">
        <v>481</v>
      </c>
      <c r="BB51" s="172" t="s">
        <v>2982</v>
      </c>
      <c r="BC51" s="120" t="s">
        <v>482</v>
      </c>
      <c r="BD51" s="196" t="s">
        <v>2993</v>
      </c>
      <c r="BE51" s="120" t="s">
        <v>481</v>
      </c>
      <c r="BF51" s="172" t="s">
        <v>1439</v>
      </c>
      <c r="BG51" s="120" t="s">
        <v>481</v>
      </c>
      <c r="BH51" s="137" t="s">
        <v>2636</v>
      </c>
      <c r="BI51" s="120" t="s">
        <v>481</v>
      </c>
      <c r="BJ51" s="137" t="s">
        <v>2690</v>
      </c>
      <c r="BK51" s="96" t="s">
        <v>483</v>
      </c>
      <c r="BL51" s="139" t="s">
        <v>3255</v>
      </c>
      <c r="BM51" s="96" t="s">
        <v>482</v>
      </c>
      <c r="BN51" s="137"/>
      <c r="BO51" s="96" t="s">
        <v>483</v>
      </c>
      <c r="BP51" s="139" t="s">
        <v>3314</v>
      </c>
      <c r="BQ51" s="96" t="s">
        <v>483</v>
      </c>
      <c r="BR51" s="139" t="s">
        <v>3363</v>
      </c>
      <c r="BS51" s="96" t="s">
        <v>481</v>
      </c>
      <c r="BT51" s="98" t="s">
        <v>3406</v>
      </c>
      <c r="BU51" s="96" t="s">
        <v>481</v>
      </c>
      <c r="BV51" s="130" t="s">
        <v>1572</v>
      </c>
      <c r="BW51" s="96" t="s">
        <v>482</v>
      </c>
      <c r="BX51" s="95"/>
      <c r="BY51" s="96" t="s">
        <v>481</v>
      </c>
      <c r="BZ51" s="143" t="s">
        <v>1573</v>
      </c>
      <c r="CA51" s="109" t="s">
        <v>481</v>
      </c>
      <c r="CB51" s="173" t="s">
        <v>1574</v>
      </c>
      <c r="CC51" s="96" t="s">
        <v>481</v>
      </c>
      <c r="CD51" s="137" t="s">
        <v>1575</v>
      </c>
      <c r="CE51" s="96" t="s">
        <v>481</v>
      </c>
      <c r="CF51" s="95" t="s">
        <v>2797</v>
      </c>
      <c r="CG51" s="239" t="s">
        <v>481</v>
      </c>
      <c r="CH51" s="249" t="s">
        <v>3165</v>
      </c>
      <c r="CI51" s="96" t="s">
        <v>481</v>
      </c>
      <c r="CJ51" s="113" t="s">
        <v>2554</v>
      </c>
      <c r="CK51" s="96" t="s">
        <v>481</v>
      </c>
      <c r="CL51" s="98" t="s">
        <v>3451</v>
      </c>
      <c r="CM51" s="123" t="s">
        <v>483</v>
      </c>
      <c r="CN51" s="139" t="s">
        <v>3496</v>
      </c>
      <c r="CO51" s="123" t="s">
        <v>483</v>
      </c>
      <c r="CP51" s="156" t="s">
        <v>3017</v>
      </c>
      <c r="CQ51" s="122" t="s">
        <v>481</v>
      </c>
      <c r="CR51" s="131" t="s">
        <v>1760</v>
      </c>
      <c r="CS51" s="123" t="s">
        <v>481</v>
      </c>
      <c r="CT51" s="156" t="s">
        <v>2829</v>
      </c>
      <c r="CU51" s="123" t="s">
        <v>481</v>
      </c>
      <c r="CV51" s="137" t="s">
        <v>1806</v>
      </c>
      <c r="CW51" s="122" t="s">
        <v>481</v>
      </c>
      <c r="CX51" s="203" t="s">
        <v>1844</v>
      </c>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row>
    <row r="52" spans="1:128" ht="63" customHeight="1" thickBot="1" x14ac:dyDescent="0.35">
      <c r="A52" s="137" t="s">
        <v>353</v>
      </c>
      <c r="B52" s="138" t="s">
        <v>295</v>
      </c>
      <c r="C52" s="96" t="s">
        <v>481</v>
      </c>
      <c r="D52" s="98" t="s">
        <v>2272</v>
      </c>
      <c r="E52" s="96" t="s">
        <v>482</v>
      </c>
      <c r="F52" s="95" t="s">
        <v>1082</v>
      </c>
      <c r="G52" s="96" t="s">
        <v>482</v>
      </c>
      <c r="H52" s="95"/>
      <c r="I52" s="96" t="s">
        <v>481</v>
      </c>
      <c r="J52" s="95" t="s">
        <v>945</v>
      </c>
      <c r="K52" s="96" t="s">
        <v>482</v>
      </c>
      <c r="L52" s="111"/>
      <c r="M52" s="101" t="s">
        <v>481</v>
      </c>
      <c r="N52" s="141" t="s">
        <v>2375</v>
      </c>
      <c r="O52" s="101" t="s">
        <v>481</v>
      </c>
      <c r="P52" s="103" t="s">
        <v>2383</v>
      </c>
      <c r="Q52" s="101" t="s">
        <v>481</v>
      </c>
      <c r="R52" s="156" t="s">
        <v>2859</v>
      </c>
      <c r="S52" s="101" t="s">
        <v>481</v>
      </c>
      <c r="T52" s="157" t="s">
        <v>2399</v>
      </c>
      <c r="U52" s="101" t="s">
        <v>481</v>
      </c>
      <c r="V52" s="156" t="s">
        <v>2421</v>
      </c>
      <c r="W52" s="96" t="s">
        <v>482</v>
      </c>
      <c r="X52" s="95"/>
      <c r="Y52" s="239" t="s">
        <v>482</v>
      </c>
      <c r="Z52" s="105"/>
      <c r="AA52" s="256" t="s">
        <v>482</v>
      </c>
      <c r="AB52" s="243"/>
      <c r="AC52" s="96" t="s">
        <v>481</v>
      </c>
      <c r="AD52" s="106" t="s">
        <v>2438</v>
      </c>
      <c r="AE52" s="96" t="s">
        <v>481</v>
      </c>
      <c r="AF52" s="159" t="s">
        <v>1360</v>
      </c>
      <c r="AG52" s="208" t="s">
        <v>481</v>
      </c>
      <c r="AH52" s="215" t="s">
        <v>2932</v>
      </c>
      <c r="AI52" s="208" t="s">
        <v>1465</v>
      </c>
      <c r="AJ52" s="209"/>
      <c r="AK52" s="208" t="s">
        <v>482</v>
      </c>
      <c r="AL52" s="209"/>
      <c r="AM52" s="96" t="s">
        <v>481</v>
      </c>
      <c r="AN52" s="222" t="s">
        <v>1019</v>
      </c>
      <c r="AO52" s="118" t="s">
        <v>482</v>
      </c>
      <c r="AP52" s="119"/>
      <c r="AQ52" s="148" t="s">
        <v>482</v>
      </c>
      <c r="AR52" s="150"/>
      <c r="AS52" s="181" t="s">
        <v>481</v>
      </c>
      <c r="AT52" s="150" t="s">
        <v>2521</v>
      </c>
      <c r="AU52" s="148" t="s">
        <v>482</v>
      </c>
      <c r="AV52" s="149" t="s">
        <v>1947</v>
      </c>
      <c r="AW52" s="148" t="s">
        <v>481</v>
      </c>
      <c r="AX52" s="158" t="s">
        <v>1948</v>
      </c>
      <c r="AY52" s="155" t="s">
        <v>481</v>
      </c>
      <c r="AZ52" s="199" t="s">
        <v>2762</v>
      </c>
      <c r="BA52" s="96" t="s">
        <v>481</v>
      </c>
      <c r="BB52" s="109" t="s">
        <v>2982</v>
      </c>
      <c r="BC52" s="120" t="s">
        <v>481</v>
      </c>
      <c r="BD52" s="127" t="s">
        <v>571</v>
      </c>
      <c r="BE52" s="120" t="s">
        <v>482</v>
      </c>
      <c r="BF52" s="127"/>
      <c r="BG52" s="120" t="s">
        <v>481</v>
      </c>
      <c r="BH52" s="121" t="s">
        <v>2637</v>
      </c>
      <c r="BI52" s="120" t="s">
        <v>481</v>
      </c>
      <c r="BJ52" s="121" t="s">
        <v>2691</v>
      </c>
      <c r="BK52" s="96" t="s">
        <v>481</v>
      </c>
      <c r="BL52" s="130" t="s">
        <v>3256</v>
      </c>
      <c r="BM52" s="96" t="s">
        <v>483</v>
      </c>
      <c r="BN52" s="95" t="s">
        <v>3131</v>
      </c>
      <c r="BO52" s="96" t="s">
        <v>481</v>
      </c>
      <c r="BP52" s="98" t="s">
        <v>3315</v>
      </c>
      <c r="BQ52" s="96" t="s">
        <v>483</v>
      </c>
      <c r="BR52" s="98" t="s">
        <v>3364</v>
      </c>
      <c r="BS52" s="96" t="s">
        <v>483</v>
      </c>
      <c r="BT52" s="98" t="s">
        <v>3407</v>
      </c>
      <c r="BU52" s="96" t="s">
        <v>482</v>
      </c>
      <c r="BV52" s="95"/>
      <c r="BW52" s="96" t="s">
        <v>482</v>
      </c>
      <c r="BX52" s="95"/>
      <c r="BY52" s="96" t="s">
        <v>481</v>
      </c>
      <c r="BZ52" s="143" t="s">
        <v>1576</v>
      </c>
      <c r="CA52" s="109" t="s">
        <v>482</v>
      </c>
      <c r="CB52" s="109"/>
      <c r="CC52" s="96" t="s">
        <v>483</v>
      </c>
      <c r="CD52" s="98" t="s">
        <v>3073</v>
      </c>
      <c r="CE52" s="96" t="s">
        <v>481</v>
      </c>
      <c r="CF52" s="95" t="s">
        <v>2798</v>
      </c>
      <c r="CG52" s="239" t="s">
        <v>481</v>
      </c>
      <c r="CH52" s="250" t="s">
        <v>1663</v>
      </c>
      <c r="CI52" s="96" t="s">
        <v>482</v>
      </c>
      <c r="CJ52" s="113"/>
      <c r="CK52" s="96" t="s">
        <v>482</v>
      </c>
      <c r="CL52" s="98"/>
      <c r="CM52" s="123" t="s">
        <v>483</v>
      </c>
      <c r="CN52" s="139" t="s">
        <v>3497</v>
      </c>
      <c r="CO52" s="123" t="s">
        <v>481</v>
      </c>
      <c r="CP52" s="137" t="s">
        <v>1729</v>
      </c>
      <c r="CQ52" s="122" t="s">
        <v>481</v>
      </c>
      <c r="CR52" s="170" t="s">
        <v>2576</v>
      </c>
      <c r="CS52" s="123" t="s">
        <v>481</v>
      </c>
      <c r="CT52" s="132" t="s">
        <v>1794</v>
      </c>
      <c r="CU52" s="123" t="s">
        <v>481</v>
      </c>
      <c r="CV52" s="124" t="s">
        <v>3049</v>
      </c>
      <c r="CW52" s="122" t="s">
        <v>481</v>
      </c>
      <c r="CX52" s="122" t="s">
        <v>1845</v>
      </c>
      <c r="CZ52" s="87"/>
      <c r="DA52" s="87"/>
      <c r="DB52" s="87"/>
      <c r="DC52" s="87"/>
      <c r="DD52" s="87"/>
      <c r="DE52" s="87"/>
      <c r="DF52" s="87"/>
      <c r="DG52" s="87"/>
      <c r="DH52" s="87"/>
      <c r="DI52" s="87"/>
      <c r="DJ52" s="87"/>
      <c r="DK52" s="87"/>
      <c r="DL52" s="87"/>
      <c r="DM52" s="87"/>
      <c r="DN52" s="87"/>
      <c r="DO52" s="87"/>
      <c r="DP52" s="87"/>
      <c r="DQ52" s="87"/>
      <c r="DR52" s="87"/>
      <c r="DS52" s="87"/>
      <c r="DT52" s="87"/>
      <c r="DU52" s="87"/>
      <c r="DV52" s="87"/>
      <c r="DW52" s="87"/>
      <c r="DX52" s="87"/>
    </row>
    <row r="53" spans="1:128" ht="54.6" customHeight="1" thickBot="1" x14ac:dyDescent="0.35">
      <c r="A53" s="137" t="s">
        <v>354</v>
      </c>
      <c r="B53" s="138" t="s">
        <v>502</v>
      </c>
      <c r="C53" s="96" t="s">
        <v>481</v>
      </c>
      <c r="D53" s="98" t="s">
        <v>1063</v>
      </c>
      <c r="E53" s="96" t="s">
        <v>482</v>
      </c>
      <c r="F53" s="95" t="s">
        <v>1083</v>
      </c>
      <c r="G53" s="96" t="s">
        <v>482</v>
      </c>
      <c r="H53" s="95"/>
      <c r="I53" s="96" t="s">
        <v>482</v>
      </c>
      <c r="J53" s="95"/>
      <c r="K53" s="96" t="s">
        <v>482</v>
      </c>
      <c r="L53" s="95"/>
      <c r="M53" s="101" t="s">
        <v>481</v>
      </c>
      <c r="N53" s="141" t="s">
        <v>2376</v>
      </c>
      <c r="O53" s="101" t="s">
        <v>481</v>
      </c>
      <c r="P53" s="103" t="s">
        <v>2382</v>
      </c>
      <c r="Q53" s="101" t="s">
        <v>481</v>
      </c>
      <c r="R53" s="137" t="s">
        <v>2859</v>
      </c>
      <c r="S53" s="101" t="s">
        <v>482</v>
      </c>
      <c r="T53" s="104"/>
      <c r="U53" s="101" t="s">
        <v>482</v>
      </c>
      <c r="V53" s="104"/>
      <c r="W53" s="96" t="s">
        <v>482</v>
      </c>
      <c r="X53" s="106"/>
      <c r="Y53" s="239" t="s">
        <v>482</v>
      </c>
      <c r="Z53" s="105"/>
      <c r="AA53" s="256" t="s">
        <v>482</v>
      </c>
      <c r="AB53" s="243"/>
      <c r="AC53" s="96" t="s">
        <v>481</v>
      </c>
      <c r="AD53" s="106" t="s">
        <v>2439</v>
      </c>
      <c r="AE53" s="96" t="s">
        <v>481</v>
      </c>
      <c r="AF53" s="95" t="s">
        <v>2249</v>
      </c>
      <c r="AG53" s="208" t="s">
        <v>482</v>
      </c>
      <c r="AH53" s="209"/>
      <c r="AI53" s="208" t="s">
        <v>1465</v>
      </c>
      <c r="AJ53" s="209"/>
      <c r="AK53" s="208" t="s">
        <v>482</v>
      </c>
      <c r="AL53" s="209"/>
      <c r="AM53" s="96" t="s">
        <v>483</v>
      </c>
      <c r="AN53" s="224" t="s">
        <v>1020</v>
      </c>
      <c r="AO53" s="118" t="s">
        <v>482</v>
      </c>
      <c r="AP53" s="119"/>
      <c r="AQ53" s="148" t="s">
        <v>482</v>
      </c>
      <c r="AR53" s="150"/>
      <c r="AS53" s="181" t="s">
        <v>481</v>
      </c>
      <c r="AT53" s="179" t="s">
        <v>2522</v>
      </c>
      <c r="AU53" s="148" t="s">
        <v>482</v>
      </c>
      <c r="AV53" s="149"/>
      <c r="AW53" s="148" t="s">
        <v>481</v>
      </c>
      <c r="AX53" s="199" t="s">
        <v>2744</v>
      </c>
      <c r="AY53" s="155" t="s">
        <v>481</v>
      </c>
      <c r="AZ53" s="199" t="s">
        <v>2762</v>
      </c>
      <c r="BA53" s="96" t="s">
        <v>482</v>
      </c>
      <c r="BB53" s="109"/>
      <c r="BC53" s="120" t="s">
        <v>482</v>
      </c>
      <c r="BD53" s="127"/>
      <c r="BE53" s="120" t="s">
        <v>482</v>
      </c>
      <c r="BF53" s="127"/>
      <c r="BG53" s="120" t="s">
        <v>481</v>
      </c>
      <c r="BH53" s="121" t="s">
        <v>2638</v>
      </c>
      <c r="BI53" s="120" t="s">
        <v>481</v>
      </c>
      <c r="BJ53" s="121" t="s">
        <v>2691</v>
      </c>
      <c r="BK53" s="96" t="s">
        <v>481</v>
      </c>
      <c r="BL53" s="139" t="s">
        <v>3257</v>
      </c>
      <c r="BM53" s="96" t="s">
        <v>481</v>
      </c>
      <c r="BN53" s="95" t="s">
        <v>3132</v>
      </c>
      <c r="BO53" s="96" t="s">
        <v>483</v>
      </c>
      <c r="BP53" s="98" t="s">
        <v>3316</v>
      </c>
      <c r="BQ53" s="96" t="s">
        <v>482</v>
      </c>
      <c r="BR53" s="98"/>
      <c r="BS53" s="96" t="s">
        <v>482</v>
      </c>
      <c r="BT53" s="98"/>
      <c r="BU53" s="96" t="s">
        <v>482</v>
      </c>
      <c r="BV53" s="95"/>
      <c r="BW53" s="96" t="s">
        <v>482</v>
      </c>
      <c r="BX53" s="95"/>
      <c r="BY53" s="96" t="s">
        <v>481</v>
      </c>
      <c r="BZ53" s="143" t="s">
        <v>1577</v>
      </c>
      <c r="CA53" s="109" t="s">
        <v>482</v>
      </c>
      <c r="CB53" s="109"/>
      <c r="CC53" s="96" t="s">
        <v>481</v>
      </c>
      <c r="CD53" s="156" t="s">
        <v>1578</v>
      </c>
      <c r="CE53" s="96" t="s">
        <v>481</v>
      </c>
      <c r="CF53" s="111" t="s">
        <v>2799</v>
      </c>
      <c r="CG53" s="239" t="s">
        <v>481</v>
      </c>
      <c r="CH53" s="250" t="s">
        <v>1664</v>
      </c>
      <c r="CI53" s="96" t="s">
        <v>481</v>
      </c>
      <c r="CJ53" s="113" t="s">
        <v>2555</v>
      </c>
      <c r="CK53" s="96" t="s">
        <v>482</v>
      </c>
      <c r="CL53" s="139"/>
      <c r="CM53" s="123" t="s">
        <v>481</v>
      </c>
      <c r="CN53" s="139" t="s">
        <v>3498</v>
      </c>
      <c r="CO53" s="123" t="s">
        <v>482</v>
      </c>
      <c r="CP53" s="156" t="s">
        <v>3018</v>
      </c>
      <c r="CQ53" s="122" t="s">
        <v>482</v>
      </c>
      <c r="CR53" s="122"/>
      <c r="CS53" s="123" t="s">
        <v>481</v>
      </c>
      <c r="CT53" s="158" t="s">
        <v>1794</v>
      </c>
      <c r="CU53" s="123" t="s">
        <v>481</v>
      </c>
      <c r="CV53" s="124" t="s">
        <v>3049</v>
      </c>
      <c r="CW53" s="122" t="s">
        <v>482</v>
      </c>
      <c r="CX53" s="131" t="s">
        <v>1846</v>
      </c>
      <c r="CZ53" s="87"/>
      <c r="DA53" s="87"/>
      <c r="DB53" s="87"/>
      <c r="DC53" s="87"/>
      <c r="DD53" s="87"/>
      <c r="DE53" s="87"/>
      <c r="DF53" s="87"/>
      <c r="DG53" s="87"/>
      <c r="DH53" s="87"/>
      <c r="DI53" s="87"/>
      <c r="DJ53" s="87"/>
      <c r="DK53" s="87"/>
      <c r="DL53" s="87"/>
      <c r="DM53" s="87"/>
      <c r="DN53" s="87"/>
      <c r="DO53" s="87"/>
      <c r="DP53" s="87"/>
      <c r="DQ53" s="87"/>
      <c r="DR53" s="87"/>
      <c r="DS53" s="87"/>
      <c r="DT53" s="87"/>
      <c r="DU53" s="87"/>
      <c r="DV53" s="87"/>
      <c r="DW53" s="87"/>
      <c r="DX53" s="87"/>
    </row>
    <row r="54" spans="1:128" ht="91.95" customHeight="1" thickBot="1" x14ac:dyDescent="0.35">
      <c r="A54" s="137" t="s">
        <v>355</v>
      </c>
      <c r="B54" s="138" t="s">
        <v>184</v>
      </c>
      <c r="C54" s="96" t="s">
        <v>481</v>
      </c>
      <c r="D54" s="158" t="s">
        <v>2273</v>
      </c>
      <c r="E54" s="96" t="s">
        <v>481</v>
      </c>
      <c r="F54" s="95" t="s">
        <v>2299</v>
      </c>
      <c r="G54" s="96" t="s">
        <v>482</v>
      </c>
      <c r="H54" s="95"/>
      <c r="I54" s="96" t="s">
        <v>482</v>
      </c>
      <c r="J54" s="95"/>
      <c r="K54" s="96" t="s">
        <v>482</v>
      </c>
      <c r="L54" s="95"/>
      <c r="M54" s="101" t="s">
        <v>481</v>
      </c>
      <c r="N54" s="156" t="s">
        <v>1242</v>
      </c>
      <c r="O54" s="101" t="s">
        <v>481</v>
      </c>
      <c r="P54" s="103" t="s">
        <v>1243</v>
      </c>
      <c r="Q54" s="101" t="s">
        <v>482</v>
      </c>
      <c r="R54" s="104"/>
      <c r="S54" s="101" t="s">
        <v>481</v>
      </c>
      <c r="T54" s="156" t="s">
        <v>2400</v>
      </c>
      <c r="U54" s="101" t="s">
        <v>482</v>
      </c>
      <c r="V54" s="104"/>
      <c r="W54" s="96" t="s">
        <v>481</v>
      </c>
      <c r="X54" s="98" t="s">
        <v>2893</v>
      </c>
      <c r="Y54" s="239" t="s">
        <v>482</v>
      </c>
      <c r="Z54" s="105"/>
      <c r="AA54" s="239" t="s">
        <v>482</v>
      </c>
      <c r="AB54" s="243"/>
      <c r="AC54" s="96" t="s">
        <v>481</v>
      </c>
      <c r="AD54" s="158" t="s">
        <v>2440</v>
      </c>
      <c r="AE54" s="96" t="s">
        <v>481</v>
      </c>
      <c r="AF54" s="159" t="s">
        <v>2452</v>
      </c>
      <c r="AG54" s="208" t="s">
        <v>482</v>
      </c>
      <c r="AH54" s="209"/>
      <c r="AI54" s="208" t="s">
        <v>482</v>
      </c>
      <c r="AJ54" s="218"/>
      <c r="AK54" s="208" t="s">
        <v>482</v>
      </c>
      <c r="AL54" s="209"/>
      <c r="AM54" s="96" t="s">
        <v>482</v>
      </c>
      <c r="AN54" s="224"/>
      <c r="AO54" s="118" t="s">
        <v>481</v>
      </c>
      <c r="AP54" s="159" t="s">
        <v>2473</v>
      </c>
      <c r="AQ54" s="148" t="s">
        <v>481</v>
      </c>
      <c r="AR54" s="159" t="s">
        <v>1949</v>
      </c>
      <c r="AS54" s="148" t="s">
        <v>481</v>
      </c>
      <c r="AT54" s="179" t="s">
        <v>2523</v>
      </c>
      <c r="AU54" s="148" t="s">
        <v>482</v>
      </c>
      <c r="AV54" s="150"/>
      <c r="AW54" s="148" t="s">
        <v>481</v>
      </c>
      <c r="AX54" s="199" t="s">
        <v>2745</v>
      </c>
      <c r="AY54" s="148" t="s">
        <v>481</v>
      </c>
      <c r="AZ54" s="150" t="s">
        <v>1943</v>
      </c>
      <c r="BA54" s="96" t="s">
        <v>481</v>
      </c>
      <c r="BB54" s="178" t="s">
        <v>603</v>
      </c>
      <c r="BC54" s="120" t="s">
        <v>482</v>
      </c>
      <c r="BD54" s="127"/>
      <c r="BE54" s="120" t="s">
        <v>481</v>
      </c>
      <c r="BF54" s="143" t="s">
        <v>1440</v>
      </c>
      <c r="BG54" s="120" t="s">
        <v>481</v>
      </c>
      <c r="BH54" s="121" t="s">
        <v>2639</v>
      </c>
      <c r="BI54" s="120" t="s">
        <v>482</v>
      </c>
      <c r="BJ54" s="121"/>
      <c r="BK54" s="96" t="s">
        <v>482</v>
      </c>
      <c r="BL54" s="98"/>
      <c r="BM54" s="96" t="s">
        <v>482</v>
      </c>
      <c r="BN54" s="95"/>
      <c r="BO54" s="96" t="s">
        <v>483</v>
      </c>
      <c r="BP54" s="98" t="s">
        <v>3317</v>
      </c>
      <c r="BQ54" s="96" t="s">
        <v>482</v>
      </c>
      <c r="BR54" s="98"/>
      <c r="BS54" s="96" t="s">
        <v>482</v>
      </c>
      <c r="BT54" s="98"/>
      <c r="BU54" s="96" t="s">
        <v>481</v>
      </c>
      <c r="BV54" s="113" t="s">
        <v>1565</v>
      </c>
      <c r="BW54" s="96" t="s">
        <v>482</v>
      </c>
      <c r="BX54" s="95"/>
      <c r="BY54" s="96" t="s">
        <v>481</v>
      </c>
      <c r="BZ54" s="143" t="s">
        <v>1579</v>
      </c>
      <c r="CA54" s="109" t="s">
        <v>482</v>
      </c>
      <c r="CB54" s="109"/>
      <c r="CC54" s="96" t="s">
        <v>482</v>
      </c>
      <c r="CD54" s="113" t="s">
        <v>1580</v>
      </c>
      <c r="CE54" s="96" t="s">
        <v>483</v>
      </c>
      <c r="CF54" s="137" t="s">
        <v>2800</v>
      </c>
      <c r="CG54" s="239" t="s">
        <v>482</v>
      </c>
      <c r="CH54" s="251"/>
      <c r="CI54" s="96" t="s">
        <v>481</v>
      </c>
      <c r="CJ54" s="130" t="s">
        <v>2556</v>
      </c>
      <c r="CK54" s="96" t="s">
        <v>483</v>
      </c>
      <c r="CL54" s="98" t="s">
        <v>3452</v>
      </c>
      <c r="CM54" s="123" t="s">
        <v>482</v>
      </c>
      <c r="CN54" s="98"/>
      <c r="CO54" s="123" t="s">
        <v>481</v>
      </c>
      <c r="CP54" s="156" t="s">
        <v>3019</v>
      </c>
      <c r="CQ54" s="122" t="s">
        <v>481</v>
      </c>
      <c r="CR54" s="156" t="s">
        <v>1761</v>
      </c>
      <c r="CS54" s="123" t="s">
        <v>481</v>
      </c>
      <c r="CT54" s="132" t="s">
        <v>2830</v>
      </c>
      <c r="CU54" s="123" t="s">
        <v>481</v>
      </c>
      <c r="CV54" s="156" t="s">
        <v>1807</v>
      </c>
      <c r="CW54" s="122" t="s">
        <v>482</v>
      </c>
      <c r="CX54" s="122" t="s">
        <v>1847</v>
      </c>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row>
    <row r="55" spans="1:128" ht="118.2" customHeight="1" thickBot="1" x14ac:dyDescent="0.35">
      <c r="A55" s="137" t="s">
        <v>356</v>
      </c>
      <c r="B55" s="138" t="s">
        <v>185</v>
      </c>
      <c r="C55" s="96" t="s">
        <v>481</v>
      </c>
      <c r="D55" s="98" t="s">
        <v>2274</v>
      </c>
      <c r="E55" s="96" t="s">
        <v>481</v>
      </c>
      <c r="F55" s="95" t="s">
        <v>2300</v>
      </c>
      <c r="G55" s="96" t="s">
        <v>481</v>
      </c>
      <c r="H55" s="157" t="s">
        <v>2317</v>
      </c>
      <c r="I55" s="96" t="s">
        <v>481</v>
      </c>
      <c r="J55" s="156" t="s">
        <v>1141</v>
      </c>
      <c r="K55" s="96" t="s">
        <v>481</v>
      </c>
      <c r="L55" s="98" t="s">
        <v>2361</v>
      </c>
      <c r="M55" s="101" t="s">
        <v>481</v>
      </c>
      <c r="N55" s="141" t="s">
        <v>1244</v>
      </c>
      <c r="O55" s="101" t="s">
        <v>481</v>
      </c>
      <c r="P55" s="102" t="s">
        <v>1245</v>
      </c>
      <c r="Q55" s="101" t="s">
        <v>481</v>
      </c>
      <c r="R55" s="137" t="s">
        <v>2861</v>
      </c>
      <c r="S55" s="101" t="s">
        <v>481</v>
      </c>
      <c r="T55" s="157" t="s">
        <v>2401</v>
      </c>
      <c r="U55" s="101" t="s">
        <v>481</v>
      </c>
      <c r="V55" s="102" t="s">
        <v>1246</v>
      </c>
      <c r="W55" s="96" t="s">
        <v>481</v>
      </c>
      <c r="X55" s="98" t="s">
        <v>1361</v>
      </c>
      <c r="Y55" s="239" t="s">
        <v>482</v>
      </c>
      <c r="Z55" s="139" t="s">
        <v>3214</v>
      </c>
      <c r="AA55" s="239" t="s">
        <v>481</v>
      </c>
      <c r="AB55" s="242" t="s">
        <v>1362</v>
      </c>
      <c r="AC55" s="96" t="s">
        <v>481</v>
      </c>
      <c r="AD55" s="98" t="s">
        <v>1363</v>
      </c>
      <c r="AE55" s="96" t="s">
        <v>481</v>
      </c>
      <c r="AF55" s="95" t="s">
        <v>1364</v>
      </c>
      <c r="AG55" s="208" t="s">
        <v>481</v>
      </c>
      <c r="AH55" s="215" t="s">
        <v>2933</v>
      </c>
      <c r="AI55" s="208" t="s">
        <v>482</v>
      </c>
      <c r="AJ55" s="218"/>
      <c r="AK55" s="208" t="s">
        <v>482</v>
      </c>
      <c r="AL55" s="209" t="s">
        <v>585</v>
      </c>
      <c r="AM55" s="96" t="s">
        <v>482</v>
      </c>
      <c r="AN55" s="222"/>
      <c r="AO55" s="118" t="s">
        <v>481</v>
      </c>
      <c r="AP55" s="159" t="s">
        <v>2474</v>
      </c>
      <c r="AQ55" s="148" t="s">
        <v>481</v>
      </c>
      <c r="AR55" s="158" t="s">
        <v>1950</v>
      </c>
      <c r="AS55" s="148" t="s">
        <v>481</v>
      </c>
      <c r="AT55" s="156" t="s">
        <v>1951</v>
      </c>
      <c r="AU55" s="148" t="s">
        <v>481</v>
      </c>
      <c r="AV55" s="199" t="s">
        <v>2726</v>
      </c>
      <c r="AW55" s="148" t="s">
        <v>481</v>
      </c>
      <c r="AX55" s="158" t="s">
        <v>1952</v>
      </c>
      <c r="AY55" s="148" t="s">
        <v>481</v>
      </c>
      <c r="AZ55" s="159" t="s">
        <v>1953</v>
      </c>
      <c r="BA55" s="96" t="s">
        <v>481</v>
      </c>
      <c r="BB55" s="178" t="s">
        <v>966</v>
      </c>
      <c r="BC55" s="120" t="s">
        <v>481</v>
      </c>
      <c r="BD55" s="143" t="s">
        <v>1441</v>
      </c>
      <c r="BE55" s="120" t="s">
        <v>481</v>
      </c>
      <c r="BF55" s="127" t="s">
        <v>1442</v>
      </c>
      <c r="BG55" s="120" t="s">
        <v>481</v>
      </c>
      <c r="BH55" s="129" t="s">
        <v>2640</v>
      </c>
      <c r="BI55" s="120" t="s">
        <v>481</v>
      </c>
      <c r="BJ55" s="157" t="s">
        <v>2692</v>
      </c>
      <c r="BK55" s="96" t="s">
        <v>483</v>
      </c>
      <c r="BL55" s="139" t="s">
        <v>3258</v>
      </c>
      <c r="BM55" s="96" t="s">
        <v>482</v>
      </c>
      <c r="BN55" s="95"/>
      <c r="BO55" s="96" t="s">
        <v>483</v>
      </c>
      <c r="BP55" s="98" t="s">
        <v>3318</v>
      </c>
      <c r="BQ55" s="96" t="s">
        <v>482</v>
      </c>
      <c r="BR55" s="98"/>
      <c r="BS55" s="96" t="s">
        <v>482</v>
      </c>
      <c r="BT55" s="98"/>
      <c r="BU55" s="96" t="s">
        <v>481</v>
      </c>
      <c r="BV55" s="95" t="s">
        <v>980</v>
      </c>
      <c r="BW55" s="96" t="s">
        <v>481</v>
      </c>
      <c r="BX55" s="156" t="s">
        <v>3097</v>
      </c>
      <c r="BY55" s="96" t="s">
        <v>481</v>
      </c>
      <c r="BZ55" s="173" t="s">
        <v>1581</v>
      </c>
      <c r="CA55" s="109" t="s">
        <v>483</v>
      </c>
      <c r="CB55" s="143" t="s">
        <v>1582</v>
      </c>
      <c r="CC55" s="96" t="s">
        <v>481</v>
      </c>
      <c r="CD55" s="156" t="s">
        <v>1583</v>
      </c>
      <c r="CE55" s="96" t="s">
        <v>481</v>
      </c>
      <c r="CF55" s="98" t="s">
        <v>2801</v>
      </c>
      <c r="CG55" s="239" t="s">
        <v>481</v>
      </c>
      <c r="CH55" s="242" t="s">
        <v>1665</v>
      </c>
      <c r="CI55" s="96" t="s">
        <v>481</v>
      </c>
      <c r="CJ55" s="156" t="s">
        <v>1666</v>
      </c>
      <c r="CK55" s="96" t="s">
        <v>482</v>
      </c>
      <c r="CL55" s="98" t="s">
        <v>3453</v>
      </c>
      <c r="CM55" s="123" t="s">
        <v>483</v>
      </c>
      <c r="CN55" s="130" t="s">
        <v>3499</v>
      </c>
      <c r="CO55" s="123" t="s">
        <v>481</v>
      </c>
      <c r="CP55" s="132" t="s">
        <v>1730</v>
      </c>
      <c r="CQ55" s="122" t="s">
        <v>481</v>
      </c>
      <c r="CR55" s="122" t="s">
        <v>1762</v>
      </c>
      <c r="CS55" s="123" t="s">
        <v>481</v>
      </c>
      <c r="CT55" s="132" t="s">
        <v>2831</v>
      </c>
      <c r="CU55" s="123" t="s">
        <v>482</v>
      </c>
      <c r="CV55" s="124"/>
      <c r="CW55" s="122" t="s">
        <v>481</v>
      </c>
      <c r="CX55" s="143" t="s">
        <v>1848</v>
      </c>
      <c r="CZ55" s="87"/>
      <c r="DA55" s="87"/>
      <c r="DB55" s="87"/>
      <c r="DC55" s="87"/>
      <c r="DD55" s="87"/>
      <c r="DE55" s="87"/>
      <c r="DF55" s="87"/>
      <c r="DG55" s="87"/>
      <c r="DH55" s="87"/>
      <c r="DI55" s="87"/>
      <c r="DJ55" s="87"/>
      <c r="DK55" s="87"/>
      <c r="DL55" s="87"/>
      <c r="DM55" s="87"/>
      <c r="DN55" s="87"/>
      <c r="DO55" s="87"/>
      <c r="DP55" s="87"/>
      <c r="DQ55" s="87"/>
      <c r="DR55" s="87"/>
      <c r="DS55" s="87"/>
      <c r="DT55" s="87"/>
      <c r="DU55" s="87"/>
      <c r="DV55" s="87"/>
      <c r="DW55" s="87"/>
      <c r="DX55" s="87"/>
    </row>
    <row r="56" spans="1:128" ht="117" customHeight="1" thickBot="1" x14ac:dyDescent="0.35">
      <c r="A56" s="137" t="s">
        <v>357</v>
      </c>
      <c r="B56" s="138" t="s">
        <v>186</v>
      </c>
      <c r="C56" s="96" t="s">
        <v>481</v>
      </c>
      <c r="D56" s="157" t="s">
        <v>2024</v>
      </c>
      <c r="E56" s="96" t="s">
        <v>481</v>
      </c>
      <c r="F56" s="95" t="s">
        <v>2300</v>
      </c>
      <c r="G56" s="96" t="s">
        <v>481</v>
      </c>
      <c r="H56" s="157" t="s">
        <v>2316</v>
      </c>
      <c r="I56" s="96" t="s">
        <v>481</v>
      </c>
      <c r="J56" s="159" t="s">
        <v>1142</v>
      </c>
      <c r="K56" s="96" t="s">
        <v>481</v>
      </c>
      <c r="L56" s="91" t="s">
        <v>2362</v>
      </c>
      <c r="M56" s="101" t="s">
        <v>481</v>
      </c>
      <c r="N56" s="139" t="s">
        <v>1247</v>
      </c>
      <c r="O56" s="101" t="s">
        <v>481</v>
      </c>
      <c r="P56" s="102" t="s">
        <v>2236</v>
      </c>
      <c r="Q56" s="101" t="s">
        <v>481</v>
      </c>
      <c r="R56" s="103" t="s">
        <v>2862</v>
      </c>
      <c r="S56" s="101" t="s">
        <v>481</v>
      </c>
      <c r="T56" s="156" t="s">
        <v>1248</v>
      </c>
      <c r="U56" s="101" t="s">
        <v>481</v>
      </c>
      <c r="V56" s="102" t="s">
        <v>2422</v>
      </c>
      <c r="W56" s="96" t="s">
        <v>481</v>
      </c>
      <c r="X56" s="159" t="s">
        <v>530</v>
      </c>
      <c r="Y56" s="239" t="s">
        <v>483</v>
      </c>
      <c r="Z56" s="98" t="s">
        <v>3215</v>
      </c>
      <c r="AA56" s="239" t="s">
        <v>481</v>
      </c>
      <c r="AB56" s="243" t="s">
        <v>515</v>
      </c>
      <c r="AC56" s="96" t="s">
        <v>481</v>
      </c>
      <c r="AD56" s="98" t="s">
        <v>2441</v>
      </c>
      <c r="AE56" s="96" t="s">
        <v>481</v>
      </c>
      <c r="AF56" s="158" t="s">
        <v>2453</v>
      </c>
      <c r="AG56" s="208" t="s">
        <v>482</v>
      </c>
      <c r="AH56" s="209"/>
      <c r="AI56" s="208" t="s">
        <v>481</v>
      </c>
      <c r="AJ56" s="215" t="s">
        <v>2955</v>
      </c>
      <c r="AK56" s="208" t="s">
        <v>482</v>
      </c>
      <c r="AL56" s="209" t="s">
        <v>585</v>
      </c>
      <c r="AM56" s="96" t="s">
        <v>481</v>
      </c>
      <c r="AN56" s="172" t="s">
        <v>1021</v>
      </c>
      <c r="AO56" s="118" t="s">
        <v>481</v>
      </c>
      <c r="AP56" s="159" t="s">
        <v>2475</v>
      </c>
      <c r="AQ56" s="148" t="s">
        <v>481</v>
      </c>
      <c r="AR56" s="159" t="s">
        <v>1954</v>
      </c>
      <c r="AS56" s="148" t="s">
        <v>481</v>
      </c>
      <c r="AT56" s="158" t="s">
        <v>1955</v>
      </c>
      <c r="AU56" s="148" t="s">
        <v>481</v>
      </c>
      <c r="AV56" s="201" t="s">
        <v>960</v>
      </c>
      <c r="AW56" s="148" t="s">
        <v>481</v>
      </c>
      <c r="AX56" s="199" t="s">
        <v>1956</v>
      </c>
      <c r="AY56" s="148" t="s">
        <v>481</v>
      </c>
      <c r="AZ56" s="158" t="s">
        <v>1957</v>
      </c>
      <c r="BA56" s="96" t="s">
        <v>483</v>
      </c>
      <c r="BB56" s="109" t="s">
        <v>604</v>
      </c>
      <c r="BC56" s="120" t="s">
        <v>483</v>
      </c>
      <c r="BD56" s="196" t="s">
        <v>572</v>
      </c>
      <c r="BE56" s="120" t="s">
        <v>481</v>
      </c>
      <c r="BF56" s="226" t="s">
        <v>1443</v>
      </c>
      <c r="BG56" s="120" t="s">
        <v>481</v>
      </c>
      <c r="BH56" s="129" t="s">
        <v>2641</v>
      </c>
      <c r="BI56" s="120" t="s">
        <v>481</v>
      </c>
      <c r="BJ56" s="157" t="s">
        <v>2693</v>
      </c>
      <c r="BK56" s="96" t="s">
        <v>481</v>
      </c>
      <c r="BL56" s="130" t="s">
        <v>3259</v>
      </c>
      <c r="BM56" s="96" t="s">
        <v>481</v>
      </c>
      <c r="BN56" s="137" t="s">
        <v>3133</v>
      </c>
      <c r="BO56" s="96" t="s">
        <v>481</v>
      </c>
      <c r="BP56" s="98" t="s">
        <v>3319</v>
      </c>
      <c r="BQ56" s="96" t="s">
        <v>481</v>
      </c>
      <c r="BR56" s="139" t="s">
        <v>1491</v>
      </c>
      <c r="BS56" s="96" t="s">
        <v>481</v>
      </c>
      <c r="BT56" s="98" t="s">
        <v>3408</v>
      </c>
      <c r="BU56" s="96" t="s">
        <v>481</v>
      </c>
      <c r="BV56" s="159" t="s">
        <v>3118</v>
      </c>
      <c r="BW56" s="96" t="s">
        <v>481</v>
      </c>
      <c r="BX56" s="159" t="s">
        <v>3098</v>
      </c>
      <c r="BY56" s="96" t="s">
        <v>481</v>
      </c>
      <c r="BZ56" s="143" t="s">
        <v>1584</v>
      </c>
      <c r="CA56" s="109" t="s">
        <v>481</v>
      </c>
      <c r="CB56" s="173" t="s">
        <v>1585</v>
      </c>
      <c r="CC56" s="96" t="s">
        <v>481</v>
      </c>
      <c r="CD56" s="98" t="s">
        <v>1586</v>
      </c>
      <c r="CE56" s="96" t="s">
        <v>482</v>
      </c>
      <c r="CF56" s="95"/>
      <c r="CG56" s="239" t="s">
        <v>481</v>
      </c>
      <c r="CH56" s="250" t="s">
        <v>3166</v>
      </c>
      <c r="CI56" s="96" t="s">
        <v>481</v>
      </c>
      <c r="CJ56" s="113" t="s">
        <v>2557</v>
      </c>
      <c r="CK56" s="96" t="s">
        <v>483</v>
      </c>
      <c r="CL56" s="98" t="s">
        <v>3454</v>
      </c>
      <c r="CM56" s="123" t="s">
        <v>481</v>
      </c>
      <c r="CN56" s="130" t="s">
        <v>3500</v>
      </c>
      <c r="CO56" s="123" t="s">
        <v>481</v>
      </c>
      <c r="CP56" s="156" t="s">
        <v>1731</v>
      </c>
      <c r="CQ56" s="122" t="s">
        <v>481</v>
      </c>
      <c r="CR56" s="137" t="s">
        <v>1762</v>
      </c>
      <c r="CS56" s="123" t="s">
        <v>481</v>
      </c>
      <c r="CT56" s="157" t="s">
        <v>2832</v>
      </c>
      <c r="CU56" s="123" t="s">
        <v>481</v>
      </c>
      <c r="CV56" s="124" t="s">
        <v>3050</v>
      </c>
      <c r="CW56" s="122" t="s">
        <v>481</v>
      </c>
      <c r="CX56" s="143" t="s">
        <v>1849</v>
      </c>
      <c r="CZ56" s="87"/>
      <c r="DA56" s="87"/>
      <c r="DB56" s="87"/>
      <c r="DC56" s="87"/>
      <c r="DD56" s="87"/>
      <c r="DE56" s="87"/>
      <c r="DF56" s="87"/>
      <c r="DG56" s="87"/>
      <c r="DH56" s="87"/>
      <c r="DI56" s="87"/>
      <c r="DJ56" s="87"/>
      <c r="DK56" s="87"/>
      <c r="DL56" s="87"/>
      <c r="DM56" s="87"/>
      <c r="DN56" s="87"/>
      <c r="DO56" s="87"/>
      <c r="DP56" s="87"/>
      <c r="DQ56" s="87"/>
      <c r="DR56" s="87"/>
      <c r="DS56" s="87"/>
      <c r="DT56" s="87"/>
      <c r="DU56" s="87"/>
      <c r="DV56" s="87"/>
      <c r="DW56" s="87"/>
      <c r="DX56" s="87"/>
    </row>
    <row r="57" spans="1:128" ht="95.4" customHeight="1" thickBot="1" x14ac:dyDescent="0.35">
      <c r="A57" s="137" t="s">
        <v>358</v>
      </c>
      <c r="B57" s="138" t="s">
        <v>187</v>
      </c>
      <c r="C57" s="96" t="s">
        <v>481</v>
      </c>
      <c r="D57" s="139" t="s">
        <v>1064</v>
      </c>
      <c r="E57" s="96" t="s">
        <v>1084</v>
      </c>
      <c r="F57" s="137" t="s">
        <v>2301</v>
      </c>
      <c r="G57" s="96" t="s">
        <v>482</v>
      </c>
      <c r="H57" s="95"/>
      <c r="I57" s="96" t="s">
        <v>481</v>
      </c>
      <c r="J57" s="156" t="s">
        <v>498</v>
      </c>
      <c r="K57" s="96" t="s">
        <v>481</v>
      </c>
      <c r="L57" s="156" t="s">
        <v>1132</v>
      </c>
      <c r="M57" s="101" t="s">
        <v>481</v>
      </c>
      <c r="N57" s="139" t="s">
        <v>1249</v>
      </c>
      <c r="O57" s="101" t="s">
        <v>481</v>
      </c>
      <c r="P57" s="102" t="s">
        <v>1250</v>
      </c>
      <c r="Q57" s="101" t="s">
        <v>483</v>
      </c>
      <c r="R57" s="139" t="s">
        <v>2863</v>
      </c>
      <c r="S57" s="101" t="s">
        <v>481</v>
      </c>
      <c r="T57" s="156" t="s">
        <v>1251</v>
      </c>
      <c r="U57" s="101" t="s">
        <v>481</v>
      </c>
      <c r="V57" s="102" t="s">
        <v>1252</v>
      </c>
      <c r="W57" s="96" t="s">
        <v>481</v>
      </c>
      <c r="X57" s="98" t="s">
        <v>2894</v>
      </c>
      <c r="Y57" s="239" t="s">
        <v>481</v>
      </c>
      <c r="Z57" s="98" t="s">
        <v>3216</v>
      </c>
      <c r="AA57" s="239" t="s">
        <v>482</v>
      </c>
      <c r="AB57" s="257"/>
      <c r="AC57" s="96" t="s">
        <v>481</v>
      </c>
      <c r="AD57" s="98" t="s">
        <v>2442</v>
      </c>
      <c r="AE57" s="96" t="s">
        <v>481</v>
      </c>
      <c r="AF57" s="98" t="s">
        <v>2069</v>
      </c>
      <c r="AG57" s="208" t="s">
        <v>482</v>
      </c>
      <c r="AH57" s="209"/>
      <c r="AI57" s="208" t="s">
        <v>481</v>
      </c>
      <c r="AJ57" s="215" t="s">
        <v>2956</v>
      </c>
      <c r="AK57" s="208" t="s">
        <v>482</v>
      </c>
      <c r="AL57" s="209" t="s">
        <v>586</v>
      </c>
      <c r="AM57" s="96" t="s">
        <v>481</v>
      </c>
      <c r="AN57" s="143" t="s">
        <v>1022</v>
      </c>
      <c r="AO57" s="118" t="s">
        <v>481</v>
      </c>
      <c r="AP57" s="159" t="s">
        <v>1697</v>
      </c>
      <c r="AQ57" s="148" t="s">
        <v>481</v>
      </c>
      <c r="AR57" s="158" t="s">
        <v>2506</v>
      </c>
      <c r="AS57" s="148" t="s">
        <v>481</v>
      </c>
      <c r="AT57" s="159" t="s">
        <v>2524</v>
      </c>
      <c r="AU57" s="148" t="s">
        <v>481</v>
      </c>
      <c r="AV57" s="149" t="s">
        <v>1958</v>
      </c>
      <c r="AW57" s="148" t="s">
        <v>483</v>
      </c>
      <c r="AX57" s="199" t="s">
        <v>2746</v>
      </c>
      <c r="AY57" s="148" t="s">
        <v>481</v>
      </c>
      <c r="AZ57" s="159" t="s">
        <v>1959</v>
      </c>
      <c r="BA57" s="96" t="s">
        <v>481</v>
      </c>
      <c r="BB57" s="143" t="s">
        <v>607</v>
      </c>
      <c r="BC57" s="120" t="s">
        <v>483</v>
      </c>
      <c r="BD57" s="172" t="s">
        <v>1444</v>
      </c>
      <c r="BE57" s="120" t="s">
        <v>481</v>
      </c>
      <c r="BF57" s="174" t="s">
        <v>1445</v>
      </c>
      <c r="BG57" s="120" t="s">
        <v>481</v>
      </c>
      <c r="BH57" s="139" t="s">
        <v>2643</v>
      </c>
      <c r="BI57" s="120" t="s">
        <v>483</v>
      </c>
      <c r="BJ57" s="139" t="s">
        <v>2695</v>
      </c>
      <c r="BK57" s="96" t="s">
        <v>483</v>
      </c>
      <c r="BL57" s="130" t="s">
        <v>3260</v>
      </c>
      <c r="BM57" s="96" t="s">
        <v>482</v>
      </c>
      <c r="BN57" s="95"/>
      <c r="BO57" s="96" t="s">
        <v>483</v>
      </c>
      <c r="BP57" s="98" t="s">
        <v>3320</v>
      </c>
      <c r="BQ57" s="96" t="s">
        <v>483</v>
      </c>
      <c r="BR57" s="139" t="s">
        <v>3365</v>
      </c>
      <c r="BS57" s="96" t="s">
        <v>481</v>
      </c>
      <c r="BT57" s="98" t="s">
        <v>3409</v>
      </c>
      <c r="BU57" s="96" t="s">
        <v>481</v>
      </c>
      <c r="BV57" s="156" t="s">
        <v>552</v>
      </c>
      <c r="BW57" s="96" t="s">
        <v>483</v>
      </c>
      <c r="BX57" s="156" t="s">
        <v>1587</v>
      </c>
      <c r="BY57" s="96" t="s">
        <v>481</v>
      </c>
      <c r="BZ57" s="173" t="s">
        <v>1588</v>
      </c>
      <c r="CA57" s="109" t="s">
        <v>482</v>
      </c>
      <c r="CB57" s="109"/>
      <c r="CC57" s="96" t="s">
        <v>481</v>
      </c>
      <c r="CD57" s="98" t="s">
        <v>1589</v>
      </c>
      <c r="CE57" s="96" t="s">
        <v>481</v>
      </c>
      <c r="CF57" s="98" t="s">
        <v>2803</v>
      </c>
      <c r="CG57" s="239" t="s">
        <v>483</v>
      </c>
      <c r="CH57" s="250" t="s">
        <v>3167</v>
      </c>
      <c r="CI57" s="96" t="s">
        <v>481</v>
      </c>
      <c r="CJ57" s="113" t="s">
        <v>2558</v>
      </c>
      <c r="CK57" s="96" t="s">
        <v>483</v>
      </c>
      <c r="CL57" s="98" t="s">
        <v>3455</v>
      </c>
      <c r="CM57" s="123" t="s">
        <v>483</v>
      </c>
      <c r="CN57" s="139" t="s">
        <v>3501</v>
      </c>
      <c r="CO57" s="123" t="s">
        <v>481</v>
      </c>
      <c r="CP57" s="132" t="s">
        <v>1732</v>
      </c>
      <c r="CQ57" s="122" t="s">
        <v>481</v>
      </c>
      <c r="CR57" s="122" t="s">
        <v>2577</v>
      </c>
      <c r="CS57" s="123" t="s">
        <v>481</v>
      </c>
      <c r="CT57" s="156" t="s">
        <v>1787</v>
      </c>
      <c r="CU57" s="123" t="s">
        <v>481</v>
      </c>
      <c r="CV57" s="124" t="s">
        <v>1808</v>
      </c>
      <c r="CW57" s="122" t="s">
        <v>481</v>
      </c>
      <c r="CX57" s="131" t="s">
        <v>1850</v>
      </c>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row>
    <row r="58" spans="1:128" ht="75" customHeight="1" thickBot="1" x14ac:dyDescent="0.35">
      <c r="A58" s="137" t="s">
        <v>359</v>
      </c>
      <c r="B58" s="138" t="s">
        <v>188</v>
      </c>
      <c r="C58" s="96" t="s">
        <v>481</v>
      </c>
      <c r="D58" s="156" t="s">
        <v>2275</v>
      </c>
      <c r="E58" s="96" t="s">
        <v>481</v>
      </c>
      <c r="F58" s="156" t="s">
        <v>1085</v>
      </c>
      <c r="G58" s="96" t="s">
        <v>481</v>
      </c>
      <c r="H58" s="156" t="s">
        <v>2318</v>
      </c>
      <c r="I58" s="96" t="s">
        <v>481</v>
      </c>
      <c r="J58" s="98" t="s">
        <v>2339</v>
      </c>
      <c r="K58" s="96" t="s">
        <v>481</v>
      </c>
      <c r="L58" s="156" t="s">
        <v>2363</v>
      </c>
      <c r="M58" s="101" t="s">
        <v>481</v>
      </c>
      <c r="N58" s="141" t="s">
        <v>1253</v>
      </c>
      <c r="O58" s="101" t="s">
        <v>481</v>
      </c>
      <c r="P58" s="156" t="s">
        <v>1254</v>
      </c>
      <c r="Q58" s="101" t="s">
        <v>481</v>
      </c>
      <c r="R58" s="156" t="s">
        <v>2864</v>
      </c>
      <c r="S58" s="101" t="s">
        <v>481</v>
      </c>
      <c r="T58" s="156" t="s">
        <v>1255</v>
      </c>
      <c r="U58" s="101" t="s">
        <v>481</v>
      </c>
      <c r="V58" s="156" t="s">
        <v>1256</v>
      </c>
      <c r="W58" s="96" t="s">
        <v>481</v>
      </c>
      <c r="X58" s="98" t="s">
        <v>2895</v>
      </c>
      <c r="Y58" s="239" t="s">
        <v>481</v>
      </c>
      <c r="Z58" s="98" t="s">
        <v>3217</v>
      </c>
      <c r="AA58" s="239" t="s">
        <v>481</v>
      </c>
      <c r="AB58" s="251" t="s">
        <v>516</v>
      </c>
      <c r="AC58" s="96" t="s">
        <v>481</v>
      </c>
      <c r="AD58" s="159" t="s">
        <v>1365</v>
      </c>
      <c r="AE58" s="96" t="s">
        <v>481</v>
      </c>
      <c r="AF58" s="159" t="s">
        <v>2070</v>
      </c>
      <c r="AG58" s="208" t="s">
        <v>481</v>
      </c>
      <c r="AH58" s="215" t="s">
        <v>2076</v>
      </c>
      <c r="AI58" s="208" t="s">
        <v>1084</v>
      </c>
      <c r="AJ58" s="219" t="s">
        <v>2956</v>
      </c>
      <c r="AK58" s="208" t="s">
        <v>481</v>
      </c>
      <c r="AL58" s="215" t="s">
        <v>587</v>
      </c>
      <c r="AM58" s="96" t="s">
        <v>481</v>
      </c>
      <c r="AN58" s="222" t="s">
        <v>1023</v>
      </c>
      <c r="AO58" s="118" t="s">
        <v>481</v>
      </c>
      <c r="AP58" s="159" t="s">
        <v>592</v>
      </c>
      <c r="AQ58" s="148" t="s">
        <v>481</v>
      </c>
      <c r="AR58" s="159" t="s">
        <v>1960</v>
      </c>
      <c r="AS58" s="148" t="s">
        <v>481</v>
      </c>
      <c r="AT58" s="158" t="s">
        <v>2525</v>
      </c>
      <c r="AU58" s="148" t="s">
        <v>481</v>
      </c>
      <c r="AV58" s="202" t="s">
        <v>1961</v>
      </c>
      <c r="AW58" s="148" t="s">
        <v>481</v>
      </c>
      <c r="AX58" s="159" t="s">
        <v>1962</v>
      </c>
      <c r="AY58" s="148" t="s">
        <v>481</v>
      </c>
      <c r="AZ58" s="159" t="s">
        <v>1963</v>
      </c>
      <c r="BA58" s="96" t="s">
        <v>481</v>
      </c>
      <c r="BB58" s="109" t="s">
        <v>967</v>
      </c>
      <c r="BC58" s="120" t="s">
        <v>481</v>
      </c>
      <c r="BD58" s="196" t="s">
        <v>573</v>
      </c>
      <c r="BE58" s="120" t="s">
        <v>481</v>
      </c>
      <c r="BF58" s="174" t="s">
        <v>1446</v>
      </c>
      <c r="BG58" s="120" t="s">
        <v>481</v>
      </c>
      <c r="BH58" s="137" t="s">
        <v>2644</v>
      </c>
      <c r="BI58" s="120" t="s">
        <v>481</v>
      </c>
      <c r="BJ58" s="137" t="s">
        <v>2696</v>
      </c>
      <c r="BK58" s="96" t="s">
        <v>481</v>
      </c>
      <c r="BL58" s="85" t="s">
        <v>3261</v>
      </c>
      <c r="BM58" s="96" t="s">
        <v>481</v>
      </c>
      <c r="BN58" s="95" t="s">
        <v>3134</v>
      </c>
      <c r="BO58" s="96" t="s">
        <v>481</v>
      </c>
      <c r="BP58" s="98" t="s">
        <v>3321</v>
      </c>
      <c r="BQ58" s="96" t="s">
        <v>481</v>
      </c>
      <c r="BR58" s="139" t="s">
        <v>3366</v>
      </c>
      <c r="BS58" s="96" t="s">
        <v>481</v>
      </c>
      <c r="BT58" s="98" t="s">
        <v>3410</v>
      </c>
      <c r="BU58" s="96" t="s">
        <v>481</v>
      </c>
      <c r="BV58" s="159" t="s">
        <v>981</v>
      </c>
      <c r="BW58" s="96" t="s">
        <v>481</v>
      </c>
      <c r="BX58" s="159" t="s">
        <v>983</v>
      </c>
      <c r="BY58" s="96" t="s">
        <v>481</v>
      </c>
      <c r="BZ58" s="143" t="s">
        <v>1591</v>
      </c>
      <c r="CA58" s="109" t="s">
        <v>481</v>
      </c>
      <c r="CB58" s="128" t="s">
        <v>1592</v>
      </c>
      <c r="CC58" s="96" t="s">
        <v>481</v>
      </c>
      <c r="CD58" s="98" t="s">
        <v>1593</v>
      </c>
      <c r="CE58" s="96" t="s">
        <v>481</v>
      </c>
      <c r="CF58" s="95" t="s">
        <v>2802</v>
      </c>
      <c r="CG58" s="239" t="s">
        <v>481</v>
      </c>
      <c r="CH58" s="250" t="s">
        <v>3168</v>
      </c>
      <c r="CI58" s="96" t="s">
        <v>481</v>
      </c>
      <c r="CJ58" s="137" t="s">
        <v>2559</v>
      </c>
      <c r="CK58" s="96" t="s">
        <v>481</v>
      </c>
      <c r="CL58" s="98" t="s">
        <v>3456</v>
      </c>
      <c r="CM58" s="123" t="s">
        <v>481</v>
      </c>
      <c r="CN58" s="139" t="s">
        <v>3502</v>
      </c>
      <c r="CO58" s="123" t="s">
        <v>481</v>
      </c>
      <c r="CP58" s="156" t="s">
        <v>1733</v>
      </c>
      <c r="CQ58" s="122" t="s">
        <v>481</v>
      </c>
      <c r="CR58" s="156" t="s">
        <v>2578</v>
      </c>
      <c r="CS58" s="123" t="s">
        <v>481</v>
      </c>
      <c r="CT58" s="159" t="s">
        <v>2208</v>
      </c>
      <c r="CU58" s="123" t="s">
        <v>481</v>
      </c>
      <c r="CV58" s="137" t="s">
        <v>2237</v>
      </c>
      <c r="CW58" s="122" t="s">
        <v>481</v>
      </c>
      <c r="CX58" s="203" t="s">
        <v>1851</v>
      </c>
      <c r="CZ58" s="87"/>
      <c r="DA58" s="87"/>
      <c r="DB58" s="87"/>
      <c r="DC58" s="87"/>
      <c r="DD58" s="87"/>
      <c r="DE58" s="87"/>
      <c r="DF58" s="87"/>
      <c r="DG58" s="87"/>
      <c r="DH58" s="87"/>
      <c r="DI58" s="87"/>
      <c r="DJ58" s="87"/>
      <c r="DK58" s="87"/>
      <c r="DL58" s="87"/>
      <c r="DM58" s="87"/>
      <c r="DN58" s="87"/>
      <c r="DO58" s="87"/>
      <c r="DP58" s="87"/>
      <c r="DQ58" s="87"/>
      <c r="DR58" s="87"/>
      <c r="DS58" s="87"/>
      <c r="DT58" s="87"/>
      <c r="DU58" s="87"/>
      <c r="DV58" s="87"/>
      <c r="DW58" s="87"/>
      <c r="DX58" s="87"/>
    </row>
    <row r="59" spans="1:128" ht="80.400000000000006" customHeight="1" thickBot="1" x14ac:dyDescent="0.35">
      <c r="A59" s="137" t="s">
        <v>360</v>
      </c>
      <c r="B59" s="138" t="s">
        <v>189</v>
      </c>
      <c r="C59" s="96" t="s">
        <v>481</v>
      </c>
      <c r="D59" s="157" t="s">
        <v>1065</v>
      </c>
      <c r="E59" s="96" t="s">
        <v>481</v>
      </c>
      <c r="F59" s="137" t="s">
        <v>2301</v>
      </c>
      <c r="G59" s="96" t="s">
        <v>482</v>
      </c>
      <c r="H59" s="95"/>
      <c r="I59" s="96" t="s">
        <v>482</v>
      </c>
      <c r="J59" s="95"/>
      <c r="K59" s="96" t="s">
        <v>481</v>
      </c>
      <c r="L59" s="156" t="s">
        <v>990</v>
      </c>
      <c r="M59" s="101" t="s">
        <v>481</v>
      </c>
      <c r="N59" s="139" t="s">
        <v>1257</v>
      </c>
      <c r="O59" s="101" t="s">
        <v>481</v>
      </c>
      <c r="P59" s="156" t="s">
        <v>1258</v>
      </c>
      <c r="Q59" s="101" t="s">
        <v>481</v>
      </c>
      <c r="R59" s="137" t="s">
        <v>2865</v>
      </c>
      <c r="S59" s="101" t="s">
        <v>481</v>
      </c>
      <c r="T59" s="156" t="s">
        <v>1251</v>
      </c>
      <c r="U59" s="101" t="s">
        <v>481</v>
      </c>
      <c r="V59" s="156" t="s">
        <v>1259</v>
      </c>
      <c r="W59" s="96" t="s">
        <v>481</v>
      </c>
      <c r="X59" s="158" t="s">
        <v>2896</v>
      </c>
      <c r="Y59" s="239" t="s">
        <v>483</v>
      </c>
      <c r="Z59" s="98" t="s">
        <v>3218</v>
      </c>
      <c r="AA59" s="239" t="s">
        <v>481</v>
      </c>
      <c r="AB59" s="243" t="s">
        <v>517</v>
      </c>
      <c r="AC59" s="96" t="s">
        <v>481</v>
      </c>
      <c r="AD59" s="98" t="s">
        <v>2443</v>
      </c>
      <c r="AE59" s="96" t="s">
        <v>481</v>
      </c>
      <c r="AF59" s="156" t="s">
        <v>2071</v>
      </c>
      <c r="AG59" s="208" t="s">
        <v>482</v>
      </c>
      <c r="AH59" s="209"/>
      <c r="AI59" s="208" t="s">
        <v>1084</v>
      </c>
      <c r="AJ59" s="219" t="s">
        <v>2957</v>
      </c>
      <c r="AK59" s="208" t="s">
        <v>482</v>
      </c>
      <c r="AL59" s="209"/>
      <c r="AM59" s="96" t="s">
        <v>483</v>
      </c>
      <c r="AN59" s="224" t="s">
        <v>1024</v>
      </c>
      <c r="AO59" s="118" t="s">
        <v>481</v>
      </c>
      <c r="AP59" s="159" t="s">
        <v>1698</v>
      </c>
      <c r="AQ59" s="148" t="s">
        <v>481</v>
      </c>
      <c r="AR59" s="158" t="s">
        <v>2507</v>
      </c>
      <c r="AS59" s="148" t="s">
        <v>481</v>
      </c>
      <c r="AT59" s="159" t="s">
        <v>1964</v>
      </c>
      <c r="AU59" s="148" t="s">
        <v>481</v>
      </c>
      <c r="AV59" s="201" t="s">
        <v>1965</v>
      </c>
      <c r="AW59" s="148" t="s">
        <v>481</v>
      </c>
      <c r="AX59" s="158" t="s">
        <v>2747</v>
      </c>
      <c r="AY59" s="148" t="s">
        <v>481</v>
      </c>
      <c r="AZ59" s="156" t="s">
        <v>1966</v>
      </c>
      <c r="BA59" s="96" t="s">
        <v>482</v>
      </c>
      <c r="BB59" s="109"/>
      <c r="BC59" s="120" t="s">
        <v>483</v>
      </c>
      <c r="BD59" s="172" t="s">
        <v>1447</v>
      </c>
      <c r="BE59" s="120" t="s">
        <v>481</v>
      </c>
      <c r="BF59" s="172" t="s">
        <v>1448</v>
      </c>
      <c r="BG59" s="120" t="s">
        <v>481</v>
      </c>
      <c r="BH59" s="137" t="s">
        <v>2642</v>
      </c>
      <c r="BI59" s="120" t="s">
        <v>481</v>
      </c>
      <c r="BJ59" s="137" t="s">
        <v>2694</v>
      </c>
      <c r="BK59" s="96" t="s">
        <v>483</v>
      </c>
      <c r="BL59" s="98" t="s">
        <v>3262</v>
      </c>
      <c r="BM59" s="96" t="s">
        <v>482</v>
      </c>
      <c r="BN59" s="95"/>
      <c r="BO59" s="96" t="s">
        <v>483</v>
      </c>
      <c r="BP59" s="98" t="s">
        <v>3322</v>
      </c>
      <c r="BQ59" s="96" t="s">
        <v>483</v>
      </c>
      <c r="BR59" s="139" t="s">
        <v>3367</v>
      </c>
      <c r="BS59" s="96" t="s">
        <v>483</v>
      </c>
      <c r="BT59" s="98" t="s">
        <v>3411</v>
      </c>
      <c r="BU59" s="96" t="s">
        <v>481</v>
      </c>
      <c r="BV59" s="159" t="s">
        <v>3121</v>
      </c>
      <c r="BW59" s="96" t="s">
        <v>481</v>
      </c>
      <c r="BX59" s="137" t="s">
        <v>3099</v>
      </c>
      <c r="BY59" s="96" t="s">
        <v>481</v>
      </c>
      <c r="BZ59" s="173" t="s">
        <v>1594</v>
      </c>
      <c r="CA59" s="109" t="s">
        <v>481</v>
      </c>
      <c r="CB59" s="173" t="s">
        <v>1595</v>
      </c>
      <c r="CC59" s="96" t="s">
        <v>481</v>
      </c>
      <c r="CD59" s="98" t="s">
        <v>1596</v>
      </c>
      <c r="CE59" s="96" t="s">
        <v>481</v>
      </c>
      <c r="CF59" s="139" t="s">
        <v>2804</v>
      </c>
      <c r="CG59" s="239" t="s">
        <v>481</v>
      </c>
      <c r="CH59" s="250" t="s">
        <v>1667</v>
      </c>
      <c r="CI59" s="96" t="s">
        <v>482</v>
      </c>
      <c r="CJ59" s="113" t="s">
        <v>1645</v>
      </c>
      <c r="CK59" s="96" t="s">
        <v>483</v>
      </c>
      <c r="CL59" s="98" t="s">
        <v>3457</v>
      </c>
      <c r="CM59" s="123" t="s">
        <v>483</v>
      </c>
      <c r="CN59" s="98" t="s">
        <v>3503</v>
      </c>
      <c r="CO59" s="123" t="s">
        <v>481</v>
      </c>
      <c r="CP59" s="137" t="s">
        <v>1734</v>
      </c>
      <c r="CQ59" s="122" t="s">
        <v>481</v>
      </c>
      <c r="CR59" s="156" t="s">
        <v>1763</v>
      </c>
      <c r="CS59" s="123" t="s">
        <v>481</v>
      </c>
      <c r="CT59" s="156" t="s">
        <v>1788</v>
      </c>
      <c r="CU59" s="123" t="s">
        <v>481</v>
      </c>
      <c r="CV59" s="137" t="s">
        <v>1809</v>
      </c>
      <c r="CW59" s="122" t="s">
        <v>481</v>
      </c>
      <c r="CX59" s="172" t="s">
        <v>1852</v>
      </c>
      <c r="CZ59" s="87"/>
      <c r="DA59" s="87"/>
      <c r="DB59" s="87"/>
      <c r="DC59" s="87"/>
      <c r="DD59" s="87"/>
      <c r="DE59" s="87"/>
      <c r="DF59" s="87"/>
      <c r="DG59" s="87"/>
      <c r="DH59" s="87"/>
      <c r="DI59" s="87"/>
      <c r="DJ59" s="87"/>
      <c r="DK59" s="87"/>
      <c r="DL59" s="87"/>
      <c r="DM59" s="87"/>
      <c r="DN59" s="87"/>
      <c r="DO59" s="87"/>
      <c r="DP59" s="87"/>
      <c r="DQ59" s="87"/>
      <c r="DR59" s="87"/>
      <c r="DS59" s="87"/>
      <c r="DT59" s="87"/>
      <c r="DU59" s="87"/>
      <c r="DV59" s="87"/>
      <c r="DW59" s="87"/>
      <c r="DX59" s="87"/>
    </row>
    <row r="60" spans="1:128" ht="40.200000000000003" customHeight="1" thickBot="1" x14ac:dyDescent="0.35">
      <c r="A60" s="137" t="s">
        <v>361</v>
      </c>
      <c r="B60" s="138" t="s">
        <v>293</v>
      </c>
      <c r="C60" s="96" t="s">
        <v>481</v>
      </c>
      <c r="D60" s="157" t="s">
        <v>1066</v>
      </c>
      <c r="E60" s="96" t="s">
        <v>482</v>
      </c>
      <c r="F60" s="95"/>
      <c r="G60" s="96" t="s">
        <v>482</v>
      </c>
      <c r="H60" s="111"/>
      <c r="I60" s="96" t="s">
        <v>482</v>
      </c>
      <c r="J60" s="95"/>
      <c r="K60" s="96" t="s">
        <v>482</v>
      </c>
      <c r="L60" s="95"/>
      <c r="M60" s="101" t="s">
        <v>481</v>
      </c>
      <c r="N60" s="102" t="s">
        <v>1260</v>
      </c>
      <c r="O60" s="101" t="s">
        <v>482</v>
      </c>
      <c r="P60" s="104"/>
      <c r="Q60" s="101" t="s">
        <v>482</v>
      </c>
      <c r="R60" s="104"/>
      <c r="S60" s="101" t="s">
        <v>482</v>
      </c>
      <c r="T60" s="104"/>
      <c r="U60" s="101" t="s">
        <v>482</v>
      </c>
      <c r="V60" s="137"/>
      <c r="W60" s="96" t="s">
        <v>482</v>
      </c>
      <c r="X60" s="95" t="s">
        <v>1366</v>
      </c>
      <c r="Y60" s="239" t="s">
        <v>482</v>
      </c>
      <c r="Z60" s="105"/>
      <c r="AA60" s="239" t="s">
        <v>481</v>
      </c>
      <c r="AB60" s="242" t="s">
        <v>1367</v>
      </c>
      <c r="AC60" s="96" t="s">
        <v>482</v>
      </c>
      <c r="AD60" s="106"/>
      <c r="AE60" s="96" t="s">
        <v>481</v>
      </c>
      <c r="AF60" s="159" t="s">
        <v>1368</v>
      </c>
      <c r="AG60" s="208" t="s">
        <v>482</v>
      </c>
      <c r="AH60" s="209"/>
      <c r="AI60" s="208" t="s">
        <v>482</v>
      </c>
      <c r="AJ60" s="218"/>
      <c r="AK60" s="208" t="s">
        <v>482</v>
      </c>
      <c r="AL60" s="209"/>
      <c r="AM60" s="96" t="s">
        <v>481</v>
      </c>
      <c r="AN60" s="143" t="s">
        <v>1025</v>
      </c>
      <c r="AO60" s="118" t="s">
        <v>482</v>
      </c>
      <c r="AP60" s="119"/>
      <c r="AQ60" s="148" t="s">
        <v>481</v>
      </c>
      <c r="AR60" s="171" t="s">
        <v>2508</v>
      </c>
      <c r="AS60" s="148" t="s">
        <v>482</v>
      </c>
      <c r="AT60" s="150"/>
      <c r="AU60" s="148" t="s">
        <v>482</v>
      </c>
      <c r="AV60" s="199" t="s">
        <v>2108</v>
      </c>
      <c r="AW60" s="148" t="s">
        <v>481</v>
      </c>
      <c r="AX60" s="158" t="s">
        <v>2748</v>
      </c>
      <c r="AY60" s="148" t="s">
        <v>482</v>
      </c>
      <c r="AZ60" s="150"/>
      <c r="BA60" s="96" t="s">
        <v>482</v>
      </c>
      <c r="BB60" s="109"/>
      <c r="BC60" s="120" t="s">
        <v>482</v>
      </c>
      <c r="BD60" s="127"/>
      <c r="BE60" s="120" t="s">
        <v>482</v>
      </c>
      <c r="BF60" s="127"/>
      <c r="BG60" s="120" t="s">
        <v>482</v>
      </c>
      <c r="BH60" s="121"/>
      <c r="BI60" s="120" t="s">
        <v>482</v>
      </c>
      <c r="BJ60" s="121"/>
      <c r="BK60" s="96" t="s">
        <v>482</v>
      </c>
      <c r="BL60" s="98"/>
      <c r="BM60" s="96" t="s">
        <v>482</v>
      </c>
      <c r="BN60" s="95"/>
      <c r="BO60" s="96" t="s">
        <v>482</v>
      </c>
      <c r="BP60" s="139" t="s">
        <v>3295</v>
      </c>
      <c r="BQ60" s="96" t="s">
        <v>482</v>
      </c>
      <c r="BR60" s="98"/>
      <c r="BS60" s="96" t="s">
        <v>482</v>
      </c>
      <c r="BT60" s="98"/>
      <c r="BU60" s="96" t="s">
        <v>482</v>
      </c>
      <c r="BV60" s="95"/>
      <c r="BW60" s="96" t="s">
        <v>481</v>
      </c>
      <c r="BX60" s="95" t="s">
        <v>610</v>
      </c>
      <c r="BY60" s="96" t="s">
        <v>481</v>
      </c>
      <c r="BZ60" s="172" t="s">
        <v>1597</v>
      </c>
      <c r="CA60" s="109" t="s">
        <v>482</v>
      </c>
      <c r="CB60" s="109"/>
      <c r="CC60" s="96" t="s">
        <v>482</v>
      </c>
      <c r="CD60" s="95"/>
      <c r="CE60" s="96" t="s">
        <v>482</v>
      </c>
      <c r="CF60" s="95"/>
      <c r="CG60" s="239" t="s">
        <v>482</v>
      </c>
      <c r="CH60" s="251"/>
      <c r="CI60" s="96" t="s">
        <v>482</v>
      </c>
      <c r="CJ60" s="137"/>
      <c r="CK60" s="96" t="s">
        <v>482</v>
      </c>
      <c r="CL60" s="98"/>
      <c r="CM60" s="123" t="s">
        <v>482</v>
      </c>
      <c r="CN60" s="98"/>
      <c r="CO60" s="123" t="s">
        <v>481</v>
      </c>
      <c r="CP60" s="132" t="s">
        <v>1735</v>
      </c>
      <c r="CQ60" s="122" t="s">
        <v>482</v>
      </c>
      <c r="CR60" s="122"/>
      <c r="CS60" s="123" t="s">
        <v>482</v>
      </c>
      <c r="CT60" s="124"/>
      <c r="CU60" s="123" t="s">
        <v>481</v>
      </c>
      <c r="CV60" s="124" t="s">
        <v>1810</v>
      </c>
      <c r="CW60" s="122" t="s">
        <v>482</v>
      </c>
      <c r="CX60" s="122"/>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row>
    <row r="61" spans="1:128" ht="40.200000000000003" customHeight="1" thickBot="1" x14ac:dyDescent="0.35">
      <c r="A61" s="137" t="s">
        <v>362</v>
      </c>
      <c r="B61" s="138" t="s">
        <v>191</v>
      </c>
      <c r="C61" s="96" t="s">
        <v>481</v>
      </c>
      <c r="D61" s="157" t="s">
        <v>1067</v>
      </c>
      <c r="E61" s="96" t="s">
        <v>481</v>
      </c>
      <c r="F61" s="95" t="s">
        <v>2302</v>
      </c>
      <c r="G61" s="96" t="s">
        <v>481</v>
      </c>
      <c r="H61" s="156" t="s">
        <v>2319</v>
      </c>
      <c r="I61" s="96" t="s">
        <v>481</v>
      </c>
      <c r="J61" s="139" t="s">
        <v>2340</v>
      </c>
      <c r="K61" s="96" t="s">
        <v>481</v>
      </c>
      <c r="L61" s="156" t="s">
        <v>1133</v>
      </c>
      <c r="M61" s="101" t="s">
        <v>481</v>
      </c>
      <c r="N61" s="156" t="s">
        <v>1261</v>
      </c>
      <c r="O61" s="101" t="s">
        <v>481</v>
      </c>
      <c r="P61" s="103" t="s">
        <v>1262</v>
      </c>
      <c r="Q61" s="101" t="s">
        <v>481</v>
      </c>
      <c r="R61" s="137" t="s">
        <v>2866</v>
      </c>
      <c r="S61" s="101" t="s">
        <v>481</v>
      </c>
      <c r="T61" s="166" t="s">
        <v>1267</v>
      </c>
      <c r="U61" s="101" t="s">
        <v>481</v>
      </c>
      <c r="V61" s="156" t="s">
        <v>1263</v>
      </c>
      <c r="W61" s="96" t="s">
        <v>481</v>
      </c>
      <c r="X61" s="95" t="s">
        <v>1369</v>
      </c>
      <c r="Y61" s="239" t="s">
        <v>481</v>
      </c>
      <c r="Z61" s="98" t="s">
        <v>527</v>
      </c>
      <c r="AA61" s="256" t="s">
        <v>483</v>
      </c>
      <c r="AB61" s="259" t="s">
        <v>3186</v>
      </c>
      <c r="AC61" s="96" t="s">
        <v>481</v>
      </c>
      <c r="AD61" s="159" t="s">
        <v>2444</v>
      </c>
      <c r="AE61" s="96" t="s">
        <v>481</v>
      </c>
      <c r="AF61" s="98" t="s">
        <v>2072</v>
      </c>
      <c r="AG61" s="208" t="s">
        <v>482</v>
      </c>
      <c r="AH61" s="209"/>
      <c r="AI61" s="208" t="s">
        <v>1084</v>
      </c>
      <c r="AJ61" s="219" t="s">
        <v>2958</v>
      </c>
      <c r="AK61" s="208" t="s">
        <v>481</v>
      </c>
      <c r="AL61" s="209" t="s">
        <v>588</v>
      </c>
      <c r="AM61" s="96" t="s">
        <v>481</v>
      </c>
      <c r="AN61" s="143" t="s">
        <v>1026</v>
      </c>
      <c r="AO61" s="118" t="s">
        <v>481</v>
      </c>
      <c r="AP61" s="159" t="s">
        <v>2476</v>
      </c>
      <c r="AQ61" s="148" t="s">
        <v>481</v>
      </c>
      <c r="AR61" s="159" t="s">
        <v>958</v>
      </c>
      <c r="AS61" s="148" t="s">
        <v>481</v>
      </c>
      <c r="AT61" s="159" t="s">
        <v>1967</v>
      </c>
      <c r="AU61" s="148" t="s">
        <v>481</v>
      </c>
      <c r="AV61" s="201" t="s">
        <v>1968</v>
      </c>
      <c r="AW61" s="148" t="s">
        <v>481</v>
      </c>
      <c r="AX61" s="158" t="s">
        <v>1969</v>
      </c>
      <c r="AY61" s="148" t="s">
        <v>481</v>
      </c>
      <c r="AZ61" s="158" t="s">
        <v>1970</v>
      </c>
      <c r="BA61" s="96" t="s">
        <v>481</v>
      </c>
      <c r="BB61" s="109" t="s">
        <v>968</v>
      </c>
      <c r="BC61" s="120" t="s">
        <v>481</v>
      </c>
      <c r="BD61" s="172" t="s">
        <v>574</v>
      </c>
      <c r="BE61" s="120" t="s">
        <v>481</v>
      </c>
      <c r="BF61" s="172" t="s">
        <v>1449</v>
      </c>
      <c r="BG61" s="120" t="s">
        <v>481</v>
      </c>
      <c r="BH61" s="137" t="s">
        <v>2646</v>
      </c>
      <c r="BI61" s="120" t="s">
        <v>481</v>
      </c>
      <c r="BJ61" s="137" t="s">
        <v>2697</v>
      </c>
      <c r="BK61" s="96" t="s">
        <v>481</v>
      </c>
      <c r="BL61" s="139" t="s">
        <v>1598</v>
      </c>
      <c r="BM61" s="96" t="s">
        <v>482</v>
      </c>
      <c r="BN61" s="156"/>
      <c r="BO61" s="96" t="s">
        <v>481</v>
      </c>
      <c r="BP61" s="98" t="s">
        <v>1599</v>
      </c>
      <c r="BQ61" s="96" t="s">
        <v>481</v>
      </c>
      <c r="BR61" s="139" t="s">
        <v>553</v>
      </c>
      <c r="BS61" s="96" t="s">
        <v>481</v>
      </c>
      <c r="BT61" s="98" t="s">
        <v>554</v>
      </c>
      <c r="BU61" s="96" t="s">
        <v>481</v>
      </c>
      <c r="BV61" s="95" t="s">
        <v>555</v>
      </c>
      <c r="BW61" s="96" t="s">
        <v>481</v>
      </c>
      <c r="BX61" s="159" t="s">
        <v>3100</v>
      </c>
      <c r="BY61" s="96" t="s">
        <v>481</v>
      </c>
      <c r="BZ61" s="172" t="s">
        <v>1600</v>
      </c>
      <c r="CA61" s="109" t="s">
        <v>481</v>
      </c>
      <c r="CB61" s="172" t="s">
        <v>984</v>
      </c>
      <c r="CC61" s="96" t="s">
        <v>481</v>
      </c>
      <c r="CD61" s="137" t="s">
        <v>986</v>
      </c>
      <c r="CE61" s="96" t="s">
        <v>481</v>
      </c>
      <c r="CF61" s="95" t="s">
        <v>2805</v>
      </c>
      <c r="CG61" s="239" t="s">
        <v>481</v>
      </c>
      <c r="CH61" s="250" t="s">
        <v>3169</v>
      </c>
      <c r="CI61" s="96" t="s">
        <v>481</v>
      </c>
      <c r="CJ61" s="113" t="s">
        <v>2560</v>
      </c>
      <c r="CK61" s="96" t="s">
        <v>481</v>
      </c>
      <c r="CL61" s="98" t="s">
        <v>3458</v>
      </c>
      <c r="CM61" s="123" t="s">
        <v>481</v>
      </c>
      <c r="CN61" s="139" t="s">
        <v>1669</v>
      </c>
      <c r="CO61" s="123" t="s">
        <v>481</v>
      </c>
      <c r="CP61" s="156" t="s">
        <v>1736</v>
      </c>
      <c r="CQ61" s="122" t="s">
        <v>481</v>
      </c>
      <c r="CR61" s="139" t="s">
        <v>2579</v>
      </c>
      <c r="CS61" s="123" t="s">
        <v>481</v>
      </c>
      <c r="CT61" s="156" t="s">
        <v>1789</v>
      </c>
      <c r="CU61" s="123" t="s">
        <v>481</v>
      </c>
      <c r="CV61" s="156" t="s">
        <v>1811</v>
      </c>
      <c r="CW61" s="122" t="s">
        <v>481</v>
      </c>
      <c r="CX61" s="203" t="s">
        <v>1853</v>
      </c>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row>
    <row r="62" spans="1:128" s="24" customFormat="1" ht="40.200000000000003" customHeight="1" thickBot="1" x14ac:dyDescent="0.35">
      <c r="A62" s="137" t="s">
        <v>363</v>
      </c>
      <c r="B62" s="138" t="s">
        <v>484</v>
      </c>
      <c r="C62" s="96" t="s">
        <v>481</v>
      </c>
      <c r="D62" s="156" t="s">
        <v>939</v>
      </c>
      <c r="E62" s="96" t="s">
        <v>481</v>
      </c>
      <c r="F62" s="95" t="s">
        <v>2303</v>
      </c>
      <c r="G62" s="96" t="s">
        <v>481</v>
      </c>
      <c r="H62" s="157" t="s">
        <v>1115</v>
      </c>
      <c r="I62" s="96" t="s">
        <v>481</v>
      </c>
      <c r="J62" s="159" t="s">
        <v>2343</v>
      </c>
      <c r="K62" s="96" t="s">
        <v>481</v>
      </c>
      <c r="L62" s="156" t="s">
        <v>1134</v>
      </c>
      <c r="M62" s="101" t="s">
        <v>481</v>
      </c>
      <c r="N62" s="156" t="s">
        <v>1264</v>
      </c>
      <c r="O62" s="101" t="s">
        <v>481</v>
      </c>
      <c r="P62" s="156" t="s">
        <v>1265</v>
      </c>
      <c r="Q62" s="101" t="s">
        <v>481</v>
      </c>
      <c r="R62" s="103" t="s">
        <v>2866</v>
      </c>
      <c r="S62" s="101" t="s">
        <v>481</v>
      </c>
      <c r="T62" s="166" t="s">
        <v>1267</v>
      </c>
      <c r="U62" s="101" t="s">
        <v>482</v>
      </c>
      <c r="V62" s="137"/>
      <c r="W62" s="96" t="s">
        <v>482</v>
      </c>
      <c r="X62" s="95"/>
      <c r="Y62" s="239" t="s">
        <v>481</v>
      </c>
      <c r="Z62" s="98" t="s">
        <v>841</v>
      </c>
      <c r="AA62" s="239" t="s">
        <v>482</v>
      </c>
      <c r="AB62" s="243" t="s">
        <v>1370</v>
      </c>
      <c r="AC62" s="96" t="s">
        <v>481</v>
      </c>
      <c r="AD62" s="98" t="s">
        <v>1371</v>
      </c>
      <c r="AE62" s="96" t="s">
        <v>481</v>
      </c>
      <c r="AF62" s="159" t="s">
        <v>1372</v>
      </c>
      <c r="AG62" s="208" t="s">
        <v>481</v>
      </c>
      <c r="AH62" s="215" t="s">
        <v>2934</v>
      </c>
      <c r="AI62" s="208" t="s">
        <v>1084</v>
      </c>
      <c r="AJ62" s="219" t="s">
        <v>2958</v>
      </c>
      <c r="AK62" s="208" t="s">
        <v>482</v>
      </c>
      <c r="AL62" s="209"/>
      <c r="AM62" s="96" t="s">
        <v>481</v>
      </c>
      <c r="AN62" s="143" t="s">
        <v>1027</v>
      </c>
      <c r="AO62" s="118" t="s">
        <v>481</v>
      </c>
      <c r="AP62" s="119" t="s">
        <v>2477</v>
      </c>
      <c r="AQ62" s="148" t="s">
        <v>481</v>
      </c>
      <c r="AR62" s="150" t="s">
        <v>1971</v>
      </c>
      <c r="AS62" s="148" t="s">
        <v>481</v>
      </c>
      <c r="AT62" s="158" t="s">
        <v>1972</v>
      </c>
      <c r="AU62" s="148" t="s">
        <v>481</v>
      </c>
      <c r="AV62" s="201" t="s">
        <v>1973</v>
      </c>
      <c r="AW62" s="148" t="s">
        <v>481</v>
      </c>
      <c r="AX62" s="158" t="s">
        <v>1974</v>
      </c>
      <c r="AY62" s="148" t="s">
        <v>481</v>
      </c>
      <c r="AZ62" s="150" t="s">
        <v>1970</v>
      </c>
      <c r="BA62" s="96" t="s">
        <v>481</v>
      </c>
      <c r="BB62" s="109" t="s">
        <v>605</v>
      </c>
      <c r="BC62" s="120" t="s">
        <v>481</v>
      </c>
      <c r="BD62" s="172" t="s">
        <v>1450</v>
      </c>
      <c r="BE62" s="120" t="s">
        <v>482</v>
      </c>
      <c r="BF62" s="127"/>
      <c r="BG62" s="120" t="s">
        <v>481</v>
      </c>
      <c r="BH62" s="137" t="s">
        <v>2645</v>
      </c>
      <c r="BI62" s="120" t="s">
        <v>481</v>
      </c>
      <c r="BJ62" s="137" t="s">
        <v>2698</v>
      </c>
      <c r="BK62" s="96" t="s">
        <v>482</v>
      </c>
      <c r="BL62" s="98" t="s">
        <v>3263</v>
      </c>
      <c r="BM62" s="96" t="s">
        <v>482</v>
      </c>
      <c r="BN62" s="95"/>
      <c r="BO62" s="96" t="s">
        <v>482</v>
      </c>
      <c r="BP62" s="98"/>
      <c r="BQ62" s="96" t="s">
        <v>482</v>
      </c>
      <c r="BR62" s="98" t="s">
        <v>3368</v>
      </c>
      <c r="BS62" s="96" t="s">
        <v>482</v>
      </c>
      <c r="BT62" s="98"/>
      <c r="BU62" s="96" t="s">
        <v>481</v>
      </c>
      <c r="BV62" s="95" t="s">
        <v>555</v>
      </c>
      <c r="BW62" s="96" t="s">
        <v>482</v>
      </c>
      <c r="BX62" s="159" t="s">
        <v>3101</v>
      </c>
      <c r="BY62" s="96" t="s">
        <v>481</v>
      </c>
      <c r="BZ62" s="172" t="s">
        <v>1601</v>
      </c>
      <c r="CA62" s="109" t="s">
        <v>481</v>
      </c>
      <c r="CB62" s="172" t="s">
        <v>984</v>
      </c>
      <c r="CC62" s="96" t="s">
        <v>481</v>
      </c>
      <c r="CD62" s="137" t="s">
        <v>1602</v>
      </c>
      <c r="CE62" s="96" t="s">
        <v>481</v>
      </c>
      <c r="CF62" s="95" t="s">
        <v>2805</v>
      </c>
      <c r="CG62" s="239" t="s">
        <v>481</v>
      </c>
      <c r="CH62" s="250" t="s">
        <v>1668</v>
      </c>
      <c r="CI62" s="96" t="s">
        <v>481</v>
      </c>
      <c r="CJ62" s="156" t="s">
        <v>1670</v>
      </c>
      <c r="CK62" s="96" t="s">
        <v>481</v>
      </c>
      <c r="CL62" s="98" t="s">
        <v>3459</v>
      </c>
      <c r="CM62" s="123" t="s">
        <v>481</v>
      </c>
      <c r="CN62" s="139" t="s">
        <v>3504</v>
      </c>
      <c r="CO62" s="123" t="s">
        <v>481</v>
      </c>
      <c r="CP62" s="137" t="s">
        <v>1737</v>
      </c>
      <c r="CQ62" s="122" t="s">
        <v>481</v>
      </c>
      <c r="CR62" s="137" t="s">
        <v>2580</v>
      </c>
      <c r="CS62" s="123" t="s">
        <v>481</v>
      </c>
      <c r="CT62" s="132" t="s">
        <v>1790</v>
      </c>
      <c r="CU62" s="123" t="s">
        <v>481</v>
      </c>
      <c r="CV62" s="137" t="s">
        <v>1811</v>
      </c>
      <c r="CW62" s="122" t="s">
        <v>482</v>
      </c>
      <c r="CX62" s="122"/>
      <c r="CY62" s="88"/>
      <c r="CZ62" s="88"/>
      <c r="DA62" s="88"/>
      <c r="DB62" s="88"/>
      <c r="DC62" s="88"/>
      <c r="DD62" s="88"/>
      <c r="DE62" s="88"/>
      <c r="DF62" s="88"/>
      <c r="DG62" s="88"/>
      <c r="DH62" s="88"/>
      <c r="DI62" s="88"/>
      <c r="DJ62" s="88"/>
      <c r="DK62" s="88"/>
      <c r="DL62" s="88"/>
      <c r="DM62" s="88"/>
      <c r="DN62" s="88"/>
      <c r="DO62" s="88"/>
      <c r="DP62" s="88"/>
      <c r="DQ62" s="88"/>
      <c r="DR62" s="88"/>
      <c r="DS62" s="88"/>
      <c r="DT62" s="88"/>
      <c r="DU62" s="88"/>
      <c r="DV62" s="88"/>
      <c r="DW62" s="88"/>
      <c r="DX62" s="88"/>
    </row>
    <row r="63" spans="1:128" ht="70.2" customHeight="1" thickBot="1" x14ac:dyDescent="0.35">
      <c r="A63" s="137" t="s">
        <v>364</v>
      </c>
      <c r="B63" s="138" t="s">
        <v>192</v>
      </c>
      <c r="C63" s="96" t="s">
        <v>481</v>
      </c>
      <c r="D63" s="137" t="s">
        <v>1067</v>
      </c>
      <c r="E63" s="96" t="s">
        <v>482</v>
      </c>
      <c r="F63" s="109"/>
      <c r="G63" s="96" t="s">
        <v>481</v>
      </c>
      <c r="H63" s="156" t="s">
        <v>1116</v>
      </c>
      <c r="I63" s="96" t="s">
        <v>481</v>
      </c>
      <c r="J63" s="95" t="s">
        <v>946</v>
      </c>
      <c r="K63" s="96" t="s">
        <v>481</v>
      </c>
      <c r="L63" s="159" t="s">
        <v>2364</v>
      </c>
      <c r="M63" s="101" t="s">
        <v>481</v>
      </c>
      <c r="N63" s="156" t="s">
        <v>1266</v>
      </c>
      <c r="O63" s="101" t="s">
        <v>481</v>
      </c>
      <c r="P63" s="137" t="s">
        <v>1265</v>
      </c>
      <c r="Q63" s="101" t="s">
        <v>481</v>
      </c>
      <c r="R63" s="137" t="s">
        <v>2867</v>
      </c>
      <c r="S63" s="101" t="s">
        <v>481</v>
      </c>
      <c r="T63" s="166" t="s">
        <v>1267</v>
      </c>
      <c r="U63" s="101" t="s">
        <v>481</v>
      </c>
      <c r="V63" s="156" t="s">
        <v>1263</v>
      </c>
      <c r="W63" s="96" t="s">
        <v>481</v>
      </c>
      <c r="X63" s="95" t="s">
        <v>1373</v>
      </c>
      <c r="Y63" s="239" t="s">
        <v>481</v>
      </c>
      <c r="Z63" s="98" t="s">
        <v>3219</v>
      </c>
      <c r="AA63" s="239" t="s">
        <v>481</v>
      </c>
      <c r="AB63" s="252" t="s">
        <v>3187</v>
      </c>
      <c r="AC63" s="96" t="s">
        <v>481</v>
      </c>
      <c r="AD63" s="98" t="s">
        <v>1371</v>
      </c>
      <c r="AE63" s="96" t="s">
        <v>481</v>
      </c>
      <c r="AF63" s="159" t="s">
        <v>1374</v>
      </c>
      <c r="AG63" s="208" t="s">
        <v>482</v>
      </c>
      <c r="AH63" s="215" t="s">
        <v>2935</v>
      </c>
      <c r="AI63" s="208" t="s">
        <v>482</v>
      </c>
      <c r="AJ63" s="215" t="s">
        <v>2959</v>
      </c>
      <c r="AK63" s="208" t="s">
        <v>482</v>
      </c>
      <c r="AL63" s="209" t="s">
        <v>588</v>
      </c>
      <c r="AM63" s="96" t="s">
        <v>481</v>
      </c>
      <c r="AN63" s="222" t="s">
        <v>1028</v>
      </c>
      <c r="AO63" s="118" t="s">
        <v>481</v>
      </c>
      <c r="AP63" s="159" t="s">
        <v>2476</v>
      </c>
      <c r="AQ63" s="148" t="s">
        <v>481</v>
      </c>
      <c r="AR63" s="150" t="s">
        <v>958</v>
      </c>
      <c r="AS63" s="148" t="s">
        <v>481</v>
      </c>
      <c r="AT63" s="158" t="s">
        <v>1975</v>
      </c>
      <c r="AU63" s="148" t="s">
        <v>481</v>
      </c>
      <c r="AV63" s="150" t="s">
        <v>1976</v>
      </c>
      <c r="AW63" s="148" t="s">
        <v>481</v>
      </c>
      <c r="AX63" s="158" t="s">
        <v>1977</v>
      </c>
      <c r="AY63" s="148" t="s">
        <v>481</v>
      </c>
      <c r="AZ63" s="159" t="s">
        <v>1978</v>
      </c>
      <c r="BA63" s="96" t="s">
        <v>481</v>
      </c>
      <c r="BB63" s="172" t="s">
        <v>968</v>
      </c>
      <c r="BC63" s="120" t="s">
        <v>481</v>
      </c>
      <c r="BD63" s="196" t="s">
        <v>574</v>
      </c>
      <c r="BE63" s="120" t="s">
        <v>481</v>
      </c>
      <c r="BF63" s="172" t="s">
        <v>1449</v>
      </c>
      <c r="BG63" s="120" t="s">
        <v>481</v>
      </c>
      <c r="BH63" s="137" t="s">
        <v>2647</v>
      </c>
      <c r="BI63" s="120" t="s">
        <v>481</v>
      </c>
      <c r="BJ63" s="137" t="s">
        <v>2697</v>
      </c>
      <c r="BK63" s="96" t="s">
        <v>481</v>
      </c>
      <c r="BL63" s="139" t="s">
        <v>3264</v>
      </c>
      <c r="BM63" s="96" t="s">
        <v>482</v>
      </c>
      <c r="BN63" s="137"/>
      <c r="BO63" s="96" t="s">
        <v>481</v>
      </c>
      <c r="BP63" s="98" t="s">
        <v>3323</v>
      </c>
      <c r="BQ63" s="96" t="s">
        <v>481</v>
      </c>
      <c r="BR63" s="139" t="s">
        <v>553</v>
      </c>
      <c r="BS63" s="96" t="s">
        <v>481</v>
      </c>
      <c r="BT63" s="98" t="s">
        <v>554</v>
      </c>
      <c r="BU63" s="96" t="s">
        <v>481</v>
      </c>
      <c r="BV63" s="95" t="s">
        <v>555</v>
      </c>
      <c r="BW63" s="96" t="s">
        <v>483</v>
      </c>
      <c r="BX63" s="159" t="s">
        <v>3102</v>
      </c>
      <c r="BY63" s="96" t="s">
        <v>481</v>
      </c>
      <c r="BZ63" s="172" t="s">
        <v>1603</v>
      </c>
      <c r="CA63" s="109" t="s">
        <v>481</v>
      </c>
      <c r="CB63" s="173" t="s">
        <v>1604</v>
      </c>
      <c r="CC63" s="96" t="s">
        <v>481</v>
      </c>
      <c r="CD63" s="98" t="s">
        <v>1605</v>
      </c>
      <c r="CE63" s="96" t="s">
        <v>481</v>
      </c>
      <c r="CF63" s="137" t="s">
        <v>2806</v>
      </c>
      <c r="CG63" s="239" t="s">
        <v>481</v>
      </c>
      <c r="CH63" s="250" t="s">
        <v>1668</v>
      </c>
      <c r="CI63" s="96" t="s">
        <v>481</v>
      </c>
      <c r="CJ63" s="156" t="s">
        <v>1671</v>
      </c>
      <c r="CK63" s="96" t="s">
        <v>481</v>
      </c>
      <c r="CL63" s="98" t="s">
        <v>3460</v>
      </c>
      <c r="CM63" s="123" t="s">
        <v>481</v>
      </c>
      <c r="CN63" s="139" t="s">
        <v>536</v>
      </c>
      <c r="CO63" s="123" t="s">
        <v>481</v>
      </c>
      <c r="CP63" s="156" t="s">
        <v>3020</v>
      </c>
      <c r="CQ63" s="122" t="s">
        <v>481</v>
      </c>
      <c r="CR63" s="137" t="s">
        <v>2580</v>
      </c>
      <c r="CS63" s="123" t="s">
        <v>481</v>
      </c>
      <c r="CT63" s="156" t="s">
        <v>1791</v>
      </c>
      <c r="CU63" s="123" t="s">
        <v>481</v>
      </c>
      <c r="CV63" s="137" t="s">
        <v>1811</v>
      </c>
      <c r="CW63" s="122" t="s">
        <v>481</v>
      </c>
      <c r="CX63" s="203" t="s">
        <v>1853</v>
      </c>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row>
    <row r="64" spans="1:128" ht="60" customHeight="1" thickBot="1" x14ac:dyDescent="0.35">
      <c r="A64" s="137" t="s">
        <v>365</v>
      </c>
      <c r="B64" s="138" t="s">
        <v>193</v>
      </c>
      <c r="C64" s="96" t="s">
        <v>481</v>
      </c>
      <c r="D64" s="157" t="s">
        <v>1068</v>
      </c>
      <c r="E64" s="96" t="s">
        <v>481</v>
      </c>
      <c r="F64" s="95" t="s">
        <v>2304</v>
      </c>
      <c r="G64" s="96" t="s">
        <v>482</v>
      </c>
      <c r="H64" s="95"/>
      <c r="I64" s="96" t="s">
        <v>481</v>
      </c>
      <c r="J64" s="159" t="s">
        <v>2342</v>
      </c>
      <c r="K64" s="96" t="s">
        <v>482</v>
      </c>
      <c r="L64" s="95"/>
      <c r="M64" s="101" t="s">
        <v>481</v>
      </c>
      <c r="N64" s="156" t="s">
        <v>1268</v>
      </c>
      <c r="O64" s="101" t="s">
        <v>481</v>
      </c>
      <c r="P64" s="103" t="s">
        <v>1269</v>
      </c>
      <c r="Q64" s="101" t="s">
        <v>481</v>
      </c>
      <c r="R64" s="103" t="s">
        <v>2866</v>
      </c>
      <c r="S64" s="101" t="s">
        <v>481</v>
      </c>
      <c r="T64" s="166" t="s">
        <v>1267</v>
      </c>
      <c r="U64" s="101" t="s">
        <v>482</v>
      </c>
      <c r="V64" s="104"/>
      <c r="W64" s="96" t="s">
        <v>481</v>
      </c>
      <c r="X64" s="98" t="s">
        <v>2897</v>
      </c>
      <c r="Y64" s="239" t="s">
        <v>482</v>
      </c>
      <c r="Z64" s="105"/>
      <c r="AA64" s="256" t="s">
        <v>482</v>
      </c>
      <c r="AB64" s="254"/>
      <c r="AC64" s="96" t="s">
        <v>481</v>
      </c>
      <c r="AD64" s="159" t="s">
        <v>2445</v>
      </c>
      <c r="AE64" s="96" t="s">
        <v>481</v>
      </c>
      <c r="AF64" s="105" t="s">
        <v>1865</v>
      </c>
      <c r="AG64" s="208" t="s">
        <v>481</v>
      </c>
      <c r="AH64" s="215" t="s">
        <v>2934</v>
      </c>
      <c r="AI64" s="208" t="s">
        <v>1465</v>
      </c>
      <c r="AJ64" s="209"/>
      <c r="AK64" s="208" t="s">
        <v>482</v>
      </c>
      <c r="AL64" s="209"/>
      <c r="AM64" s="96" t="s">
        <v>481</v>
      </c>
      <c r="AN64" s="172" t="s">
        <v>1029</v>
      </c>
      <c r="AO64" s="118" t="s">
        <v>482</v>
      </c>
      <c r="AP64" s="159"/>
      <c r="AQ64" s="148" t="s">
        <v>482</v>
      </c>
      <c r="AR64" s="150"/>
      <c r="AS64" s="148" t="s">
        <v>481</v>
      </c>
      <c r="AT64" s="158" t="s">
        <v>1979</v>
      </c>
      <c r="AU64" s="148" t="s">
        <v>482</v>
      </c>
      <c r="AV64" s="150"/>
      <c r="AW64" s="148" t="s">
        <v>481</v>
      </c>
      <c r="AX64" s="158" t="s">
        <v>1980</v>
      </c>
      <c r="AY64" s="148" t="s">
        <v>482</v>
      </c>
      <c r="AZ64" s="149"/>
      <c r="BA64" s="96" t="s">
        <v>482</v>
      </c>
      <c r="BB64" s="109"/>
      <c r="BC64" s="120" t="s">
        <v>481</v>
      </c>
      <c r="BD64" s="172" t="s">
        <v>1450</v>
      </c>
      <c r="BE64" s="120" t="s">
        <v>482</v>
      </c>
      <c r="BF64" s="127"/>
      <c r="BG64" s="120" t="s">
        <v>481</v>
      </c>
      <c r="BH64" s="137" t="s">
        <v>2648</v>
      </c>
      <c r="BI64" s="120" t="s">
        <v>481</v>
      </c>
      <c r="BJ64" s="156" t="s">
        <v>2698</v>
      </c>
      <c r="BK64" s="96" t="s">
        <v>482</v>
      </c>
      <c r="BL64" s="98"/>
      <c r="BM64" s="96" t="s">
        <v>482</v>
      </c>
      <c r="BN64" s="95"/>
      <c r="BO64" s="96" t="s">
        <v>482</v>
      </c>
      <c r="BP64" s="98"/>
      <c r="BQ64" s="96" t="s">
        <v>483</v>
      </c>
      <c r="BR64" s="98" t="s">
        <v>3369</v>
      </c>
      <c r="BS64" s="96" t="s">
        <v>482</v>
      </c>
      <c r="BT64" s="98"/>
      <c r="BU64" s="96" t="s">
        <v>482</v>
      </c>
      <c r="BV64" s="95"/>
      <c r="BW64" s="96" t="s">
        <v>482</v>
      </c>
      <c r="BX64" s="95"/>
      <c r="BY64" s="96" t="s">
        <v>481</v>
      </c>
      <c r="BZ64" s="173" t="s">
        <v>1606</v>
      </c>
      <c r="CA64" s="109" t="s">
        <v>481</v>
      </c>
      <c r="CB64" s="172" t="s">
        <v>984</v>
      </c>
      <c r="CC64" s="96" t="s">
        <v>481</v>
      </c>
      <c r="CD64" s="137" t="s">
        <v>1607</v>
      </c>
      <c r="CE64" s="96" t="s">
        <v>481</v>
      </c>
      <c r="CF64" s="95" t="s">
        <v>2807</v>
      </c>
      <c r="CG64" s="239" t="s">
        <v>483</v>
      </c>
      <c r="CH64" s="242" t="s">
        <v>3170</v>
      </c>
      <c r="CI64" s="96" t="s">
        <v>483</v>
      </c>
      <c r="CJ64" s="156" t="s">
        <v>2561</v>
      </c>
      <c r="CK64" s="96" t="s">
        <v>482</v>
      </c>
      <c r="CL64" s="98"/>
      <c r="CM64" s="123" t="s">
        <v>482</v>
      </c>
      <c r="CN64" s="98"/>
      <c r="CO64" s="123" t="s">
        <v>481</v>
      </c>
      <c r="CP64" s="156" t="s">
        <v>3021</v>
      </c>
      <c r="CQ64" s="122" t="s">
        <v>482</v>
      </c>
      <c r="CR64" s="122"/>
      <c r="CS64" s="123" t="s">
        <v>481</v>
      </c>
      <c r="CT64" s="156" t="s">
        <v>1792</v>
      </c>
      <c r="CU64" s="123" t="s">
        <v>481</v>
      </c>
      <c r="CV64" s="156" t="s">
        <v>1812</v>
      </c>
      <c r="CW64" s="122" t="s">
        <v>482</v>
      </c>
      <c r="CX64" s="122"/>
      <c r="CZ64" s="87"/>
      <c r="DA64" s="87"/>
      <c r="DB64" s="87"/>
      <c r="DC64" s="87"/>
      <c r="DD64" s="87"/>
      <c r="DE64" s="87"/>
      <c r="DF64" s="87"/>
      <c r="DG64" s="87"/>
      <c r="DH64" s="87"/>
      <c r="DI64" s="87"/>
      <c r="DJ64" s="87"/>
      <c r="DK64" s="87"/>
      <c r="DL64" s="87"/>
      <c r="DM64" s="87"/>
      <c r="DN64" s="87"/>
      <c r="DO64" s="87"/>
      <c r="DP64" s="87"/>
      <c r="DQ64" s="87"/>
      <c r="DR64" s="87"/>
      <c r="DS64" s="87"/>
      <c r="DT64" s="87"/>
      <c r="DU64" s="87"/>
      <c r="DV64" s="87"/>
      <c r="DW64" s="87"/>
      <c r="DX64" s="87"/>
    </row>
    <row r="65" spans="1:128" ht="83.4" customHeight="1" thickBot="1" x14ac:dyDescent="0.35">
      <c r="A65" s="137" t="s">
        <v>366</v>
      </c>
      <c r="B65" s="138" t="s">
        <v>194</v>
      </c>
      <c r="C65" s="96" t="s">
        <v>481</v>
      </c>
      <c r="D65" s="98" t="s">
        <v>1069</v>
      </c>
      <c r="E65" s="96" t="s">
        <v>481</v>
      </c>
      <c r="F65" s="95" t="s">
        <v>2304</v>
      </c>
      <c r="G65" s="96" t="s">
        <v>481</v>
      </c>
      <c r="H65" s="98" t="s">
        <v>1117</v>
      </c>
      <c r="I65" s="96" t="s">
        <v>481</v>
      </c>
      <c r="J65" s="137" t="s">
        <v>2341</v>
      </c>
      <c r="K65" s="96" t="s">
        <v>482</v>
      </c>
      <c r="L65" s="95"/>
      <c r="M65" s="101" t="s">
        <v>481</v>
      </c>
      <c r="N65" s="102" t="s">
        <v>1270</v>
      </c>
      <c r="O65" s="101" t="s">
        <v>481</v>
      </c>
      <c r="P65" s="103" t="s">
        <v>1271</v>
      </c>
      <c r="Q65" s="101" t="s">
        <v>481</v>
      </c>
      <c r="R65" s="103" t="s">
        <v>2866</v>
      </c>
      <c r="S65" s="101" t="s">
        <v>481</v>
      </c>
      <c r="T65" s="166" t="s">
        <v>1267</v>
      </c>
      <c r="U65" s="101" t="s">
        <v>482</v>
      </c>
      <c r="V65" s="104"/>
      <c r="W65" s="96" t="s">
        <v>481</v>
      </c>
      <c r="X65" s="95" t="s">
        <v>1375</v>
      </c>
      <c r="Y65" s="239" t="s">
        <v>482</v>
      </c>
      <c r="Z65" s="105"/>
      <c r="AA65" s="248" t="s">
        <v>482</v>
      </c>
      <c r="AB65" s="254"/>
      <c r="AC65" s="96" t="s">
        <v>481</v>
      </c>
      <c r="AD65" s="159" t="s">
        <v>2445</v>
      </c>
      <c r="AE65" s="96" t="s">
        <v>483</v>
      </c>
      <c r="AF65" s="98" t="s">
        <v>1376</v>
      </c>
      <c r="AG65" s="208" t="s">
        <v>481</v>
      </c>
      <c r="AH65" s="215" t="s">
        <v>2936</v>
      </c>
      <c r="AI65" s="208" t="s">
        <v>1465</v>
      </c>
      <c r="AJ65" s="209"/>
      <c r="AK65" s="208" t="s">
        <v>482</v>
      </c>
      <c r="AL65" s="209"/>
      <c r="AM65" s="96" t="s">
        <v>481</v>
      </c>
      <c r="AN65" s="172" t="s">
        <v>1029</v>
      </c>
      <c r="AO65" s="118" t="s">
        <v>482</v>
      </c>
      <c r="AP65" s="159"/>
      <c r="AQ65" s="148" t="s">
        <v>482</v>
      </c>
      <c r="AR65" s="150"/>
      <c r="AS65" s="148" t="s">
        <v>481</v>
      </c>
      <c r="AT65" s="179" t="s">
        <v>2526</v>
      </c>
      <c r="AU65" s="148" t="s">
        <v>482</v>
      </c>
      <c r="AV65" s="150"/>
      <c r="AW65" s="148" t="s">
        <v>482</v>
      </c>
      <c r="AX65" s="150"/>
      <c r="AY65" s="148" t="s">
        <v>481</v>
      </c>
      <c r="AZ65" s="158" t="s">
        <v>1978</v>
      </c>
      <c r="BA65" s="96" t="s">
        <v>482</v>
      </c>
      <c r="BB65" s="109"/>
      <c r="BC65" s="120" t="s">
        <v>483</v>
      </c>
      <c r="BD65" s="172" t="s">
        <v>1451</v>
      </c>
      <c r="BE65" s="120" t="s">
        <v>482</v>
      </c>
      <c r="BF65" s="127"/>
      <c r="BG65" s="120" t="s">
        <v>481</v>
      </c>
      <c r="BH65" s="137" t="s">
        <v>2648</v>
      </c>
      <c r="BI65" s="120" t="s">
        <v>481</v>
      </c>
      <c r="BJ65" s="137" t="s">
        <v>2699</v>
      </c>
      <c r="BK65" s="96" t="s">
        <v>482</v>
      </c>
      <c r="BL65" s="98"/>
      <c r="BM65" s="96" t="s">
        <v>482</v>
      </c>
      <c r="BN65" s="95"/>
      <c r="BO65" s="96" t="s">
        <v>482</v>
      </c>
      <c r="BP65" s="98"/>
      <c r="BQ65" s="96" t="s">
        <v>482</v>
      </c>
      <c r="BR65" s="98"/>
      <c r="BS65" s="96" t="s">
        <v>482</v>
      </c>
      <c r="BT65" s="98"/>
      <c r="BU65" s="96" t="s">
        <v>482</v>
      </c>
      <c r="BV65" s="95"/>
      <c r="BW65" s="96" t="s">
        <v>482</v>
      </c>
      <c r="BX65" s="95"/>
      <c r="BY65" s="96" t="s">
        <v>481</v>
      </c>
      <c r="BZ65" s="173" t="s">
        <v>1606</v>
      </c>
      <c r="CA65" s="109" t="s">
        <v>481</v>
      </c>
      <c r="CB65" s="172" t="s">
        <v>984</v>
      </c>
      <c r="CC65" s="96" t="s">
        <v>481</v>
      </c>
      <c r="CD65" s="98" t="s">
        <v>1608</v>
      </c>
      <c r="CE65" s="96" t="s">
        <v>481</v>
      </c>
      <c r="CF65" s="95" t="s">
        <v>2808</v>
      </c>
      <c r="CG65" s="239" t="s">
        <v>481</v>
      </c>
      <c r="CH65" s="242" t="s">
        <v>1672</v>
      </c>
      <c r="CI65" s="96" t="s">
        <v>482</v>
      </c>
      <c r="CJ65" s="156"/>
      <c r="CK65" s="96" t="s">
        <v>482</v>
      </c>
      <c r="CL65" s="139"/>
      <c r="CM65" s="123" t="s">
        <v>482</v>
      </c>
      <c r="CN65" s="98"/>
      <c r="CO65" s="123" t="s">
        <v>481</v>
      </c>
      <c r="CP65" s="156" t="s">
        <v>3021</v>
      </c>
      <c r="CQ65" s="122" t="s">
        <v>481</v>
      </c>
      <c r="CR65" s="137" t="s">
        <v>2580</v>
      </c>
      <c r="CS65" s="123" t="s">
        <v>481</v>
      </c>
      <c r="CT65" s="156" t="s">
        <v>2833</v>
      </c>
      <c r="CU65" s="123" t="s">
        <v>481</v>
      </c>
      <c r="CV65" s="137" t="s">
        <v>1812</v>
      </c>
      <c r="CW65" s="122" t="s">
        <v>482</v>
      </c>
      <c r="CX65" s="122"/>
      <c r="CZ65" s="87"/>
      <c r="DA65" s="87"/>
      <c r="DB65" s="87"/>
      <c r="DC65" s="87"/>
      <c r="DD65" s="87"/>
      <c r="DE65" s="87"/>
      <c r="DF65" s="87"/>
      <c r="DG65" s="87"/>
      <c r="DH65" s="87"/>
      <c r="DI65" s="87"/>
      <c r="DJ65" s="87"/>
      <c r="DK65" s="87"/>
      <c r="DL65" s="87"/>
      <c r="DM65" s="87"/>
      <c r="DN65" s="87"/>
      <c r="DO65" s="87"/>
      <c r="DP65" s="87"/>
      <c r="DQ65" s="87"/>
      <c r="DR65" s="87"/>
      <c r="DS65" s="87"/>
      <c r="DT65" s="87"/>
      <c r="DU65" s="87"/>
      <c r="DV65" s="87"/>
      <c r="DW65" s="87"/>
      <c r="DX65" s="87"/>
    </row>
    <row r="66" spans="1:128" ht="86.4" customHeight="1" thickBot="1" x14ac:dyDescent="0.35">
      <c r="A66" s="137" t="s">
        <v>367</v>
      </c>
      <c r="B66" s="138" t="s">
        <v>300</v>
      </c>
      <c r="C66" s="96" t="s">
        <v>481</v>
      </c>
      <c r="D66" s="95" t="s">
        <v>2276</v>
      </c>
      <c r="E66" s="96" t="s">
        <v>481</v>
      </c>
      <c r="F66" s="95" t="s">
        <v>2305</v>
      </c>
      <c r="G66" s="96" t="s">
        <v>481</v>
      </c>
      <c r="H66" s="158" t="s">
        <v>2320</v>
      </c>
      <c r="I66" s="96" t="s">
        <v>481</v>
      </c>
      <c r="J66" s="159" t="s">
        <v>989</v>
      </c>
      <c r="K66" s="96" t="s">
        <v>481</v>
      </c>
      <c r="L66" s="156" t="s">
        <v>952</v>
      </c>
      <c r="M66" s="101" t="s">
        <v>481</v>
      </c>
      <c r="N66" s="102" t="s">
        <v>1272</v>
      </c>
      <c r="O66" s="101" t="s">
        <v>481</v>
      </c>
      <c r="P66" s="102" t="s">
        <v>1273</v>
      </c>
      <c r="Q66" s="101" t="s">
        <v>481</v>
      </c>
      <c r="R66" s="103" t="s">
        <v>2868</v>
      </c>
      <c r="S66" s="101" t="s">
        <v>481</v>
      </c>
      <c r="T66" s="166" t="s">
        <v>2402</v>
      </c>
      <c r="U66" s="101" t="s">
        <v>482</v>
      </c>
      <c r="V66" s="104"/>
      <c r="W66" s="96" t="s">
        <v>481</v>
      </c>
      <c r="X66" s="95" t="s">
        <v>1377</v>
      </c>
      <c r="Y66" s="239" t="s">
        <v>483</v>
      </c>
      <c r="Z66" t="s">
        <v>3220</v>
      </c>
      <c r="AA66" s="239" t="s">
        <v>482</v>
      </c>
      <c r="AB66" s="243"/>
      <c r="AC66" s="96" t="s">
        <v>481</v>
      </c>
      <c r="AD66" s="159" t="s">
        <v>1378</v>
      </c>
      <c r="AE66" s="96" t="s">
        <v>481</v>
      </c>
      <c r="AF66" s="159" t="s">
        <v>1379</v>
      </c>
      <c r="AG66" s="208" t="s">
        <v>482</v>
      </c>
      <c r="AH66" s="209"/>
      <c r="AI66" s="208" t="s">
        <v>482</v>
      </c>
      <c r="AJ66" s="218"/>
      <c r="AK66" s="208" t="s">
        <v>482</v>
      </c>
      <c r="AL66" s="209"/>
      <c r="AM66" s="96" t="s">
        <v>482</v>
      </c>
      <c r="AN66" s="224"/>
      <c r="AO66" s="168" t="s">
        <v>482</v>
      </c>
      <c r="AP66" s="119"/>
      <c r="AQ66" s="148" t="s">
        <v>481</v>
      </c>
      <c r="AR66" s="167" t="s">
        <v>1981</v>
      </c>
      <c r="AS66" s="148" t="s">
        <v>481</v>
      </c>
      <c r="AT66" s="179" t="s">
        <v>1982</v>
      </c>
      <c r="AU66" s="148" t="s">
        <v>481</v>
      </c>
      <c r="AV66" s="199" t="s">
        <v>1983</v>
      </c>
      <c r="AW66" s="148" t="s">
        <v>481</v>
      </c>
      <c r="AX66" s="159" t="s">
        <v>1984</v>
      </c>
      <c r="AY66" s="148" t="s">
        <v>482</v>
      </c>
      <c r="AZ66" s="150"/>
      <c r="BA66" s="96" t="s">
        <v>481</v>
      </c>
      <c r="BB66" s="109" t="s">
        <v>2984</v>
      </c>
      <c r="BC66" s="120" t="s">
        <v>481</v>
      </c>
      <c r="BD66" s="196" t="s">
        <v>975</v>
      </c>
      <c r="BE66" s="120" t="s">
        <v>481</v>
      </c>
      <c r="BF66" s="172" t="s">
        <v>1452</v>
      </c>
      <c r="BG66" s="120" t="s">
        <v>481</v>
      </c>
      <c r="BH66" s="139" t="s">
        <v>2649</v>
      </c>
      <c r="BI66" s="120" t="s">
        <v>481</v>
      </c>
      <c r="BJ66" s="137" t="s">
        <v>2700</v>
      </c>
      <c r="BK66" s="96" t="s">
        <v>481</v>
      </c>
      <c r="BL66" s="98" t="s">
        <v>3265</v>
      </c>
      <c r="BM66" s="96" t="s">
        <v>481</v>
      </c>
      <c r="BN66" s="95" t="s">
        <v>3135</v>
      </c>
      <c r="BO66" s="96" t="s">
        <v>483</v>
      </c>
      <c r="BP66" s="98" t="s">
        <v>3324</v>
      </c>
      <c r="BQ66" s="96" t="s">
        <v>481</v>
      </c>
      <c r="BR66" s="139" t="s">
        <v>3370</v>
      </c>
      <c r="BS66" s="96" t="s">
        <v>482</v>
      </c>
      <c r="BT66" s="98" t="s">
        <v>3412</v>
      </c>
      <c r="BU66" s="96" t="s">
        <v>482</v>
      </c>
      <c r="BV66" s="95"/>
      <c r="BW66" s="96" t="s">
        <v>481</v>
      </c>
      <c r="BX66" s="159" t="s">
        <v>3103</v>
      </c>
      <c r="BY66" s="96" t="s">
        <v>481</v>
      </c>
      <c r="BZ66" s="143" t="s">
        <v>1609</v>
      </c>
      <c r="CA66" s="109" t="s">
        <v>481</v>
      </c>
      <c r="CB66" s="172" t="s">
        <v>1610</v>
      </c>
      <c r="CC66" s="96" t="s">
        <v>481</v>
      </c>
      <c r="CD66" s="137" t="s">
        <v>987</v>
      </c>
      <c r="CE66" s="96" t="s">
        <v>481</v>
      </c>
      <c r="CF66" s="95" t="s">
        <v>2809</v>
      </c>
      <c r="CG66" s="239" t="s">
        <v>481</v>
      </c>
      <c r="CH66" s="242" t="s">
        <v>1674</v>
      </c>
      <c r="CI66" s="96" t="s">
        <v>482</v>
      </c>
      <c r="CJ66" s="113" t="s">
        <v>1645</v>
      </c>
      <c r="CK66" s="96" t="s">
        <v>483</v>
      </c>
      <c r="CL66" s="98" t="s">
        <v>3461</v>
      </c>
      <c r="CM66" s="123" t="s">
        <v>481</v>
      </c>
      <c r="CN66" s="98" t="s">
        <v>3505</v>
      </c>
      <c r="CO66" s="123" t="s">
        <v>481</v>
      </c>
      <c r="CP66" s="156" t="s">
        <v>1739</v>
      </c>
      <c r="CQ66" s="122" t="s">
        <v>481</v>
      </c>
      <c r="CR66" s="156" t="s">
        <v>1764</v>
      </c>
      <c r="CS66" s="123" t="s">
        <v>481</v>
      </c>
      <c r="CT66" s="158" t="s">
        <v>2834</v>
      </c>
      <c r="CU66" s="123" t="s">
        <v>482</v>
      </c>
      <c r="CV66" s="124"/>
      <c r="CW66" s="122" t="s">
        <v>481</v>
      </c>
      <c r="CX66" s="203" t="s">
        <v>1854</v>
      </c>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row>
    <row r="67" spans="1:128" ht="69" customHeight="1" thickBot="1" x14ac:dyDescent="0.35">
      <c r="A67" s="137" t="s">
        <v>368</v>
      </c>
      <c r="B67" s="138" t="s">
        <v>2277</v>
      </c>
      <c r="C67" s="96" t="s">
        <v>482</v>
      </c>
      <c r="D67" s="139" t="s">
        <v>1070</v>
      </c>
      <c r="E67" s="96" t="s">
        <v>482</v>
      </c>
      <c r="F67" s="156"/>
      <c r="G67" s="96" t="s">
        <v>482</v>
      </c>
      <c r="H67" s="137"/>
      <c r="I67" s="96" t="s">
        <v>482</v>
      </c>
      <c r="J67" s="95"/>
      <c r="K67" s="96" t="s">
        <v>482</v>
      </c>
      <c r="L67" s="95"/>
      <c r="M67" s="101" t="s">
        <v>481</v>
      </c>
      <c r="N67" s="102" t="s">
        <v>1274</v>
      </c>
      <c r="O67" s="101" t="s">
        <v>481</v>
      </c>
      <c r="P67" s="102" t="s">
        <v>1275</v>
      </c>
      <c r="Q67" s="101" t="s">
        <v>481</v>
      </c>
      <c r="R67" s="156" t="s">
        <v>2842</v>
      </c>
      <c r="S67" s="101" t="s">
        <v>482</v>
      </c>
      <c r="T67" s="157" t="s">
        <v>2403</v>
      </c>
      <c r="U67" s="101" t="s">
        <v>482</v>
      </c>
      <c r="V67" s="137"/>
      <c r="W67" s="96" t="s">
        <v>481</v>
      </c>
      <c r="X67" s="98" t="s">
        <v>2898</v>
      </c>
      <c r="Y67" s="239" t="s">
        <v>483</v>
      </c>
      <c r="Z67" s="98" t="s">
        <v>3221</v>
      </c>
      <c r="AA67" s="239" t="s">
        <v>482</v>
      </c>
      <c r="AB67" s="252" t="s">
        <v>3188</v>
      </c>
      <c r="AC67" s="96" t="s">
        <v>482</v>
      </c>
      <c r="AD67" s="106"/>
      <c r="AE67" s="96" t="s">
        <v>483</v>
      </c>
      <c r="AF67" s="98" t="s">
        <v>2454</v>
      </c>
      <c r="AG67" s="208" t="s">
        <v>481</v>
      </c>
      <c r="AH67" s="215" t="s">
        <v>2937</v>
      </c>
      <c r="AI67" s="208" t="s">
        <v>482</v>
      </c>
      <c r="AJ67" s="218"/>
      <c r="AK67" s="208" t="s">
        <v>482</v>
      </c>
      <c r="AL67" s="209" t="s">
        <v>589</v>
      </c>
      <c r="AM67" s="96" t="s">
        <v>481</v>
      </c>
      <c r="AN67" s="143" t="s">
        <v>1030</v>
      </c>
      <c r="AO67" s="168" t="s">
        <v>481</v>
      </c>
      <c r="AP67" s="158" t="s">
        <v>2478</v>
      </c>
      <c r="AQ67" s="148" t="s">
        <v>482</v>
      </c>
      <c r="AR67" s="149"/>
      <c r="AS67" s="148" t="s">
        <v>482</v>
      </c>
      <c r="AT67" s="150"/>
      <c r="AU67" s="148" t="s">
        <v>482</v>
      </c>
      <c r="AV67" s="149" t="s">
        <v>1985</v>
      </c>
      <c r="AW67" s="200" t="s">
        <v>482</v>
      </c>
      <c r="AX67" s="159"/>
      <c r="AY67" s="148" t="s">
        <v>481</v>
      </c>
      <c r="AZ67" s="158" t="s">
        <v>2764</v>
      </c>
      <c r="BA67" s="96" t="s">
        <v>482</v>
      </c>
      <c r="BB67" s="109"/>
      <c r="BC67" s="120" t="s">
        <v>481</v>
      </c>
      <c r="BD67" s="226" t="s">
        <v>575</v>
      </c>
      <c r="BE67" s="120" t="s">
        <v>482</v>
      </c>
      <c r="BF67" s="127" t="s">
        <v>1453</v>
      </c>
      <c r="BG67" s="120" t="s">
        <v>482</v>
      </c>
      <c r="BH67" s="139" t="s">
        <v>2650</v>
      </c>
      <c r="BI67" s="120" t="s">
        <v>482</v>
      </c>
      <c r="BJ67" s="121"/>
      <c r="BK67" s="96" t="s">
        <v>483</v>
      </c>
      <c r="BL67" s="98" t="s">
        <v>3266</v>
      </c>
      <c r="BM67" s="96" t="s">
        <v>483</v>
      </c>
      <c r="BN67" s="112" t="s">
        <v>3136</v>
      </c>
      <c r="BO67" s="96" t="s">
        <v>481</v>
      </c>
      <c r="BP67" s="139" t="s">
        <v>3325</v>
      </c>
      <c r="BQ67" s="96" t="s">
        <v>483</v>
      </c>
      <c r="BR67" s="98" t="s">
        <v>3371</v>
      </c>
      <c r="BS67" s="96" t="s">
        <v>483</v>
      </c>
      <c r="BT67" s="98" t="s">
        <v>3413</v>
      </c>
      <c r="BU67" s="96" t="s">
        <v>482</v>
      </c>
      <c r="BV67" s="95"/>
      <c r="BW67" s="96" t="s">
        <v>482</v>
      </c>
      <c r="BX67" s="95" t="s">
        <v>3104</v>
      </c>
      <c r="BY67" s="96" t="s">
        <v>481</v>
      </c>
      <c r="BZ67" s="172" t="s">
        <v>1611</v>
      </c>
      <c r="CA67" s="109" t="s">
        <v>483</v>
      </c>
      <c r="CB67" s="128" t="s">
        <v>1612</v>
      </c>
      <c r="CC67" s="96" t="s">
        <v>481</v>
      </c>
      <c r="CD67" s="98" t="s">
        <v>1613</v>
      </c>
      <c r="CE67" s="96" t="s">
        <v>483</v>
      </c>
      <c r="CF67" s="157" t="s">
        <v>2810</v>
      </c>
      <c r="CG67" s="239" t="s">
        <v>482</v>
      </c>
      <c r="CH67" s="242" t="s">
        <v>3171</v>
      </c>
      <c r="CI67" s="96" t="s">
        <v>482</v>
      </c>
      <c r="CJ67" s="113" t="s">
        <v>1645</v>
      </c>
      <c r="CK67" s="96" t="s">
        <v>483</v>
      </c>
      <c r="CL67" s="98" t="s">
        <v>3462</v>
      </c>
      <c r="CM67" s="123" t="s">
        <v>482</v>
      </c>
      <c r="CN67" s="98"/>
      <c r="CO67" s="123" t="s">
        <v>481</v>
      </c>
      <c r="CP67" s="132" t="s">
        <v>3022</v>
      </c>
      <c r="CQ67" s="122" t="s">
        <v>483</v>
      </c>
      <c r="CR67" s="139" t="s">
        <v>2581</v>
      </c>
      <c r="CS67" s="123" t="s">
        <v>483</v>
      </c>
      <c r="CT67" s="132" t="s">
        <v>2835</v>
      </c>
      <c r="CU67" s="123" t="s">
        <v>482</v>
      </c>
      <c r="CV67" s="124" t="s">
        <v>1813</v>
      </c>
      <c r="CW67" s="122" t="s">
        <v>483</v>
      </c>
      <c r="CX67" s="122" t="s">
        <v>1855</v>
      </c>
      <c r="CZ67" s="87"/>
      <c r="DA67" s="87"/>
      <c r="DB67" s="87"/>
      <c r="DC67" s="87"/>
      <c r="DD67" s="87"/>
      <c r="DE67" s="87"/>
      <c r="DF67" s="87"/>
      <c r="DG67" s="87"/>
      <c r="DH67" s="87"/>
      <c r="DI67" s="87"/>
      <c r="DJ67" s="87"/>
      <c r="DK67" s="87"/>
      <c r="DL67" s="87"/>
      <c r="DM67" s="87"/>
      <c r="DN67" s="87"/>
      <c r="DO67" s="87"/>
      <c r="DP67" s="87"/>
      <c r="DQ67" s="87"/>
      <c r="DR67" s="87"/>
      <c r="DS67" s="87"/>
      <c r="DT67" s="87"/>
      <c r="DU67" s="87"/>
      <c r="DV67" s="87"/>
      <c r="DW67" s="87"/>
      <c r="DX67" s="87"/>
    </row>
    <row r="68" spans="1:128" ht="40.200000000000003" customHeight="1" thickBot="1" x14ac:dyDescent="0.35">
      <c r="A68" s="137" t="s">
        <v>369</v>
      </c>
      <c r="B68" s="138" t="s">
        <v>283</v>
      </c>
      <c r="C68" s="96" t="s">
        <v>481</v>
      </c>
      <c r="D68" s="156" t="s">
        <v>2278</v>
      </c>
      <c r="E68" s="96" t="s">
        <v>481</v>
      </c>
      <c r="F68" s="137" t="s">
        <v>2306</v>
      </c>
      <c r="G68" s="96" t="s">
        <v>482</v>
      </c>
      <c r="H68" s="95"/>
      <c r="I68" s="96" t="s">
        <v>482</v>
      </c>
      <c r="J68" s="95"/>
      <c r="K68" s="96" t="s">
        <v>482</v>
      </c>
      <c r="L68" s="95"/>
      <c r="M68" s="101" t="s">
        <v>481</v>
      </c>
      <c r="N68" s="156" t="s">
        <v>1276</v>
      </c>
      <c r="O68" s="101" t="s">
        <v>481</v>
      </c>
      <c r="P68" s="156" t="s">
        <v>1277</v>
      </c>
      <c r="Q68" s="101" t="s">
        <v>481</v>
      </c>
      <c r="R68" s="103" t="s">
        <v>2868</v>
      </c>
      <c r="S68" s="101" t="s">
        <v>481</v>
      </c>
      <c r="T68" s="166" t="s">
        <v>2404</v>
      </c>
      <c r="U68" s="101" t="s">
        <v>482</v>
      </c>
      <c r="V68" s="104"/>
      <c r="W68" s="96" t="s">
        <v>481</v>
      </c>
      <c r="X68" s="95" t="s">
        <v>2899</v>
      </c>
      <c r="Y68" s="239" t="s">
        <v>482</v>
      </c>
      <c r="Z68" s="105"/>
      <c r="AA68" s="239" t="s">
        <v>482</v>
      </c>
      <c r="AB68" s="257"/>
      <c r="AC68" s="96" t="s">
        <v>481</v>
      </c>
      <c r="AD68" s="159" t="s">
        <v>1380</v>
      </c>
      <c r="AE68" s="96" t="s">
        <v>481</v>
      </c>
      <c r="AF68" s="139" t="s">
        <v>1381</v>
      </c>
      <c r="AG68" s="208" t="s">
        <v>482</v>
      </c>
      <c r="AH68" s="215" t="s">
        <v>1689</v>
      </c>
      <c r="AI68" s="208" t="s">
        <v>1084</v>
      </c>
      <c r="AJ68" s="219" t="s">
        <v>2960</v>
      </c>
      <c r="AK68" s="208" t="s">
        <v>481</v>
      </c>
      <c r="AL68" s="209" t="s">
        <v>1699</v>
      </c>
      <c r="AM68" s="96" t="s">
        <v>481</v>
      </c>
      <c r="AN68" s="143" t="s">
        <v>1031</v>
      </c>
      <c r="AO68" s="118" t="s">
        <v>481</v>
      </c>
      <c r="AP68" s="159" t="s">
        <v>2479</v>
      </c>
      <c r="AQ68" s="148" t="s">
        <v>482</v>
      </c>
      <c r="AR68" s="150"/>
      <c r="AS68" s="148" t="s">
        <v>481</v>
      </c>
      <c r="AT68" s="158" t="s">
        <v>2527</v>
      </c>
      <c r="AU68" s="148" t="s">
        <v>482</v>
      </c>
      <c r="AV68" s="150"/>
      <c r="AW68" s="148" t="s">
        <v>481</v>
      </c>
      <c r="AX68" s="199" t="s">
        <v>2749</v>
      </c>
      <c r="AY68" s="148" t="s">
        <v>481</v>
      </c>
      <c r="AZ68" s="154" t="s">
        <v>2763</v>
      </c>
      <c r="BA68" s="96" t="s">
        <v>481</v>
      </c>
      <c r="BB68" s="109" t="s">
        <v>2985</v>
      </c>
      <c r="BC68" s="120" t="s">
        <v>481</v>
      </c>
      <c r="BD68" s="172" t="s">
        <v>1454</v>
      </c>
      <c r="BE68" s="120" t="s">
        <v>481</v>
      </c>
      <c r="BF68" s="127" t="s">
        <v>1455</v>
      </c>
      <c r="BG68" s="120" t="s">
        <v>481</v>
      </c>
      <c r="BH68" s="139" t="s">
        <v>2651</v>
      </c>
      <c r="BI68" s="120" t="s">
        <v>481</v>
      </c>
      <c r="BJ68" s="137" t="s">
        <v>2700</v>
      </c>
      <c r="BK68" s="96" t="s">
        <v>482</v>
      </c>
      <c r="BL68" s="98"/>
      <c r="BM68" s="96" t="s">
        <v>482</v>
      </c>
      <c r="BN68" s="95"/>
      <c r="BO68" s="96" t="s">
        <v>483</v>
      </c>
      <c r="BP68" s="98" t="s">
        <v>3326</v>
      </c>
      <c r="BQ68" s="96" t="s">
        <v>482</v>
      </c>
      <c r="BR68" s="139" t="s">
        <v>3372</v>
      </c>
      <c r="BS68" s="96" t="s">
        <v>483</v>
      </c>
      <c r="BT68" s="98" t="s">
        <v>3414</v>
      </c>
      <c r="BU68" s="96" t="s">
        <v>482</v>
      </c>
      <c r="BV68" s="95"/>
      <c r="BW68" s="96" t="s">
        <v>481</v>
      </c>
      <c r="BX68" s="95" t="s">
        <v>3105</v>
      </c>
      <c r="BY68" s="96" t="s">
        <v>481</v>
      </c>
      <c r="BZ68" s="172" t="s">
        <v>1609</v>
      </c>
      <c r="CA68" s="109" t="s">
        <v>482</v>
      </c>
      <c r="CB68" s="128" t="s">
        <v>1614</v>
      </c>
      <c r="CC68" s="96" t="s">
        <v>483</v>
      </c>
      <c r="CD68" s="98" t="s">
        <v>1615</v>
      </c>
      <c r="CE68" s="96" t="s">
        <v>481</v>
      </c>
      <c r="CF68" s="98" t="s">
        <v>2811</v>
      </c>
      <c r="CG68" s="239" t="s">
        <v>481</v>
      </c>
      <c r="CH68" s="242" t="s">
        <v>1675</v>
      </c>
      <c r="CI68" s="96" t="s">
        <v>482</v>
      </c>
      <c r="CJ68" s="113" t="s">
        <v>1645</v>
      </c>
      <c r="CK68" s="96" t="s">
        <v>483</v>
      </c>
      <c r="CL68" s="98" t="s">
        <v>3463</v>
      </c>
      <c r="CM68" s="123" t="s">
        <v>483</v>
      </c>
      <c r="CN68" s="98" t="s">
        <v>3506</v>
      </c>
      <c r="CO68" s="123" t="s">
        <v>481</v>
      </c>
      <c r="CP68" s="137" t="s">
        <v>1740</v>
      </c>
      <c r="CQ68" s="122" t="s">
        <v>482</v>
      </c>
      <c r="CR68" s="122"/>
      <c r="CS68" s="123" t="s">
        <v>482</v>
      </c>
      <c r="CT68" s="124"/>
      <c r="CU68" s="123" t="s">
        <v>482</v>
      </c>
      <c r="CV68" s="124"/>
      <c r="CW68" s="122" t="s">
        <v>481</v>
      </c>
      <c r="CX68" s="203" t="s">
        <v>1856</v>
      </c>
      <c r="CZ68" s="87"/>
      <c r="DA68" s="87"/>
      <c r="DB68" s="87"/>
      <c r="DC68" s="87"/>
      <c r="DD68" s="87"/>
      <c r="DE68" s="87"/>
      <c r="DF68" s="87"/>
      <c r="DG68" s="87"/>
      <c r="DH68" s="87"/>
      <c r="DI68" s="87"/>
      <c r="DJ68" s="87"/>
      <c r="DK68" s="87"/>
      <c r="DL68" s="87"/>
      <c r="DM68" s="87"/>
      <c r="DN68" s="87"/>
      <c r="DO68" s="87"/>
      <c r="DP68" s="87"/>
      <c r="DQ68" s="87"/>
      <c r="DR68" s="87"/>
      <c r="DS68" s="87"/>
      <c r="DT68" s="87"/>
      <c r="DU68" s="87"/>
      <c r="DV68" s="87"/>
      <c r="DW68" s="87"/>
      <c r="DX68" s="87"/>
    </row>
    <row r="69" spans="1:128" ht="104.4" customHeight="1" thickBot="1" x14ac:dyDescent="0.35">
      <c r="A69" s="137" t="s">
        <v>370</v>
      </c>
      <c r="B69" s="138" t="s">
        <v>196</v>
      </c>
      <c r="C69" s="96" t="s">
        <v>481</v>
      </c>
      <c r="D69" s="156" t="s">
        <v>1071</v>
      </c>
      <c r="E69" s="96" t="s">
        <v>482</v>
      </c>
      <c r="G69" s="96" t="s">
        <v>482</v>
      </c>
      <c r="H69" s="95"/>
      <c r="I69" s="96" t="s">
        <v>482</v>
      </c>
      <c r="J69" s="156"/>
      <c r="K69" s="96" t="s">
        <v>481</v>
      </c>
      <c r="L69" s="156" t="s">
        <v>2365</v>
      </c>
      <c r="M69" s="101" t="s">
        <v>481</v>
      </c>
      <c r="N69" s="156" t="s">
        <v>1278</v>
      </c>
      <c r="O69" s="101" t="s">
        <v>482</v>
      </c>
      <c r="P69" s="104"/>
      <c r="Q69" s="101" t="s">
        <v>482</v>
      </c>
      <c r="R69" s="104"/>
      <c r="S69" s="101" t="s">
        <v>481</v>
      </c>
      <c r="T69" s="103" t="s">
        <v>2404</v>
      </c>
      <c r="U69" s="101" t="s">
        <v>482</v>
      </c>
      <c r="V69" s="104"/>
      <c r="W69" s="96" t="s">
        <v>481</v>
      </c>
      <c r="X69" s="95" t="s">
        <v>2900</v>
      </c>
      <c r="Y69" s="239" t="s">
        <v>482</v>
      </c>
      <c r="Z69" s="105"/>
      <c r="AA69" s="239" t="s">
        <v>482</v>
      </c>
      <c r="AB69" s="257"/>
      <c r="AC69" s="96" t="s">
        <v>481</v>
      </c>
      <c r="AD69" s="159" t="s">
        <v>1382</v>
      </c>
      <c r="AE69" s="96" t="s">
        <v>481</v>
      </c>
      <c r="AF69" s="98" t="s">
        <v>2238</v>
      </c>
      <c r="AG69" s="208" t="s">
        <v>482</v>
      </c>
      <c r="AH69" s="209"/>
      <c r="AI69" s="208" t="s">
        <v>1084</v>
      </c>
      <c r="AJ69" s="219" t="s">
        <v>2961</v>
      </c>
      <c r="AK69" s="208" t="s">
        <v>481</v>
      </c>
      <c r="AL69" s="215" t="s">
        <v>2972</v>
      </c>
      <c r="AM69" s="96" t="s">
        <v>481</v>
      </c>
      <c r="AN69" s="143" t="s">
        <v>1032</v>
      </c>
      <c r="AO69" s="168" t="s">
        <v>481</v>
      </c>
      <c r="AP69" s="119" t="s">
        <v>2480</v>
      </c>
      <c r="AQ69" s="148" t="s">
        <v>482</v>
      </c>
      <c r="AR69" s="150"/>
      <c r="AS69" s="148" t="s">
        <v>481</v>
      </c>
      <c r="AT69" s="149" t="s">
        <v>1986</v>
      </c>
      <c r="AU69" s="148" t="s">
        <v>481</v>
      </c>
      <c r="AV69" s="150" t="s">
        <v>2727</v>
      </c>
      <c r="AW69" s="148" t="s">
        <v>481</v>
      </c>
      <c r="AX69" s="159" t="s">
        <v>1987</v>
      </c>
      <c r="AY69" s="148" t="s">
        <v>481</v>
      </c>
      <c r="AZ69" s="158" t="s">
        <v>1988</v>
      </c>
      <c r="BA69" s="96" t="s">
        <v>482</v>
      </c>
      <c r="BB69" s="109"/>
      <c r="BC69" s="120" t="s">
        <v>481</v>
      </c>
      <c r="BD69" s="172" t="s">
        <v>1456</v>
      </c>
      <c r="BE69" s="120" t="s">
        <v>482</v>
      </c>
      <c r="BF69" s="127"/>
      <c r="BG69" s="120" t="s">
        <v>481</v>
      </c>
      <c r="BH69" s="137" t="s">
        <v>2652</v>
      </c>
      <c r="BI69" s="120" t="s">
        <v>482</v>
      </c>
      <c r="BJ69" s="121"/>
      <c r="BK69" s="96" t="s">
        <v>482</v>
      </c>
      <c r="BL69" s="98"/>
      <c r="BM69" s="96" t="s">
        <v>482</v>
      </c>
      <c r="BN69" s="95"/>
      <c r="BO69" s="96" t="s">
        <v>481</v>
      </c>
      <c r="BP69" s="98" t="s">
        <v>3327</v>
      </c>
      <c r="BQ69" s="96" t="s">
        <v>482</v>
      </c>
      <c r="BR69" s="98"/>
      <c r="BS69" s="96" t="s">
        <v>481</v>
      </c>
      <c r="BT69" s="98" t="s">
        <v>3415</v>
      </c>
      <c r="BU69" s="96" t="s">
        <v>482</v>
      </c>
      <c r="BV69" s="159" t="s">
        <v>3122</v>
      </c>
      <c r="BW69" s="96" t="s">
        <v>481</v>
      </c>
      <c r="BX69" s="156" t="s">
        <v>3106</v>
      </c>
      <c r="BY69" s="96" t="s">
        <v>481</v>
      </c>
      <c r="BZ69" s="172" t="s">
        <v>1616</v>
      </c>
      <c r="CA69" s="109" t="s">
        <v>481</v>
      </c>
      <c r="CB69" s="128" t="s">
        <v>1617</v>
      </c>
      <c r="CC69" s="96" t="s">
        <v>483</v>
      </c>
      <c r="CD69" s="156" t="s">
        <v>1618</v>
      </c>
      <c r="CE69" s="96" t="s">
        <v>482</v>
      </c>
      <c r="CF69" s="95" t="s">
        <v>2812</v>
      </c>
      <c r="CG69" s="239" t="s">
        <v>481</v>
      </c>
      <c r="CH69" s="242" t="s">
        <v>1676</v>
      </c>
      <c r="CI69" s="96" t="s">
        <v>482</v>
      </c>
      <c r="CJ69" s="113" t="s">
        <v>1645</v>
      </c>
      <c r="CK69" s="96" t="s">
        <v>481</v>
      </c>
      <c r="CL69" s="139" t="s">
        <v>3464</v>
      </c>
      <c r="CM69" s="123" t="s">
        <v>482</v>
      </c>
      <c r="CN69" s="139"/>
      <c r="CO69" s="123" t="s">
        <v>481</v>
      </c>
      <c r="CP69" s="137" t="s">
        <v>1741</v>
      </c>
      <c r="CQ69" s="122" t="s">
        <v>482</v>
      </c>
      <c r="CR69" s="122"/>
      <c r="CS69" s="123" t="s">
        <v>482</v>
      </c>
      <c r="CT69" s="124"/>
      <c r="CU69" s="123" t="s">
        <v>481</v>
      </c>
      <c r="CV69" s="124" t="s">
        <v>3051</v>
      </c>
      <c r="CW69" s="122" t="s">
        <v>481</v>
      </c>
      <c r="CX69" s="143" t="s">
        <v>1857</v>
      </c>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row>
    <row r="70" spans="1:128" ht="88.2" customHeight="1" thickBot="1" x14ac:dyDescent="0.35">
      <c r="A70" s="137" t="s">
        <v>371</v>
      </c>
      <c r="B70" s="138" t="s">
        <v>505</v>
      </c>
      <c r="C70" s="96" t="s">
        <v>483</v>
      </c>
      <c r="D70" s="98" t="s">
        <v>2250</v>
      </c>
      <c r="E70" s="96" t="s">
        <v>482</v>
      </c>
      <c r="F70" s="95"/>
      <c r="G70" s="96" t="s">
        <v>482</v>
      </c>
      <c r="H70" s="95"/>
      <c r="I70" s="96" t="s">
        <v>481</v>
      </c>
      <c r="J70" s="95" t="s">
        <v>495</v>
      </c>
      <c r="K70" s="96" t="s">
        <v>482</v>
      </c>
      <c r="L70" s="95"/>
      <c r="M70" s="101" t="s">
        <v>481</v>
      </c>
      <c r="N70" s="156" t="s">
        <v>1279</v>
      </c>
      <c r="O70" s="101" t="s">
        <v>482</v>
      </c>
      <c r="P70" s="104"/>
      <c r="Q70" s="101" t="s">
        <v>482</v>
      </c>
      <c r="R70" s="104"/>
      <c r="S70" s="101" t="s">
        <v>482</v>
      </c>
      <c r="T70" s="104"/>
      <c r="U70" s="101" t="s">
        <v>482</v>
      </c>
      <c r="V70" s="104"/>
      <c r="W70" s="96" t="s">
        <v>482</v>
      </c>
      <c r="X70" s="106"/>
      <c r="Y70" s="239" t="s">
        <v>482</v>
      </c>
      <c r="Z70" s="105"/>
      <c r="AA70" s="239" t="s">
        <v>482</v>
      </c>
      <c r="AB70" s="257"/>
      <c r="AC70" s="96" t="s">
        <v>483</v>
      </c>
      <c r="AD70" s="159" t="s">
        <v>1383</v>
      </c>
      <c r="AE70" s="96" t="s">
        <v>481</v>
      </c>
      <c r="AF70" s="98" t="s">
        <v>2239</v>
      </c>
      <c r="AG70" s="208" t="s">
        <v>482</v>
      </c>
      <c r="AH70" s="209"/>
      <c r="AI70" s="208" t="s">
        <v>482</v>
      </c>
      <c r="AJ70" s="218"/>
      <c r="AK70" s="208" t="s">
        <v>481</v>
      </c>
      <c r="AL70" s="216" t="s">
        <v>2973</v>
      </c>
      <c r="AM70" s="96" t="s">
        <v>481</v>
      </c>
      <c r="AN70" s="222" t="s">
        <v>1037</v>
      </c>
      <c r="AO70" s="168" t="s">
        <v>481</v>
      </c>
      <c r="AP70" s="167" t="s">
        <v>2480</v>
      </c>
      <c r="AQ70" s="148" t="s">
        <v>482</v>
      </c>
      <c r="AR70" s="150"/>
      <c r="AS70" s="148" t="s">
        <v>482</v>
      </c>
      <c r="AT70" s="150"/>
      <c r="AU70" s="148" t="s">
        <v>482</v>
      </c>
      <c r="AV70" s="150"/>
      <c r="AW70" s="200" t="s">
        <v>482</v>
      </c>
      <c r="AX70" s="199"/>
      <c r="AY70" s="148" t="s">
        <v>482</v>
      </c>
      <c r="AZ70" s="149"/>
      <c r="BA70" s="96" t="s">
        <v>481</v>
      </c>
      <c r="BB70" s="109" t="s">
        <v>2986</v>
      </c>
      <c r="BC70" s="120" t="s">
        <v>481</v>
      </c>
      <c r="BD70" s="127" t="s">
        <v>2994</v>
      </c>
      <c r="BE70" s="120" t="s">
        <v>481</v>
      </c>
      <c r="BF70" s="127" t="s">
        <v>1457</v>
      </c>
      <c r="BG70" s="120" t="s">
        <v>481</v>
      </c>
      <c r="BH70" s="197" t="s">
        <v>2654</v>
      </c>
      <c r="BI70" s="120" t="s">
        <v>483</v>
      </c>
      <c r="BJ70" s="157" t="s">
        <v>2701</v>
      </c>
      <c r="BK70" s="96" t="s">
        <v>482</v>
      </c>
      <c r="BL70" s="98"/>
      <c r="BM70" s="96" t="s">
        <v>482</v>
      </c>
      <c r="BN70" s="95"/>
      <c r="BO70" s="96" t="s">
        <v>482</v>
      </c>
      <c r="BP70" s="98"/>
      <c r="BQ70" s="96" t="s">
        <v>482</v>
      </c>
      <c r="BR70" s="98"/>
      <c r="BS70" s="96" t="s">
        <v>481</v>
      </c>
      <c r="BT70" s="98" t="s">
        <v>3416</v>
      </c>
      <c r="BU70" s="96" t="s">
        <v>482</v>
      </c>
      <c r="BV70" s="95"/>
      <c r="BW70" s="96" t="s">
        <v>482</v>
      </c>
      <c r="BX70" s="95"/>
      <c r="BY70" s="96" t="s">
        <v>481</v>
      </c>
      <c r="BZ70" s="172" t="s">
        <v>1619</v>
      </c>
      <c r="CA70" s="109" t="s">
        <v>481</v>
      </c>
      <c r="CB70" s="172" t="s">
        <v>1617</v>
      </c>
      <c r="CC70" s="96" t="s">
        <v>482</v>
      </c>
      <c r="CD70" s="95"/>
      <c r="CE70" s="96" t="s">
        <v>482</v>
      </c>
      <c r="CF70" s="95"/>
      <c r="CG70" s="239" t="s">
        <v>481</v>
      </c>
      <c r="CH70" s="242" t="s">
        <v>1704</v>
      </c>
      <c r="CI70" s="96" t="s">
        <v>482</v>
      </c>
      <c r="CJ70" s="113" t="s">
        <v>1645</v>
      </c>
      <c r="CK70" s="96" t="s">
        <v>482</v>
      </c>
      <c r="CL70" s="98"/>
      <c r="CM70" s="123" t="s">
        <v>482</v>
      </c>
      <c r="CN70" s="98"/>
      <c r="CO70" s="123" t="s">
        <v>481</v>
      </c>
      <c r="CP70" s="139" t="s">
        <v>3023</v>
      </c>
      <c r="CQ70" s="122" t="s">
        <v>482</v>
      </c>
      <c r="CR70" s="122"/>
      <c r="CS70" s="123" t="s">
        <v>482</v>
      </c>
      <c r="CT70" s="124"/>
      <c r="CU70" s="123" t="s">
        <v>482</v>
      </c>
      <c r="CV70" s="124"/>
      <c r="CW70" s="122" t="s">
        <v>481</v>
      </c>
      <c r="CX70" s="203" t="s">
        <v>1856</v>
      </c>
      <c r="CZ70" s="87"/>
      <c r="DA70" s="87"/>
      <c r="DB70" s="87"/>
      <c r="DC70" s="87"/>
      <c r="DD70" s="87"/>
      <c r="DE70" s="87"/>
      <c r="DF70" s="87"/>
      <c r="DG70" s="87"/>
      <c r="DH70" s="87"/>
      <c r="DI70" s="87"/>
      <c r="DJ70" s="87"/>
      <c r="DK70" s="87"/>
      <c r="DL70" s="87"/>
      <c r="DM70" s="87"/>
      <c r="DN70" s="87"/>
      <c r="DO70" s="87"/>
      <c r="DP70" s="87"/>
      <c r="DQ70" s="87"/>
      <c r="DR70" s="87"/>
      <c r="DS70" s="87"/>
      <c r="DT70" s="87"/>
      <c r="DU70" s="87"/>
      <c r="DV70" s="87"/>
      <c r="DW70" s="87"/>
      <c r="DX70" s="87"/>
    </row>
    <row r="71" spans="1:128" ht="78" customHeight="1" thickBot="1" x14ac:dyDescent="0.35">
      <c r="A71" s="137" t="s">
        <v>372</v>
      </c>
      <c r="B71" s="138" t="s">
        <v>197</v>
      </c>
      <c r="C71" s="96" t="s">
        <v>482</v>
      </c>
      <c r="D71" s="98" t="s">
        <v>2025</v>
      </c>
      <c r="E71" s="96" t="s">
        <v>481</v>
      </c>
      <c r="F71" s="95" t="s">
        <v>2307</v>
      </c>
      <c r="G71" s="96" t="s">
        <v>482</v>
      </c>
      <c r="H71" s="157" t="s">
        <v>2321</v>
      </c>
      <c r="I71" s="96" t="s">
        <v>482</v>
      </c>
      <c r="J71" s="95" t="s">
        <v>942</v>
      </c>
      <c r="K71" s="96" t="s">
        <v>481</v>
      </c>
      <c r="L71" s="95" t="s">
        <v>953</v>
      </c>
      <c r="M71" s="101" t="s">
        <v>481</v>
      </c>
      <c r="N71" s="156" t="s">
        <v>1279</v>
      </c>
      <c r="O71" s="101" t="s">
        <v>482</v>
      </c>
      <c r="P71" s="103" t="s">
        <v>1280</v>
      </c>
      <c r="Q71" s="101" t="s">
        <v>481</v>
      </c>
      <c r="R71" s="102" t="s">
        <v>2869</v>
      </c>
      <c r="S71" s="101" t="s">
        <v>481</v>
      </c>
      <c r="T71" s="164" t="s">
        <v>2405</v>
      </c>
      <c r="U71" s="101" t="s">
        <v>482</v>
      </c>
      <c r="V71" s="104"/>
      <c r="W71" s="96" t="s">
        <v>481</v>
      </c>
      <c r="X71" s="95" t="s">
        <v>2901</v>
      </c>
      <c r="Y71" s="239" t="s">
        <v>482</v>
      </c>
      <c r="Z71" s="98" t="s">
        <v>3222</v>
      </c>
      <c r="AA71" s="239" t="s">
        <v>481</v>
      </c>
      <c r="AB71" s="255" t="s">
        <v>509</v>
      </c>
      <c r="AC71" s="96" t="s">
        <v>481</v>
      </c>
      <c r="AD71" s="159" t="s">
        <v>1384</v>
      </c>
      <c r="AE71" s="96" t="s">
        <v>481</v>
      </c>
      <c r="AF71" s="158" t="s">
        <v>1385</v>
      </c>
      <c r="AG71" s="208" t="s">
        <v>481</v>
      </c>
      <c r="AH71" s="215" t="s">
        <v>1690</v>
      </c>
      <c r="AI71" s="208" t="s">
        <v>482</v>
      </c>
      <c r="AJ71" s="218"/>
      <c r="AK71" s="208" t="s">
        <v>481</v>
      </c>
      <c r="AL71" s="215" t="s">
        <v>577</v>
      </c>
      <c r="AM71" s="96" t="s">
        <v>481</v>
      </c>
      <c r="AN71" s="224" t="s">
        <v>1037</v>
      </c>
      <c r="AO71" s="168" t="s">
        <v>481</v>
      </c>
      <c r="AP71" s="119" t="s">
        <v>2480</v>
      </c>
      <c r="AQ71" s="148" t="s">
        <v>481</v>
      </c>
      <c r="AR71" s="167" t="s">
        <v>2509</v>
      </c>
      <c r="AS71" s="148" t="s">
        <v>481</v>
      </c>
      <c r="AT71" s="149" t="s">
        <v>1986</v>
      </c>
      <c r="AU71" s="148" t="s">
        <v>482</v>
      </c>
      <c r="AV71" s="150"/>
      <c r="AW71" s="148" t="s">
        <v>482</v>
      </c>
      <c r="AX71" s="150"/>
      <c r="AY71" s="200" t="s">
        <v>483</v>
      </c>
      <c r="AZ71" s="158" t="s">
        <v>2765</v>
      </c>
      <c r="BA71" s="96" t="s">
        <v>481</v>
      </c>
      <c r="BB71" s="109" t="s">
        <v>969</v>
      </c>
      <c r="BC71" s="120" t="s">
        <v>481</v>
      </c>
      <c r="BD71" s="196" t="s">
        <v>1458</v>
      </c>
      <c r="BE71" s="120" t="s">
        <v>481</v>
      </c>
      <c r="BF71" s="172" t="s">
        <v>1458</v>
      </c>
      <c r="BG71" s="120" t="s">
        <v>482</v>
      </c>
      <c r="BH71" s="137" t="s">
        <v>2653</v>
      </c>
      <c r="BI71" s="120" t="s">
        <v>482</v>
      </c>
      <c r="BJ71" s="121"/>
      <c r="BK71" s="96" t="s">
        <v>482</v>
      </c>
      <c r="BL71" s="139" t="s">
        <v>3267</v>
      </c>
      <c r="BM71" s="96" t="s">
        <v>482</v>
      </c>
      <c r="BN71" s="95"/>
      <c r="BO71" s="96" t="s">
        <v>481</v>
      </c>
      <c r="BP71" s="98" t="s">
        <v>3328</v>
      </c>
      <c r="BQ71" s="96" t="s">
        <v>482</v>
      </c>
      <c r="BR71" s="98"/>
      <c r="BS71" s="96" t="s">
        <v>481</v>
      </c>
      <c r="BT71" s="98" t="s">
        <v>3417</v>
      </c>
      <c r="BU71" s="96" t="s">
        <v>481</v>
      </c>
      <c r="BV71" s="95" t="s">
        <v>1620</v>
      </c>
      <c r="BW71" s="96" t="s">
        <v>482</v>
      </c>
      <c r="BX71" s="98" t="s">
        <v>3107</v>
      </c>
      <c r="BY71" s="96" t="s">
        <v>482</v>
      </c>
      <c r="BZ71" s="109"/>
      <c r="CA71" s="109" t="s">
        <v>481</v>
      </c>
      <c r="CB71" s="172" t="s">
        <v>1617</v>
      </c>
      <c r="CC71" s="96" t="s">
        <v>481</v>
      </c>
      <c r="CD71" s="156" t="s">
        <v>1621</v>
      </c>
      <c r="CE71" s="96" t="s">
        <v>481</v>
      </c>
      <c r="CF71" s="95" t="s">
        <v>2813</v>
      </c>
      <c r="CG71" s="239" t="s">
        <v>481</v>
      </c>
      <c r="CH71" s="242" t="s">
        <v>1677</v>
      </c>
      <c r="CI71" s="96" t="s">
        <v>482</v>
      </c>
      <c r="CJ71" s="137"/>
      <c r="CK71" s="96" t="s">
        <v>481</v>
      </c>
      <c r="CL71" s="98" t="s">
        <v>3465</v>
      </c>
      <c r="CM71" s="123" t="s">
        <v>481</v>
      </c>
      <c r="CN71" s="98" t="s">
        <v>3507</v>
      </c>
      <c r="CO71" s="123" t="s">
        <v>481</v>
      </c>
      <c r="CP71" s="132" t="s">
        <v>3024</v>
      </c>
      <c r="CQ71" s="122" t="s">
        <v>481</v>
      </c>
      <c r="CR71" s="156" t="s">
        <v>1744</v>
      </c>
      <c r="CS71" s="123" t="s">
        <v>482</v>
      </c>
      <c r="CT71" s="124"/>
      <c r="CU71" s="123" t="s">
        <v>481</v>
      </c>
      <c r="CV71" s="159" t="s">
        <v>3052</v>
      </c>
      <c r="CW71" s="122" t="s">
        <v>481</v>
      </c>
      <c r="CX71" s="203" t="s">
        <v>1856</v>
      </c>
      <c r="CZ71" s="87"/>
      <c r="DA71" s="87"/>
      <c r="DB71" s="87"/>
      <c r="DC71" s="87"/>
      <c r="DD71" s="87"/>
      <c r="DE71" s="87"/>
      <c r="DF71" s="87"/>
      <c r="DG71" s="87"/>
      <c r="DH71" s="87"/>
      <c r="DI71" s="87"/>
      <c r="DJ71" s="87"/>
      <c r="DK71" s="87"/>
      <c r="DL71" s="87"/>
      <c r="DM71" s="87"/>
      <c r="DN71" s="87"/>
      <c r="DO71" s="87"/>
      <c r="DP71" s="87"/>
      <c r="DQ71" s="87"/>
      <c r="DR71" s="87"/>
      <c r="DS71" s="87"/>
      <c r="DT71" s="87"/>
      <c r="DU71" s="87"/>
      <c r="DV71" s="87"/>
      <c r="DW71" s="87"/>
      <c r="DX71" s="87"/>
    </row>
    <row r="72" spans="1:128" ht="96" customHeight="1" thickBot="1" x14ac:dyDescent="0.35">
      <c r="A72" s="137" t="s">
        <v>373</v>
      </c>
      <c r="B72" s="138" t="s">
        <v>198</v>
      </c>
      <c r="C72" s="96" t="s">
        <v>481</v>
      </c>
      <c r="D72" s="156" t="s">
        <v>1072</v>
      </c>
      <c r="E72" s="96" t="s">
        <v>481</v>
      </c>
      <c r="F72" s="137" t="s">
        <v>2308</v>
      </c>
      <c r="G72" s="96" t="s">
        <v>481</v>
      </c>
      <c r="H72" s="156" t="s">
        <v>1118</v>
      </c>
      <c r="I72" s="96" t="s">
        <v>481</v>
      </c>
      <c r="J72" s="137" t="s">
        <v>947</v>
      </c>
      <c r="K72" s="96" t="s">
        <v>481</v>
      </c>
      <c r="L72" s="95" t="s">
        <v>954</v>
      </c>
      <c r="M72" s="137" t="s">
        <v>481</v>
      </c>
      <c r="N72" s="139" t="s">
        <v>1281</v>
      </c>
      <c r="O72" s="101" t="s">
        <v>481</v>
      </c>
      <c r="P72" s="102" t="s">
        <v>1282</v>
      </c>
      <c r="Q72" s="101" t="s">
        <v>481</v>
      </c>
      <c r="R72" s="103" t="s">
        <v>2870</v>
      </c>
      <c r="S72" s="101" t="s">
        <v>481</v>
      </c>
      <c r="T72" s="103" t="s">
        <v>2406</v>
      </c>
      <c r="U72" s="101" t="s">
        <v>481</v>
      </c>
      <c r="V72" s="136" t="s">
        <v>1283</v>
      </c>
      <c r="W72" s="96" t="s">
        <v>481</v>
      </c>
      <c r="X72" s="95" t="s">
        <v>1386</v>
      </c>
      <c r="Y72" s="239" t="s">
        <v>483</v>
      </c>
      <c r="Z72" s="98" t="s">
        <v>3223</v>
      </c>
      <c r="AA72" s="239" t="s">
        <v>481</v>
      </c>
      <c r="AB72" s="243" t="s">
        <v>518</v>
      </c>
      <c r="AC72" s="96" t="s">
        <v>481</v>
      </c>
      <c r="AD72" s="158" t="s">
        <v>1387</v>
      </c>
      <c r="AE72" s="96" t="s">
        <v>481</v>
      </c>
      <c r="AF72" s="98" t="s">
        <v>2254</v>
      </c>
      <c r="AG72" s="208" t="s">
        <v>481</v>
      </c>
      <c r="AH72" s="215" t="s">
        <v>1691</v>
      </c>
      <c r="AI72" s="208" t="s">
        <v>1084</v>
      </c>
      <c r="AJ72" s="221" t="s">
        <v>2962</v>
      </c>
      <c r="AK72" s="208" t="s">
        <v>481</v>
      </c>
      <c r="AL72" s="209" t="s">
        <v>1700</v>
      </c>
      <c r="AM72" s="96" t="s">
        <v>481</v>
      </c>
      <c r="AN72" s="224" t="s">
        <v>1033</v>
      </c>
      <c r="AO72" s="118" t="s">
        <v>481</v>
      </c>
      <c r="AP72" s="119" t="s">
        <v>2481</v>
      </c>
      <c r="AQ72" s="148" t="s">
        <v>481</v>
      </c>
      <c r="AR72" s="167" t="s">
        <v>1989</v>
      </c>
      <c r="AS72" s="148" t="s">
        <v>481</v>
      </c>
      <c r="AT72" s="179" t="s">
        <v>1990</v>
      </c>
      <c r="AU72" s="148" t="s">
        <v>481</v>
      </c>
      <c r="AV72" s="199" t="s">
        <v>2728</v>
      </c>
      <c r="AW72" s="148" t="s">
        <v>481</v>
      </c>
      <c r="AX72" s="199" t="s">
        <v>1991</v>
      </c>
      <c r="AY72" s="148" t="s">
        <v>481</v>
      </c>
      <c r="AZ72" s="158" t="s">
        <v>2766</v>
      </c>
      <c r="BA72" s="96" t="s">
        <v>481</v>
      </c>
      <c r="BB72" s="109" t="s">
        <v>970</v>
      </c>
      <c r="BC72" s="120" t="s">
        <v>481</v>
      </c>
      <c r="BD72" s="172" t="s">
        <v>976</v>
      </c>
      <c r="BE72" s="120" t="s">
        <v>481</v>
      </c>
      <c r="BF72" s="172" t="s">
        <v>1459</v>
      </c>
      <c r="BG72" s="120" t="s">
        <v>481</v>
      </c>
      <c r="BH72" s="137" t="s">
        <v>2655</v>
      </c>
      <c r="BI72" s="120" t="s">
        <v>481</v>
      </c>
      <c r="BJ72" s="137" t="s">
        <v>2702</v>
      </c>
      <c r="BK72" s="96" t="s">
        <v>481</v>
      </c>
      <c r="BL72" s="98" t="s">
        <v>3268</v>
      </c>
      <c r="BM72" s="96" t="s">
        <v>481</v>
      </c>
      <c r="BN72" s="95" t="s">
        <v>3137</v>
      </c>
      <c r="BO72" s="96" t="s">
        <v>483</v>
      </c>
      <c r="BP72" s="98" t="s">
        <v>3329</v>
      </c>
      <c r="BQ72" s="96" t="s">
        <v>481</v>
      </c>
      <c r="BR72" s="98" t="s">
        <v>3373</v>
      </c>
      <c r="BS72" s="96" t="s">
        <v>481</v>
      </c>
      <c r="BT72" s="98" t="s">
        <v>3418</v>
      </c>
      <c r="BU72" s="96" t="s">
        <v>481</v>
      </c>
      <c r="BV72" s="95" t="s">
        <v>982</v>
      </c>
      <c r="BW72" s="96" t="s">
        <v>481</v>
      </c>
      <c r="BX72" s="137" t="s">
        <v>3108</v>
      </c>
      <c r="BY72" s="96" t="s">
        <v>481</v>
      </c>
      <c r="BZ72" s="172" t="s">
        <v>1622</v>
      </c>
      <c r="CA72" s="109" t="s">
        <v>481</v>
      </c>
      <c r="CB72" s="178" t="s">
        <v>985</v>
      </c>
      <c r="CC72" s="96" t="s">
        <v>481</v>
      </c>
      <c r="CD72" s="156" t="s">
        <v>988</v>
      </c>
      <c r="CE72" s="96" t="s">
        <v>481</v>
      </c>
      <c r="CF72" s="95" t="s">
        <v>2814</v>
      </c>
      <c r="CG72" s="239" t="s">
        <v>481</v>
      </c>
      <c r="CH72" s="242" t="s">
        <v>1678</v>
      </c>
      <c r="CI72" s="96" t="s">
        <v>481</v>
      </c>
      <c r="CJ72" s="156" t="s">
        <v>614</v>
      </c>
      <c r="CK72" s="96" t="s">
        <v>481</v>
      </c>
      <c r="CL72" s="98" t="s">
        <v>3466</v>
      </c>
      <c r="CM72" s="123" t="s">
        <v>481</v>
      </c>
      <c r="CN72" s="139" t="s">
        <v>846</v>
      </c>
      <c r="CO72" s="123" t="s">
        <v>481</v>
      </c>
      <c r="CP72" s="132" t="s">
        <v>3025</v>
      </c>
      <c r="CQ72" s="122" t="s">
        <v>481</v>
      </c>
      <c r="CR72" s="139" t="s">
        <v>1765</v>
      </c>
      <c r="CS72" s="123" t="s">
        <v>481</v>
      </c>
      <c r="CT72" s="157" t="s">
        <v>1793</v>
      </c>
      <c r="CU72" s="123" t="s">
        <v>481</v>
      </c>
      <c r="CV72" s="156" t="s">
        <v>1814</v>
      </c>
      <c r="CW72" s="122" t="s">
        <v>481</v>
      </c>
      <c r="CX72" s="203" t="s">
        <v>1858</v>
      </c>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row>
    <row r="73" spans="1:128" ht="73.95" customHeight="1" thickBot="1" x14ac:dyDescent="0.35">
      <c r="A73" s="137" t="s">
        <v>374</v>
      </c>
      <c r="B73" s="138" t="s">
        <v>199</v>
      </c>
      <c r="C73" s="109" t="s">
        <v>481</v>
      </c>
      <c r="D73" s="172" t="s">
        <v>1073</v>
      </c>
      <c r="E73" s="109" t="s">
        <v>482</v>
      </c>
      <c r="F73" s="172"/>
      <c r="G73" s="109" t="s">
        <v>482</v>
      </c>
      <c r="H73" s="173" t="s">
        <v>1119</v>
      </c>
      <c r="I73" s="109" t="s">
        <v>482</v>
      </c>
      <c r="J73" s="109"/>
      <c r="K73" s="109" t="s">
        <v>482</v>
      </c>
      <c r="L73" s="109"/>
      <c r="M73" s="114" t="s">
        <v>481</v>
      </c>
      <c r="N73" s="174" t="s">
        <v>1284</v>
      </c>
      <c r="O73" s="114" t="s">
        <v>481</v>
      </c>
      <c r="P73" s="175" t="s">
        <v>1285</v>
      </c>
      <c r="Q73" s="101" t="s">
        <v>481</v>
      </c>
      <c r="R73" s="172" t="s">
        <v>504</v>
      </c>
      <c r="S73" s="114" t="s">
        <v>481</v>
      </c>
      <c r="T73" s="175" t="s">
        <v>2407</v>
      </c>
      <c r="U73" s="114" t="s">
        <v>482</v>
      </c>
      <c r="V73" s="176"/>
      <c r="W73" s="96" t="s">
        <v>481</v>
      </c>
      <c r="X73" s="178" t="s">
        <v>1388</v>
      </c>
      <c r="Y73" s="239" t="s">
        <v>481</v>
      </c>
      <c r="Z73" t="s">
        <v>3224</v>
      </c>
      <c r="AA73" s="239" t="s">
        <v>481</v>
      </c>
      <c r="AB73" s="243" t="s">
        <v>1389</v>
      </c>
      <c r="AC73" s="109" t="s">
        <v>481</v>
      </c>
      <c r="AD73" s="178" t="s">
        <v>1390</v>
      </c>
      <c r="AE73" s="109" t="s">
        <v>482</v>
      </c>
      <c r="AF73" s="177"/>
      <c r="AG73" s="208" t="s">
        <v>482</v>
      </c>
      <c r="AH73" s="209"/>
      <c r="AI73" s="208" t="s">
        <v>1084</v>
      </c>
      <c r="AJ73" s="215" t="s">
        <v>2963</v>
      </c>
      <c r="AK73" s="208" t="s">
        <v>482</v>
      </c>
      <c r="AL73" s="209"/>
      <c r="AM73" s="96" t="s">
        <v>482</v>
      </c>
      <c r="AN73" s="222"/>
      <c r="AO73" s="169" t="s">
        <v>482</v>
      </c>
      <c r="AP73" s="178"/>
      <c r="AQ73" s="148" t="s">
        <v>481</v>
      </c>
      <c r="AR73" s="159" t="s">
        <v>1992</v>
      </c>
      <c r="AS73" s="148" t="s">
        <v>481</v>
      </c>
      <c r="AT73" s="158" t="s">
        <v>1993</v>
      </c>
      <c r="AU73" s="148" t="s">
        <v>481</v>
      </c>
      <c r="AV73" s="201" t="s">
        <v>1994</v>
      </c>
      <c r="AW73" s="148" t="s">
        <v>481</v>
      </c>
      <c r="AX73" s="158" t="s">
        <v>1995</v>
      </c>
      <c r="AY73" s="148" t="s">
        <v>481</v>
      </c>
      <c r="AZ73" s="201" t="s">
        <v>1996</v>
      </c>
      <c r="BA73" s="96" t="s">
        <v>483</v>
      </c>
      <c r="BB73" s="109" t="s">
        <v>606</v>
      </c>
      <c r="BC73" s="120" t="s">
        <v>482</v>
      </c>
      <c r="BD73" s="127"/>
      <c r="BE73" s="120" t="s">
        <v>482</v>
      </c>
      <c r="BF73" s="127"/>
      <c r="BG73" s="120" t="s">
        <v>481</v>
      </c>
      <c r="BH73" s="137" t="s">
        <v>2656</v>
      </c>
      <c r="BI73" s="120" t="s">
        <v>481</v>
      </c>
      <c r="BJ73" s="137" t="s">
        <v>2703</v>
      </c>
      <c r="BK73" s="96" t="s">
        <v>481</v>
      </c>
      <c r="BL73" s="98" t="s">
        <v>3269</v>
      </c>
      <c r="BM73" s="96" t="s">
        <v>482</v>
      </c>
      <c r="BN73" s="95"/>
      <c r="BO73" s="96" t="s">
        <v>482</v>
      </c>
      <c r="BP73" s="98"/>
      <c r="BQ73" s="96" t="s">
        <v>481</v>
      </c>
      <c r="BR73" s="98" t="s">
        <v>3374</v>
      </c>
      <c r="BS73" s="96" t="s">
        <v>482</v>
      </c>
      <c r="BT73" s="98" t="s">
        <v>3419</v>
      </c>
      <c r="BU73" s="96" t="s">
        <v>481</v>
      </c>
      <c r="BV73" s="137" t="s">
        <v>1623</v>
      </c>
      <c r="BW73" s="96" t="s">
        <v>482</v>
      </c>
      <c r="BX73" s="159" t="s">
        <v>3109</v>
      </c>
      <c r="BY73" s="96" t="s">
        <v>481</v>
      </c>
      <c r="BZ73" s="172" t="s">
        <v>1624</v>
      </c>
      <c r="CA73" s="109" t="s">
        <v>481</v>
      </c>
      <c r="CB73" s="173" t="s">
        <v>1625</v>
      </c>
      <c r="CC73" s="96" t="s">
        <v>481</v>
      </c>
      <c r="CD73" s="156" t="s">
        <v>1626</v>
      </c>
      <c r="CE73" s="96" t="s">
        <v>481</v>
      </c>
      <c r="CF73" s="95" t="s">
        <v>2815</v>
      </c>
      <c r="CG73" s="239" t="s">
        <v>481</v>
      </c>
      <c r="CH73" s="242" t="s">
        <v>1679</v>
      </c>
      <c r="CI73" s="96" t="s">
        <v>482</v>
      </c>
      <c r="CJ73" s="113" t="s">
        <v>1645</v>
      </c>
      <c r="CK73" s="96" t="s">
        <v>482</v>
      </c>
      <c r="CL73" s="98"/>
      <c r="CM73" s="123" t="s">
        <v>481</v>
      </c>
      <c r="CN73" s="139" t="s">
        <v>1680</v>
      </c>
      <c r="CO73" s="123" t="s">
        <v>481</v>
      </c>
      <c r="CP73" s="124" t="s">
        <v>3026</v>
      </c>
      <c r="CQ73" s="122" t="s">
        <v>481</v>
      </c>
      <c r="CR73" s="122" t="s">
        <v>2582</v>
      </c>
      <c r="CS73" s="123" t="s">
        <v>482</v>
      </c>
      <c r="CT73" s="124"/>
      <c r="CU73" s="123" t="s">
        <v>482</v>
      </c>
      <c r="CV73" s="124" t="s">
        <v>1815</v>
      </c>
      <c r="CW73" s="122" t="s">
        <v>481</v>
      </c>
      <c r="CX73" s="131" t="s">
        <v>1859</v>
      </c>
      <c r="CZ73" s="87"/>
      <c r="DA73" s="87"/>
      <c r="DB73" s="87"/>
      <c r="DC73" s="87"/>
      <c r="DD73" s="87"/>
      <c r="DE73" s="87"/>
      <c r="DF73" s="87"/>
      <c r="DG73" s="87"/>
      <c r="DH73" s="87"/>
      <c r="DI73" s="87"/>
      <c r="DJ73" s="87"/>
      <c r="DK73" s="87"/>
      <c r="DL73" s="87"/>
      <c r="DM73" s="87"/>
      <c r="DN73" s="87"/>
      <c r="DO73" s="87"/>
      <c r="DP73" s="87"/>
      <c r="DQ73" s="87"/>
      <c r="DR73" s="87"/>
      <c r="DS73" s="87"/>
      <c r="DT73" s="87"/>
      <c r="DU73" s="87"/>
      <c r="DV73" s="87"/>
      <c r="DW73" s="87"/>
      <c r="DX73" s="87"/>
    </row>
    <row r="74" spans="1:128" ht="40.200000000000003" customHeight="1" thickBot="1" x14ac:dyDescent="0.35">
      <c r="A74" s="137" t="s">
        <v>375</v>
      </c>
      <c r="B74" s="138" t="s">
        <v>285</v>
      </c>
      <c r="C74" s="96" t="s">
        <v>481</v>
      </c>
      <c r="D74" s="157" t="s">
        <v>1074</v>
      </c>
      <c r="E74" s="96" t="s">
        <v>482</v>
      </c>
      <c r="F74" s="95"/>
      <c r="G74" s="96" t="s">
        <v>481</v>
      </c>
      <c r="H74" s="156" t="s">
        <v>1120</v>
      </c>
      <c r="I74" s="96" t="s">
        <v>481</v>
      </c>
      <c r="J74" s="95" t="s">
        <v>2344</v>
      </c>
      <c r="K74" s="96" t="s">
        <v>482</v>
      </c>
      <c r="L74" s="95"/>
      <c r="M74" s="101" t="s">
        <v>481</v>
      </c>
      <c r="N74" s="156" t="s">
        <v>1174</v>
      </c>
      <c r="O74" s="101" t="s">
        <v>481</v>
      </c>
      <c r="P74" s="103" t="s">
        <v>1286</v>
      </c>
      <c r="Q74" s="101" t="s">
        <v>482</v>
      </c>
      <c r="R74" s="104"/>
      <c r="S74" s="101" t="s">
        <v>482</v>
      </c>
      <c r="T74" s="103"/>
      <c r="U74" s="101" t="s">
        <v>482</v>
      </c>
      <c r="V74" s="104"/>
      <c r="W74" s="96" t="s">
        <v>482</v>
      </c>
      <c r="X74" s="95" t="s">
        <v>1391</v>
      </c>
      <c r="Y74" s="239" t="s">
        <v>483</v>
      </c>
      <c r="Z74" t="s">
        <v>3225</v>
      </c>
      <c r="AA74" s="239" t="s">
        <v>482</v>
      </c>
      <c r="AB74" s="257"/>
      <c r="AC74" s="96" t="s">
        <v>481</v>
      </c>
      <c r="AD74" s="159" t="s">
        <v>1392</v>
      </c>
      <c r="AE74" s="96" t="s">
        <v>481</v>
      </c>
      <c r="AF74" s="159" t="s">
        <v>1393</v>
      </c>
      <c r="AG74" s="208" t="s">
        <v>482</v>
      </c>
      <c r="AH74" s="209"/>
      <c r="AI74" s="208" t="s">
        <v>1465</v>
      </c>
      <c r="AJ74" s="209"/>
      <c r="AK74" s="208" t="s">
        <v>482</v>
      </c>
      <c r="AL74" s="209"/>
      <c r="AM74" s="96" t="s">
        <v>481</v>
      </c>
      <c r="AN74" s="172" t="s">
        <v>1034</v>
      </c>
      <c r="AO74" s="118" t="s">
        <v>482</v>
      </c>
      <c r="AP74" s="119"/>
      <c r="AQ74" s="148" t="s">
        <v>481</v>
      </c>
      <c r="AR74" s="159" t="s">
        <v>1997</v>
      </c>
      <c r="AS74" s="148" t="s">
        <v>481</v>
      </c>
      <c r="AT74" s="179" t="s">
        <v>1998</v>
      </c>
      <c r="AU74" s="148" t="s">
        <v>481</v>
      </c>
      <c r="AV74" s="150" t="s">
        <v>1999</v>
      </c>
      <c r="AW74" s="148" t="s">
        <v>482</v>
      </c>
      <c r="AX74" s="150"/>
      <c r="AY74" s="148" t="s">
        <v>481</v>
      </c>
      <c r="AZ74" s="159" t="s">
        <v>2000</v>
      </c>
      <c r="BA74" s="96" t="s">
        <v>482</v>
      </c>
      <c r="BB74" s="109"/>
      <c r="BC74" s="120" t="s">
        <v>482</v>
      </c>
      <c r="BD74" s="127"/>
      <c r="BE74" s="120" t="s">
        <v>481</v>
      </c>
      <c r="BF74" s="172" t="s">
        <v>1459</v>
      </c>
      <c r="BG74" s="120" t="s">
        <v>481</v>
      </c>
      <c r="BH74" s="157" t="s">
        <v>2660</v>
      </c>
      <c r="BI74" s="120" t="s">
        <v>481</v>
      </c>
      <c r="BJ74" s="137" t="s">
        <v>2704</v>
      </c>
      <c r="BK74" s="96" t="s">
        <v>483</v>
      </c>
      <c r="BL74" t="s">
        <v>3270</v>
      </c>
      <c r="BM74" s="96" t="s">
        <v>482</v>
      </c>
      <c r="BN74" s="95"/>
      <c r="BO74" s="96" t="s">
        <v>483</v>
      </c>
      <c r="BP74" s="98" t="s">
        <v>3330</v>
      </c>
      <c r="BQ74" s="96" t="s">
        <v>483</v>
      </c>
      <c r="BR74" s="98" t="s">
        <v>3375</v>
      </c>
      <c r="BS74" s="96" t="s">
        <v>482</v>
      </c>
      <c r="BT74" s="98"/>
      <c r="BU74" s="96" t="s">
        <v>481</v>
      </c>
      <c r="BV74" s="135" t="s">
        <v>1627</v>
      </c>
      <c r="BW74" s="96" t="s">
        <v>483</v>
      </c>
      <c r="BX74" s="156" t="s">
        <v>1628</v>
      </c>
      <c r="BY74" s="96" t="s">
        <v>481</v>
      </c>
      <c r="BZ74" s="173" t="s">
        <v>1629</v>
      </c>
      <c r="CA74" s="109" t="s">
        <v>482</v>
      </c>
      <c r="CB74" s="109"/>
      <c r="CC74" s="96" t="s">
        <v>482</v>
      </c>
      <c r="CD74" s="98" t="s">
        <v>1630</v>
      </c>
      <c r="CE74" s="96" t="s">
        <v>481</v>
      </c>
      <c r="CF74" s="137" t="s">
        <v>2816</v>
      </c>
      <c r="CG74" s="239" t="s">
        <v>481</v>
      </c>
      <c r="CH74" s="250" t="s">
        <v>1681</v>
      </c>
      <c r="CI74" s="96" t="s">
        <v>481</v>
      </c>
      <c r="CJ74" s="156" t="s">
        <v>1682</v>
      </c>
      <c r="CK74" s="96" t="s">
        <v>482</v>
      </c>
      <c r="CL74" s="139"/>
      <c r="CM74" s="123" t="s">
        <v>482</v>
      </c>
      <c r="CN74" s="98"/>
      <c r="CO74" s="123" t="s">
        <v>481</v>
      </c>
      <c r="CP74" s="132" t="s">
        <v>1742</v>
      </c>
      <c r="CQ74" s="122" t="s">
        <v>482</v>
      </c>
      <c r="CR74" s="122"/>
      <c r="CS74" s="123" t="s">
        <v>481</v>
      </c>
      <c r="CT74" s="156" t="s">
        <v>1794</v>
      </c>
      <c r="CU74" s="123" t="s">
        <v>482</v>
      </c>
      <c r="CV74" s="124" t="s">
        <v>1816</v>
      </c>
      <c r="CW74" s="122" t="s">
        <v>481</v>
      </c>
      <c r="CX74" s="172" t="s">
        <v>1860</v>
      </c>
      <c r="CZ74" s="87"/>
      <c r="DA74" s="87"/>
      <c r="DB74" s="87"/>
      <c r="DC74" s="87"/>
      <c r="DD74" s="87"/>
      <c r="DE74" s="87"/>
      <c r="DF74" s="87"/>
      <c r="DG74" s="87"/>
      <c r="DH74" s="87"/>
      <c r="DI74" s="87"/>
      <c r="DJ74" s="87"/>
      <c r="DK74" s="87"/>
      <c r="DL74" s="87"/>
      <c r="DM74" s="87"/>
      <c r="DN74" s="87"/>
      <c r="DO74" s="87"/>
      <c r="DP74" s="87"/>
      <c r="DQ74" s="87"/>
      <c r="DR74" s="87"/>
      <c r="DS74" s="87"/>
      <c r="DT74" s="87"/>
      <c r="DU74" s="87"/>
      <c r="DV74" s="87"/>
      <c r="DW74" s="87"/>
      <c r="DX74" s="87"/>
    </row>
    <row r="75" spans="1:128" ht="67.2" customHeight="1" thickBot="1" x14ac:dyDescent="0.35">
      <c r="A75" s="137" t="s">
        <v>376</v>
      </c>
      <c r="B75" s="138" t="s">
        <v>200</v>
      </c>
      <c r="C75" s="96" t="s">
        <v>481</v>
      </c>
      <c r="D75" s="156" t="s">
        <v>1075</v>
      </c>
      <c r="E75" s="96" t="s">
        <v>481</v>
      </c>
      <c r="F75" s="137" t="s">
        <v>2309</v>
      </c>
      <c r="G75" s="96" t="s">
        <v>481</v>
      </c>
      <c r="H75" s="137" t="s">
        <v>2240</v>
      </c>
      <c r="I75" s="96" t="s">
        <v>481</v>
      </c>
      <c r="J75" s="157" t="s">
        <v>496</v>
      </c>
      <c r="K75" s="96" t="s">
        <v>481</v>
      </c>
      <c r="L75" s="158" t="s">
        <v>1867</v>
      </c>
      <c r="M75" s="101" t="s">
        <v>481</v>
      </c>
      <c r="N75" s="156" t="s">
        <v>1287</v>
      </c>
      <c r="O75" s="101" t="s">
        <v>481</v>
      </c>
      <c r="P75" s="164" t="s">
        <v>1288</v>
      </c>
      <c r="Q75" s="101" t="s">
        <v>481</v>
      </c>
      <c r="R75" s="156" t="s">
        <v>2871</v>
      </c>
      <c r="S75" s="101" t="s">
        <v>482</v>
      </c>
      <c r="T75" s="103"/>
      <c r="U75" s="101" t="s">
        <v>481</v>
      </c>
      <c r="V75" s="156" t="s">
        <v>1289</v>
      </c>
      <c r="W75" s="96" t="s">
        <v>481</v>
      </c>
      <c r="X75" s="159" t="s">
        <v>2902</v>
      </c>
      <c r="Y75" s="239" t="s">
        <v>482</v>
      </c>
      <c r="Z75" s="98" t="s">
        <v>3226</v>
      </c>
      <c r="AA75" s="239" t="s">
        <v>481</v>
      </c>
      <c r="AB75" s="243" t="s">
        <v>513</v>
      </c>
      <c r="AC75" s="96" t="s">
        <v>481</v>
      </c>
      <c r="AD75" s="159" t="s">
        <v>1394</v>
      </c>
      <c r="AE75" s="96" t="s">
        <v>481</v>
      </c>
      <c r="AF75" s="159" t="s">
        <v>1359</v>
      </c>
      <c r="AG75" s="208" t="s">
        <v>481</v>
      </c>
      <c r="AH75" s="215" t="s">
        <v>1692</v>
      </c>
      <c r="AI75" s="208" t="s">
        <v>482</v>
      </c>
      <c r="AJ75" s="218" t="s">
        <v>2964</v>
      </c>
      <c r="AK75" s="208" t="s">
        <v>481</v>
      </c>
      <c r="AL75" s="209" t="s">
        <v>581</v>
      </c>
      <c r="AM75" s="96" t="s">
        <v>481</v>
      </c>
      <c r="AN75" s="172" t="s">
        <v>1035</v>
      </c>
      <c r="AO75" s="118" t="s">
        <v>482</v>
      </c>
      <c r="AP75" s="159"/>
      <c r="AQ75" s="148" t="s">
        <v>481</v>
      </c>
      <c r="AR75" s="159" t="s">
        <v>562</v>
      </c>
      <c r="AS75" s="148" t="s">
        <v>481</v>
      </c>
      <c r="AT75" s="159" t="s">
        <v>2001</v>
      </c>
      <c r="AU75" s="148" t="s">
        <v>481</v>
      </c>
      <c r="AV75" s="201" t="s">
        <v>2002</v>
      </c>
      <c r="AW75" s="148" t="s">
        <v>481</v>
      </c>
      <c r="AX75" s="199" t="s">
        <v>2003</v>
      </c>
      <c r="AY75" s="148" t="s">
        <v>481</v>
      </c>
      <c r="AZ75" s="158" t="s">
        <v>2004</v>
      </c>
      <c r="BA75" s="96" t="s">
        <v>481</v>
      </c>
      <c r="BB75" s="143" t="s">
        <v>2987</v>
      </c>
      <c r="BC75" s="120" t="s">
        <v>481</v>
      </c>
      <c r="BD75" s="196" t="s">
        <v>576</v>
      </c>
      <c r="BE75" s="120" t="s">
        <v>481</v>
      </c>
      <c r="BF75" s="143" t="s">
        <v>1460</v>
      </c>
      <c r="BG75" s="120" t="s">
        <v>481</v>
      </c>
      <c r="BH75" s="137" t="s">
        <v>2657</v>
      </c>
      <c r="BI75" s="120" t="s">
        <v>481</v>
      </c>
      <c r="BJ75" s="137" t="s">
        <v>2674</v>
      </c>
      <c r="BK75" s="96" t="s">
        <v>482</v>
      </c>
      <c r="BL75" s="98" t="s">
        <v>3271</v>
      </c>
      <c r="BM75" s="96" t="s">
        <v>481</v>
      </c>
      <c r="BN75" s="156" t="s">
        <v>3124</v>
      </c>
      <c r="BO75" s="96" t="s">
        <v>483</v>
      </c>
      <c r="BP75" s="98" t="s">
        <v>3331</v>
      </c>
      <c r="BQ75" s="96" t="s">
        <v>483</v>
      </c>
      <c r="BR75" s="139" t="s">
        <v>3376</v>
      </c>
      <c r="BS75" s="96" t="s">
        <v>483</v>
      </c>
      <c r="BT75" s="98" t="s">
        <v>3420</v>
      </c>
      <c r="BU75" s="96" t="s">
        <v>481</v>
      </c>
      <c r="BV75" s="137" t="s">
        <v>1572</v>
      </c>
      <c r="BW75" s="96" t="s">
        <v>481</v>
      </c>
      <c r="BX75" s="156" t="s">
        <v>3110</v>
      </c>
      <c r="BY75" s="96" t="s">
        <v>481</v>
      </c>
      <c r="BZ75" s="172" t="s">
        <v>1631</v>
      </c>
      <c r="CA75" s="109" t="s">
        <v>481</v>
      </c>
      <c r="CB75" s="173" t="s">
        <v>1632</v>
      </c>
      <c r="CC75" s="96" t="s">
        <v>481</v>
      </c>
      <c r="CD75" s="98" t="s">
        <v>1633</v>
      </c>
      <c r="CE75" s="96" t="s">
        <v>481</v>
      </c>
      <c r="CF75" s="137" t="s">
        <v>2817</v>
      </c>
      <c r="CG75" s="239" t="s">
        <v>481</v>
      </c>
      <c r="CH75" s="250" t="s">
        <v>1683</v>
      </c>
      <c r="CI75" s="96" t="s">
        <v>481</v>
      </c>
      <c r="CJ75" s="156" t="s">
        <v>2562</v>
      </c>
      <c r="CK75" s="96" t="s">
        <v>482</v>
      </c>
      <c r="CL75" s="98" t="s">
        <v>3467</v>
      </c>
      <c r="CM75" s="123" t="s">
        <v>481</v>
      </c>
      <c r="CN75" s="130" t="s">
        <v>3508</v>
      </c>
      <c r="CO75" s="123" t="s">
        <v>481</v>
      </c>
      <c r="CP75" s="124" t="s">
        <v>3027</v>
      </c>
      <c r="CQ75" s="122" t="s">
        <v>481</v>
      </c>
      <c r="CR75" s="170" t="s">
        <v>2583</v>
      </c>
      <c r="CS75" s="123" t="s">
        <v>481</v>
      </c>
      <c r="CT75" s="156" t="s">
        <v>1795</v>
      </c>
      <c r="CU75" s="123" t="s">
        <v>481</v>
      </c>
      <c r="CV75" s="124" t="s">
        <v>1817</v>
      </c>
      <c r="CW75" s="122" t="s">
        <v>481</v>
      </c>
      <c r="CX75" s="172" t="s">
        <v>1861</v>
      </c>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row>
    <row r="76" spans="1:128" ht="40.200000000000003" customHeight="1" thickBot="1" x14ac:dyDescent="0.35">
      <c r="A76" s="137" t="s">
        <v>377</v>
      </c>
      <c r="B76" s="138" t="s">
        <v>201</v>
      </c>
      <c r="C76" s="96" t="s">
        <v>481</v>
      </c>
      <c r="D76" s="157" t="s">
        <v>1076</v>
      </c>
      <c r="E76" s="96" t="s">
        <v>481</v>
      </c>
      <c r="F76" s="137" t="s">
        <v>2309</v>
      </c>
      <c r="G76" s="96" t="s">
        <v>481</v>
      </c>
      <c r="H76" s="111" t="s">
        <v>1121</v>
      </c>
      <c r="I76" s="96" t="s">
        <v>481</v>
      </c>
      <c r="J76" s="137" t="s">
        <v>948</v>
      </c>
      <c r="K76" s="96" t="s">
        <v>481</v>
      </c>
      <c r="L76" s="95" t="s">
        <v>1135</v>
      </c>
      <c r="M76" s="101" t="s">
        <v>481</v>
      </c>
      <c r="N76" s="156" t="s">
        <v>1290</v>
      </c>
      <c r="O76" s="101" t="s">
        <v>481</v>
      </c>
      <c r="P76" s="102" t="s">
        <v>1291</v>
      </c>
      <c r="Q76" s="101" t="s">
        <v>481</v>
      </c>
      <c r="R76" s="137" t="s">
        <v>2871</v>
      </c>
      <c r="S76" s="101" t="s">
        <v>481</v>
      </c>
      <c r="T76" s="102" t="s">
        <v>2408</v>
      </c>
      <c r="U76" s="101" t="s">
        <v>481</v>
      </c>
      <c r="V76" s="156" t="s">
        <v>2423</v>
      </c>
      <c r="W76" s="96" t="s">
        <v>481</v>
      </c>
      <c r="X76" s="159" t="s">
        <v>1395</v>
      </c>
      <c r="Y76" s="239" t="s">
        <v>481</v>
      </c>
      <c r="Z76" s="139" t="s">
        <v>3227</v>
      </c>
      <c r="AA76" s="239" t="s">
        <v>481</v>
      </c>
      <c r="AB76" s="243" t="s">
        <v>519</v>
      </c>
      <c r="AC76" s="96" t="s">
        <v>481</v>
      </c>
      <c r="AD76" s="159" t="s">
        <v>956</v>
      </c>
      <c r="AE76" s="96" t="s">
        <v>481</v>
      </c>
      <c r="AF76" s="98" t="s">
        <v>2075</v>
      </c>
      <c r="AG76" s="208" t="s">
        <v>481</v>
      </c>
      <c r="AH76" s="215" t="s">
        <v>1693</v>
      </c>
      <c r="AI76" s="208" t="s">
        <v>1084</v>
      </c>
      <c r="AJ76" s="215" t="s">
        <v>2965</v>
      </c>
      <c r="AK76" s="208" t="s">
        <v>481</v>
      </c>
      <c r="AL76" s="215" t="s">
        <v>2974</v>
      </c>
      <c r="AM76" s="96" t="s">
        <v>481</v>
      </c>
      <c r="AN76" s="172" t="s">
        <v>1036</v>
      </c>
      <c r="AO76" s="168" t="s">
        <v>482</v>
      </c>
      <c r="AP76" s="119"/>
      <c r="AQ76" s="148" t="s">
        <v>481</v>
      </c>
      <c r="AR76" s="159" t="s">
        <v>2005</v>
      </c>
      <c r="AS76" s="148" t="s">
        <v>481</v>
      </c>
      <c r="AT76" s="156" t="s">
        <v>2006</v>
      </c>
      <c r="AU76" s="148" t="s">
        <v>481</v>
      </c>
      <c r="AV76" s="201" t="s">
        <v>2007</v>
      </c>
      <c r="AW76" s="148" t="s">
        <v>481</v>
      </c>
      <c r="AX76" s="201" t="s">
        <v>2008</v>
      </c>
      <c r="AY76" s="148" t="s">
        <v>481</v>
      </c>
      <c r="AZ76" s="158" t="s">
        <v>2009</v>
      </c>
      <c r="BA76" s="96" t="s">
        <v>481</v>
      </c>
      <c r="BB76" s="172" t="s">
        <v>2988</v>
      </c>
      <c r="BC76" s="120" t="s">
        <v>481</v>
      </c>
      <c r="BD76" s="127" t="s">
        <v>977</v>
      </c>
      <c r="BE76" s="120" t="s">
        <v>482</v>
      </c>
      <c r="BF76" s="228"/>
      <c r="BG76" s="120" t="s">
        <v>481</v>
      </c>
      <c r="BH76" s="137" t="s">
        <v>2658</v>
      </c>
      <c r="BI76" s="120" t="s">
        <v>481</v>
      </c>
      <c r="BJ76" s="137" t="s">
        <v>2705</v>
      </c>
      <c r="BK76" s="96" t="s">
        <v>481</v>
      </c>
      <c r="BL76" s="139" t="s">
        <v>1634</v>
      </c>
      <c r="BM76" s="96" t="s">
        <v>481</v>
      </c>
      <c r="BN76" s="156" t="s">
        <v>3138</v>
      </c>
      <c r="BO76" s="96" t="s">
        <v>481</v>
      </c>
      <c r="BP76" s="139" t="s">
        <v>3332</v>
      </c>
      <c r="BQ76" s="96" t="s">
        <v>481</v>
      </c>
      <c r="BR76" s="139" t="s">
        <v>1635</v>
      </c>
      <c r="BS76" s="96" t="s">
        <v>481</v>
      </c>
      <c r="BT76" s="98" t="s">
        <v>3421</v>
      </c>
      <c r="BU76" s="96" t="s">
        <v>481</v>
      </c>
      <c r="BV76" s="137" t="s">
        <v>1623</v>
      </c>
      <c r="BW76" s="96" t="s">
        <v>481</v>
      </c>
      <c r="BX76" s="137" t="s">
        <v>3111</v>
      </c>
      <c r="BY76" s="96" t="s">
        <v>481</v>
      </c>
      <c r="BZ76" s="172" t="s">
        <v>1636</v>
      </c>
      <c r="CA76" s="96" t="s">
        <v>481</v>
      </c>
      <c r="CB76" s="173" t="s">
        <v>1637</v>
      </c>
      <c r="CC76" s="96" t="s">
        <v>481</v>
      </c>
      <c r="CD76" s="137" t="s">
        <v>1638</v>
      </c>
      <c r="CE76" s="96" t="s">
        <v>481</v>
      </c>
      <c r="CF76" s="95" t="s">
        <v>2769</v>
      </c>
      <c r="CG76" s="239" t="s">
        <v>481</v>
      </c>
      <c r="CH76" s="250" t="s">
        <v>1684</v>
      </c>
      <c r="CI76" s="96" t="s">
        <v>481</v>
      </c>
      <c r="CJ76" s="156" t="s">
        <v>615</v>
      </c>
      <c r="CK76" s="96" t="s">
        <v>481</v>
      </c>
      <c r="CL76" s="98" t="s">
        <v>3468</v>
      </c>
      <c r="CM76" s="123" t="s">
        <v>481</v>
      </c>
      <c r="CN76" s="130" t="s">
        <v>3509</v>
      </c>
      <c r="CO76" s="123" t="s">
        <v>481</v>
      </c>
      <c r="CP76" s="132" t="s">
        <v>3028</v>
      </c>
      <c r="CQ76" s="122" t="s">
        <v>481</v>
      </c>
      <c r="CR76" s="178" t="s">
        <v>2584</v>
      </c>
      <c r="CS76" s="123" t="s">
        <v>481</v>
      </c>
      <c r="CT76" s="156" t="s">
        <v>1796</v>
      </c>
      <c r="CU76" s="123" t="s">
        <v>481</v>
      </c>
      <c r="CV76" s="124" t="s">
        <v>1817</v>
      </c>
      <c r="CW76" s="122" t="s">
        <v>481</v>
      </c>
      <c r="CX76" s="203" t="s">
        <v>1862</v>
      </c>
      <c r="CZ76" s="87"/>
      <c r="DA76" s="87"/>
      <c r="DB76" s="87"/>
      <c r="DC76" s="87"/>
      <c r="DD76" s="87"/>
      <c r="DE76" s="87"/>
      <c r="DF76" s="87"/>
      <c r="DG76" s="87"/>
      <c r="DH76" s="87"/>
      <c r="DI76" s="87"/>
      <c r="DJ76" s="87"/>
      <c r="DK76" s="87"/>
      <c r="DL76" s="87"/>
      <c r="DM76" s="87"/>
      <c r="DN76" s="87"/>
      <c r="DO76" s="87"/>
      <c r="DP76" s="87"/>
      <c r="DQ76" s="87"/>
      <c r="DR76" s="87"/>
      <c r="DS76" s="87"/>
      <c r="DT76" s="87"/>
      <c r="DU76" s="87"/>
      <c r="DV76" s="87"/>
      <c r="DW76" s="87"/>
      <c r="DX76" s="87"/>
    </row>
    <row r="77" spans="1:128" ht="84.6" customHeight="1" thickBot="1" x14ac:dyDescent="0.35">
      <c r="A77" s="137" t="s">
        <v>378</v>
      </c>
      <c r="B77" s="138" t="s">
        <v>287</v>
      </c>
      <c r="C77" s="96" t="s">
        <v>482</v>
      </c>
      <c r="D77" s="95" t="s">
        <v>1077</v>
      </c>
      <c r="E77" s="96" t="s">
        <v>482</v>
      </c>
      <c r="F77" s="95"/>
      <c r="G77" s="96" t="s">
        <v>482</v>
      </c>
      <c r="H77" s="130" t="s">
        <v>1122</v>
      </c>
      <c r="I77" s="96" t="s">
        <v>482</v>
      </c>
      <c r="J77" s="95"/>
      <c r="K77" s="96" t="s">
        <v>482</v>
      </c>
      <c r="L77" s="95"/>
      <c r="M77" s="101" t="s">
        <v>481</v>
      </c>
      <c r="N77" s="164" t="s">
        <v>2241</v>
      </c>
      <c r="O77" s="101" t="s">
        <v>481</v>
      </c>
      <c r="P77" s="102" t="s">
        <v>1292</v>
      </c>
      <c r="Q77" s="101" t="s">
        <v>482</v>
      </c>
      <c r="R77" s="104"/>
      <c r="S77" s="101" t="s">
        <v>481</v>
      </c>
      <c r="T77" s="103" t="s">
        <v>2409</v>
      </c>
      <c r="U77" s="101" t="s">
        <v>482</v>
      </c>
      <c r="V77" s="104"/>
      <c r="W77" s="96" t="s">
        <v>481</v>
      </c>
      <c r="X77" s="159" t="s">
        <v>1396</v>
      </c>
      <c r="Y77" s="239" t="s">
        <v>482</v>
      </c>
      <c r="Z77" s="105"/>
      <c r="AA77" s="239" t="s">
        <v>481</v>
      </c>
      <c r="AB77" s="243" t="s">
        <v>1389</v>
      </c>
      <c r="AC77" s="96" t="s">
        <v>481</v>
      </c>
      <c r="AD77" s="159" t="s">
        <v>1390</v>
      </c>
      <c r="AE77" s="96" t="s">
        <v>481</v>
      </c>
      <c r="AF77" s="98" t="s">
        <v>2456</v>
      </c>
      <c r="AG77" s="208" t="s">
        <v>482</v>
      </c>
      <c r="AH77" s="209"/>
      <c r="AI77" s="208" t="s">
        <v>1465</v>
      </c>
      <c r="AJ77" s="209"/>
      <c r="AK77" s="208" t="s">
        <v>482</v>
      </c>
      <c r="AL77" s="209"/>
      <c r="AM77" s="96" t="s">
        <v>482</v>
      </c>
      <c r="AN77" s="224"/>
      <c r="AO77" s="118" t="s">
        <v>482</v>
      </c>
      <c r="AP77" s="119"/>
      <c r="AQ77" s="148" t="s">
        <v>481</v>
      </c>
      <c r="AR77" s="159" t="s">
        <v>2511</v>
      </c>
      <c r="AS77" s="181" t="s">
        <v>481</v>
      </c>
      <c r="AT77" s="150" t="s">
        <v>2528</v>
      </c>
      <c r="AU77" s="148" t="s">
        <v>482</v>
      </c>
      <c r="AV77" s="150"/>
      <c r="AW77" s="148" t="s">
        <v>481</v>
      </c>
      <c r="AX77" s="150" t="s">
        <v>2010</v>
      </c>
      <c r="AY77" s="155" t="s">
        <v>481</v>
      </c>
      <c r="AZ77" s="159" t="s">
        <v>594</v>
      </c>
      <c r="BA77" s="96" t="s">
        <v>481</v>
      </c>
      <c r="BB77" s="178" t="s">
        <v>2989</v>
      </c>
      <c r="BC77" s="120" t="s">
        <v>482</v>
      </c>
      <c r="BD77" s="116"/>
      <c r="BE77" s="120" t="s">
        <v>482</v>
      </c>
      <c r="BF77" s="127"/>
      <c r="BG77" s="120" t="s">
        <v>481</v>
      </c>
      <c r="BH77" s="139" t="s">
        <v>2659</v>
      </c>
      <c r="BI77" s="120" t="s">
        <v>481</v>
      </c>
      <c r="BJ77" s="137" t="s">
        <v>2706</v>
      </c>
      <c r="BK77" s="96" t="s">
        <v>482</v>
      </c>
      <c r="BL77" s="98"/>
      <c r="BM77" s="96" t="s">
        <v>482</v>
      </c>
      <c r="BN77" s="95"/>
      <c r="BO77" s="96" t="s">
        <v>483</v>
      </c>
      <c r="BP77" s="98" t="s">
        <v>3333</v>
      </c>
      <c r="BQ77" s="96" t="s">
        <v>482</v>
      </c>
      <c r="BR77" s="98"/>
      <c r="BS77" s="96" t="s">
        <v>483</v>
      </c>
      <c r="BT77" s="98" t="s">
        <v>3422</v>
      </c>
      <c r="BU77" s="96" t="s">
        <v>482</v>
      </c>
      <c r="BV77" s="95"/>
      <c r="BW77" s="96" t="s">
        <v>482</v>
      </c>
      <c r="BX77" s="95"/>
      <c r="BY77" s="96" t="s">
        <v>481</v>
      </c>
      <c r="BZ77" s="172" t="s">
        <v>1639</v>
      </c>
      <c r="CA77" s="109" t="s">
        <v>482</v>
      </c>
      <c r="CB77" s="109"/>
      <c r="CC77" s="96" t="s">
        <v>482</v>
      </c>
      <c r="CD77" s="95" t="s">
        <v>1640</v>
      </c>
      <c r="CE77" s="96" t="s">
        <v>481</v>
      </c>
      <c r="CF77" s="137" t="s">
        <v>2796</v>
      </c>
      <c r="CG77" s="239" t="s">
        <v>481</v>
      </c>
      <c r="CH77" s="250" t="s">
        <v>1685</v>
      </c>
      <c r="CI77" s="96" t="s">
        <v>482</v>
      </c>
      <c r="CJ77" s="113" t="s">
        <v>1645</v>
      </c>
      <c r="CK77" s="96" t="s">
        <v>482</v>
      </c>
      <c r="CL77" s="98"/>
      <c r="CM77" s="123" t="s">
        <v>482</v>
      </c>
      <c r="CN77" s="139" t="s">
        <v>3510</v>
      </c>
      <c r="CO77" s="123" t="s">
        <v>481</v>
      </c>
      <c r="CP77" s="132" t="s">
        <v>3029</v>
      </c>
      <c r="CQ77" s="122" t="s">
        <v>481</v>
      </c>
      <c r="CR77" s="131" t="s">
        <v>1766</v>
      </c>
      <c r="CS77" s="123" t="s">
        <v>481</v>
      </c>
      <c r="CT77" s="137" t="s">
        <v>1796</v>
      </c>
      <c r="CU77" s="123" t="s">
        <v>481</v>
      </c>
      <c r="CV77" s="124" t="s">
        <v>1818</v>
      </c>
      <c r="CW77" s="122" t="s">
        <v>481</v>
      </c>
      <c r="CX77" s="203" t="s">
        <v>1863</v>
      </c>
      <c r="CZ77" s="87"/>
      <c r="DA77" s="87"/>
      <c r="DB77" s="87"/>
      <c r="DC77" s="87"/>
      <c r="DD77" s="87"/>
      <c r="DE77" s="87"/>
      <c r="DF77" s="87"/>
      <c r="DG77" s="87"/>
      <c r="DH77" s="87"/>
      <c r="DI77" s="87"/>
      <c r="DJ77" s="87"/>
      <c r="DK77" s="87"/>
      <c r="DL77" s="87"/>
      <c r="DM77" s="87"/>
      <c r="DN77" s="87"/>
      <c r="DO77" s="87"/>
      <c r="DP77" s="87"/>
      <c r="DQ77" s="87"/>
      <c r="DR77" s="87"/>
      <c r="DS77" s="87"/>
      <c r="DT77" s="87"/>
      <c r="DU77" s="87"/>
      <c r="DV77" s="87"/>
      <c r="DW77" s="87"/>
      <c r="DX77" s="87"/>
    </row>
    <row r="78" spans="1:128" ht="40.200000000000003" customHeight="1" thickBot="1" x14ac:dyDescent="0.35">
      <c r="A78" s="137" t="s">
        <v>379</v>
      </c>
      <c r="B78" s="138" t="s">
        <v>289</v>
      </c>
      <c r="C78" s="96" t="s">
        <v>481</v>
      </c>
      <c r="D78" s="157" t="s">
        <v>1078</v>
      </c>
      <c r="E78" s="96" t="s">
        <v>482</v>
      </c>
      <c r="F78" s="95"/>
      <c r="G78" s="96" t="s">
        <v>481</v>
      </c>
      <c r="H78" s="157" t="s">
        <v>1123</v>
      </c>
      <c r="I78" s="96" t="s">
        <v>481</v>
      </c>
      <c r="J78" s="156" t="s">
        <v>497</v>
      </c>
      <c r="K78" s="96" t="s">
        <v>482</v>
      </c>
      <c r="L78" s="95"/>
      <c r="M78" s="101" t="s">
        <v>481</v>
      </c>
      <c r="N78" s="156" t="s">
        <v>1293</v>
      </c>
      <c r="O78" s="101" t="s">
        <v>481</v>
      </c>
      <c r="P78" s="103" t="s">
        <v>1868</v>
      </c>
      <c r="Q78" s="101" t="s">
        <v>482</v>
      </c>
      <c r="R78" s="104"/>
      <c r="S78" s="101" t="s">
        <v>481</v>
      </c>
      <c r="T78" s="102" t="s">
        <v>2410</v>
      </c>
      <c r="U78" s="101" t="s">
        <v>481</v>
      </c>
      <c r="V78" s="156" t="s">
        <v>1294</v>
      </c>
      <c r="W78" s="96" t="s">
        <v>481</v>
      </c>
      <c r="X78" s="98" t="s">
        <v>1397</v>
      </c>
      <c r="Y78" s="239" t="s">
        <v>482</v>
      </c>
      <c r="Z78" s="105"/>
      <c r="AA78" s="239" t="s">
        <v>481</v>
      </c>
      <c r="AB78" s="243" t="s">
        <v>1398</v>
      </c>
      <c r="AC78" s="96" t="s">
        <v>481</v>
      </c>
      <c r="AD78" s="158" t="s">
        <v>1399</v>
      </c>
      <c r="AE78" s="96" t="s">
        <v>481</v>
      </c>
      <c r="AF78" s="95" t="s">
        <v>2455</v>
      </c>
      <c r="AG78" s="213" t="s">
        <v>482</v>
      </c>
      <c r="AH78" s="218"/>
      <c r="AI78" s="213" t="s">
        <v>1084</v>
      </c>
      <c r="AJ78" s="219" t="s">
        <v>2951</v>
      </c>
      <c r="AK78" s="213" t="s">
        <v>482</v>
      </c>
      <c r="AL78" s="218"/>
      <c r="AM78" s="96" t="s">
        <v>482</v>
      </c>
      <c r="AN78" s="224"/>
      <c r="AO78" s="118" t="s">
        <v>482</v>
      </c>
      <c r="AP78" s="119"/>
      <c r="AQ78" s="148" t="s">
        <v>481</v>
      </c>
      <c r="AR78" s="158" t="s">
        <v>2510</v>
      </c>
      <c r="AS78" s="181" t="s">
        <v>481</v>
      </c>
      <c r="AT78" s="150" t="s">
        <v>2529</v>
      </c>
      <c r="AU78" s="148" t="s">
        <v>481</v>
      </c>
      <c r="AV78" s="201" t="s">
        <v>2011</v>
      </c>
      <c r="AW78" s="148" t="s">
        <v>481</v>
      </c>
      <c r="AX78" s="158" t="s">
        <v>2012</v>
      </c>
      <c r="AY78" s="148" t="s">
        <v>481</v>
      </c>
      <c r="AZ78" s="159" t="s">
        <v>835</v>
      </c>
      <c r="BA78" s="96" t="s">
        <v>481</v>
      </c>
      <c r="BB78" s="178" t="s">
        <v>2989</v>
      </c>
      <c r="BC78" s="120" t="s">
        <v>482</v>
      </c>
      <c r="BD78" s="127"/>
      <c r="BE78" s="120" t="s">
        <v>481</v>
      </c>
      <c r="BF78" s="172" t="s">
        <v>1461</v>
      </c>
      <c r="BG78" s="120" t="s">
        <v>482</v>
      </c>
      <c r="BH78" s="137"/>
      <c r="BI78" s="120" t="s">
        <v>482</v>
      </c>
      <c r="BJ78" s="137"/>
      <c r="BK78" s="96" t="s">
        <v>482</v>
      </c>
      <c r="BL78" s="98"/>
      <c r="BM78" s="96" t="s">
        <v>481</v>
      </c>
      <c r="BN78" s="137" t="s">
        <v>3139</v>
      </c>
      <c r="BO78" s="96" t="s">
        <v>481</v>
      </c>
      <c r="BP78" s="139" t="s">
        <v>3334</v>
      </c>
      <c r="BQ78" s="96" t="s">
        <v>481</v>
      </c>
      <c r="BR78" s="139" t="s">
        <v>1641</v>
      </c>
      <c r="BS78" s="96" t="s">
        <v>481</v>
      </c>
      <c r="BT78" s="98" t="s">
        <v>556</v>
      </c>
      <c r="BU78" s="96" t="s">
        <v>481</v>
      </c>
      <c r="BV78" s="98" t="s">
        <v>1642</v>
      </c>
      <c r="BW78" s="96" t="s">
        <v>482</v>
      </c>
      <c r="BX78" s="95"/>
      <c r="BY78" s="96" t="s">
        <v>481</v>
      </c>
      <c r="BZ78" s="172" t="s">
        <v>3001</v>
      </c>
      <c r="CA78" s="109" t="s">
        <v>481</v>
      </c>
      <c r="CB78" s="173" t="s">
        <v>1643</v>
      </c>
      <c r="CC78" s="96" t="s">
        <v>481</v>
      </c>
      <c r="CD78" s="98" t="s">
        <v>1644</v>
      </c>
      <c r="CE78" s="96" t="s">
        <v>481</v>
      </c>
      <c r="CF78" s="95" t="s">
        <v>2818</v>
      </c>
      <c r="CG78" s="239" t="s">
        <v>481</v>
      </c>
      <c r="CH78" s="250" t="s">
        <v>1685</v>
      </c>
      <c r="CI78" s="96" t="s">
        <v>481</v>
      </c>
      <c r="CJ78" s="156" t="s">
        <v>2549</v>
      </c>
      <c r="CK78" s="96" t="s">
        <v>482</v>
      </c>
      <c r="CL78" s="98"/>
      <c r="CM78" s="123" t="s">
        <v>481</v>
      </c>
      <c r="CN78" s="139" t="s">
        <v>1686</v>
      </c>
      <c r="CO78" s="123" t="s">
        <v>481</v>
      </c>
      <c r="CP78" s="132" t="s">
        <v>3030</v>
      </c>
      <c r="CQ78" s="122" t="s">
        <v>481</v>
      </c>
      <c r="CR78" s="156" t="s">
        <v>1767</v>
      </c>
      <c r="CS78" s="123" t="s">
        <v>481</v>
      </c>
      <c r="CT78" s="156" t="s">
        <v>1797</v>
      </c>
      <c r="CU78" s="123" t="s">
        <v>481</v>
      </c>
      <c r="CV78" s="124" t="s">
        <v>1819</v>
      </c>
      <c r="CW78" s="122" t="s">
        <v>481</v>
      </c>
      <c r="CX78" s="203" t="s">
        <v>3004</v>
      </c>
      <c r="CZ78" s="87"/>
      <c r="DA78" s="87"/>
      <c r="DB78" s="87"/>
      <c r="DC78" s="87"/>
      <c r="DD78" s="87"/>
      <c r="DE78" s="87"/>
      <c r="DF78" s="87"/>
      <c r="DG78" s="87"/>
      <c r="DH78" s="87"/>
      <c r="DI78" s="87"/>
      <c r="DJ78" s="87"/>
      <c r="DK78" s="87"/>
      <c r="DL78" s="87"/>
      <c r="DM78" s="87"/>
      <c r="DN78" s="87"/>
      <c r="DO78" s="87"/>
      <c r="DP78" s="87"/>
      <c r="DQ78" s="87"/>
      <c r="DR78" s="87"/>
      <c r="DS78" s="87"/>
      <c r="DT78" s="87"/>
      <c r="DU78" s="87"/>
      <c r="DV78" s="87"/>
      <c r="DW78" s="87"/>
      <c r="DX78" s="87"/>
    </row>
    <row r="79" spans="1:128" x14ac:dyDescent="0.3">
      <c r="D79" s="91"/>
      <c r="CZ79" s="87"/>
      <c r="DA79" s="87"/>
      <c r="DB79" s="87"/>
      <c r="DC79" s="87"/>
      <c r="DD79" s="87"/>
      <c r="DE79" s="87"/>
      <c r="DF79" s="87"/>
      <c r="DG79" s="87"/>
      <c r="DH79" s="87"/>
      <c r="DI79" s="87"/>
      <c r="DJ79" s="87"/>
      <c r="DK79" s="87"/>
      <c r="DL79" s="87"/>
      <c r="DM79" s="87"/>
      <c r="DN79" s="87"/>
      <c r="DO79" s="87"/>
      <c r="DP79" s="87"/>
      <c r="DQ79" s="87"/>
      <c r="DR79" s="87"/>
      <c r="DS79" s="87"/>
      <c r="DT79" s="87"/>
      <c r="DU79" s="87"/>
      <c r="DV79" s="87"/>
      <c r="DW79" s="87"/>
      <c r="DX79" s="87"/>
    </row>
  </sheetData>
  <autoFilter ref="A1:EB78"/>
  <sortState ref="CE3:CN78">
    <sortCondition sortBy="cellColor" ref="CE2" dxfId="2"/>
  </sortState>
  <hyperlinks>
    <hyperlink ref="D41" r:id="rId1" display="http://artemrada.gov.ua/uk/documents/%D0%B0%D1%80%D1%82%D0%B5%D0%BC%D0%BE%D0%B2%D1%81%D0%BA/6-%D1%81%D0%BE%D0%B7%D1%8B%D0%B2/20151223-%E2%84%96676-1357"/>
    <hyperlink ref="D56" r:id="rId2"/>
    <hyperlink ref="F34" r:id="rId3"/>
    <hyperlink ref="L48" r:id="rId4"/>
    <hyperlink ref="AF58" r:id="rId5"/>
    <hyperlink ref="AF59" r:id="rId6"/>
    <hyperlink ref="AR19" r:id="rId7"/>
    <hyperlink ref="D2" r:id="rId8" display="http://artemrada.gov.ua/8587_x000a__x000a_Верхнє меню - Розділ «Звернення громадян»_x000a_"/>
    <hyperlink ref="D12" display="http://artemrada.gov.ua/18265 _x000a_Головне меню – Розділ «Міська рада», вкладка №1 Депутатський корпус, далі вкладки :_x000a_•  Рада голів постійних комісій Бахмутської міської ради _x000a_•  Постійні комісії Бахмутської міської ради (далі на сторінку кожної постійної ко"/>
    <hyperlink ref="D23" r:id="rId9"/>
    <hyperlink ref="D27" r:id="rId10"/>
    <hyperlink ref="D31" r:id="rId11"/>
    <hyperlink ref="D34" r:id="rId12"/>
    <hyperlink ref="D43" r:id="rId13"/>
    <hyperlink ref="D44" r:id="rId14"/>
    <hyperlink ref="D46" r:id="rId15"/>
    <hyperlink ref="D47" r:id="rId16"/>
    <hyperlink ref="D48" r:id="rId17"/>
    <hyperlink ref="D54" r:id="rId18"/>
    <hyperlink ref="D58" r:id="rId19"/>
    <hyperlink ref="F58" r:id="rId20"/>
    <hyperlink ref="D59" r:id="rId21"/>
    <hyperlink ref="D60" r:id="rId22"/>
    <hyperlink ref="D61" r:id="rId23"/>
    <hyperlink ref="D62" r:id="rId24"/>
    <hyperlink ref="D64" r:id="rId25"/>
    <hyperlink ref="D68" r:id="rId26"/>
    <hyperlink ref="D69" r:id="rId27"/>
    <hyperlink ref="H71" r:id="rId28" display="https://bmr.gov.ua/index.php? id=800000689&amp;L=%D 1 %96 %D0%BD%D 1 %84%D0%B Е"/>
    <hyperlink ref="D72" r:id="rId29"/>
    <hyperlink ref="D73" r:id="rId30"/>
    <hyperlink ref="D74" r:id="rId31"/>
    <hyperlink ref="D75" r:id="rId32"/>
    <hyperlink ref="D76" r:id="rId33"/>
    <hyperlink ref="D78" r:id="rId34"/>
    <hyperlink ref="F11" r:id="rId35"/>
    <hyperlink ref="F14" r:id="rId36" display="https://berdychiv.com.ua/%d0%bc%d1%96%d1%81%d1%8c%d0%ba%d0%b8%d0%b9-%d0%b3%d0%be%d0%bb%d0%be%d0%b2%d0%b0/"/>
    <hyperlink ref="F15" r:id="rId37"/>
    <hyperlink ref="F16" r:id="rId38"/>
    <hyperlink ref="F18" r:id="rId39"/>
    <hyperlink ref="F23" r:id="rId40"/>
    <hyperlink ref="F25" r:id="rId41"/>
    <hyperlink ref="F48" r:id="rId42"/>
    <hyperlink ref="F50" r:id="rId43"/>
    <hyperlink ref="F51" r:id="rId44"/>
    <hyperlink ref="H10" r:id="rId45"/>
    <hyperlink ref="H16" r:id="rId46"/>
    <hyperlink ref="H17" r:id="rId47"/>
    <hyperlink ref="H18" r:id="rId48"/>
    <hyperlink ref="H19" r:id="rId49"/>
    <hyperlink ref="H20" r:id="rId50"/>
    <hyperlink ref="H21" r:id="rId51" display="https://bmr.gov.ua/index.php?%20id=800000125&amp;tx_news_pi1%5Bnews%5D=13873&amp;tx_ne%20ws_pi%201%20%5%20Bcontroller%5D=N%20ews&amp;tx_news_pi%201%20%5Baction%20%5D=detail&amp;cHash=f9056fd%201%20db7bb09f939bc9579b5043a%206"/>
    <hyperlink ref="H22" r:id="rId52"/>
    <hyperlink ref="H23" r:id="rId53"/>
    <hyperlink ref="H24" r:id="rId54"/>
    <hyperlink ref="H25" r:id="rId55"/>
    <hyperlink ref="H26" r:id="rId56"/>
    <hyperlink ref="H27" r:id="rId57"/>
    <hyperlink ref="H28" r:id="rId58"/>
    <hyperlink ref="H31" r:id="rId59"/>
    <hyperlink ref="H32" r:id="rId60"/>
    <hyperlink ref="H33" r:id="rId61"/>
    <hyperlink ref="H35" r:id="rId62"/>
    <hyperlink ref="H38" r:id="rId63"/>
    <hyperlink ref="H39" r:id="rId64"/>
    <hyperlink ref="H42" r:id="rId65"/>
    <hyperlink ref="H44" r:id="rId66"/>
    <hyperlink ref="H49" r:id="rId67"/>
    <hyperlink ref="H50" r:id="rId68"/>
    <hyperlink ref="H51" r:id="rId69"/>
    <hyperlink ref="H56" r:id="rId70"/>
    <hyperlink ref="H55" r:id="rId71"/>
    <hyperlink ref="H58" r:id="rId72"/>
    <hyperlink ref="H61" r:id="rId73"/>
    <hyperlink ref="H62" r:id="rId74"/>
    <hyperlink ref="H63" r:id="rId75"/>
    <hyperlink ref="H66" r:id="rId76"/>
    <hyperlink ref="H72" r:id="rId77"/>
    <hyperlink ref="H74" r:id="rId78"/>
    <hyperlink ref="H78" r:id="rId79"/>
    <hyperlink ref="J10" r:id="rId80"/>
    <hyperlink ref="J12" r:id="rId81"/>
    <hyperlink ref="J14" r:id="rId82"/>
    <hyperlink ref="J15" r:id="rId83"/>
    <hyperlink ref="J16" r:id="rId84"/>
    <hyperlink ref="J18" r:id="rId85"/>
    <hyperlink ref="J19" r:id="rId86" display="http://bc-rada.gov.ua/node/1901"/>
    <hyperlink ref="J23" r:id="rId87"/>
    <hyperlink ref="J24" r:id="rId88"/>
    <hyperlink ref="J25" r:id="rId89"/>
    <hyperlink ref="J28" r:id="rId90"/>
    <hyperlink ref="J39" r:id="rId91"/>
    <hyperlink ref="J40" r:id="rId92"/>
    <hyperlink ref="J41" r:id="rId93"/>
    <hyperlink ref="J42" r:id="rId94"/>
    <hyperlink ref="J48" r:id="rId95"/>
    <hyperlink ref="J55" r:id="rId96"/>
    <hyperlink ref="J57" r:id="rId97"/>
    <hyperlink ref="J56" r:id="rId98"/>
    <hyperlink ref="J64" r:id="rId99"/>
    <hyperlink ref="J66" r:id="rId100"/>
    <hyperlink ref="J75" r:id="rId101"/>
    <hyperlink ref="J78" r:id="rId102"/>
    <hyperlink ref="L11" r:id="rId103"/>
    <hyperlink ref="L12" r:id="rId104"/>
    <hyperlink ref="L13" r:id="rId105"/>
    <hyperlink ref="L15" r:id="rId106"/>
    <hyperlink ref="L16" r:id="rId107"/>
    <hyperlink ref="L18" r:id="rId108"/>
    <hyperlink ref="L19" r:id="rId109"/>
    <hyperlink ref="L21" r:id="rId110"/>
    <hyperlink ref="L23" r:id="rId111"/>
    <hyperlink ref="L24" r:id="rId112"/>
    <hyperlink ref="L25" r:id="rId113"/>
    <hyperlink ref="L26" r:id="rId114"/>
    <hyperlink ref="L28" r:id="rId115"/>
    <hyperlink ref="L34" r:id="rId116"/>
    <hyperlink ref="L38" r:id="rId117"/>
    <hyperlink ref="L40" r:id="rId118"/>
    <hyperlink ref="L41" r:id="rId119"/>
    <hyperlink ref="L43" r:id="rId120"/>
    <hyperlink ref="L46" r:id="rId121"/>
    <hyperlink ref="L49" r:id="rId122"/>
    <hyperlink ref="L50" r:id="rId123"/>
    <hyperlink ref="L57" r:id="rId124"/>
    <hyperlink ref="L58" r:id="rId125"/>
    <hyperlink ref="L59" r:id="rId126"/>
    <hyperlink ref="L61" r:id="rId127"/>
    <hyperlink ref="L62" r:id="rId128"/>
    <hyperlink ref="L63" r:id="rId129"/>
    <hyperlink ref="L66" r:id="rId130"/>
    <hyperlink ref="L69" r:id="rId131"/>
    <hyperlink ref="L75" r:id="rId132"/>
    <hyperlink ref="N3" r:id="rId133"/>
    <hyperlink ref="N5" r:id="rId134"/>
    <hyperlink ref="N4" r:id="rId135"/>
    <hyperlink ref="N10" r:id="rId136"/>
    <hyperlink ref="N11" r:id="rId137"/>
    <hyperlink ref="N12" r:id="rId138"/>
    <hyperlink ref="N15" r:id="rId139"/>
    <hyperlink ref="N16" r:id="rId140"/>
    <hyperlink ref="N17" r:id="rId141"/>
    <hyperlink ref="N19" r:id="rId142"/>
    <hyperlink ref="N20" r:id="rId143"/>
    <hyperlink ref="N21" r:id="rId144"/>
    <hyperlink ref="N22" r:id="rId145"/>
    <hyperlink ref="N23" r:id="rId146"/>
    <hyperlink ref="N25" r:id="rId147"/>
    <hyperlink ref="N26" display="https://www.vmr.gov.ua/Branches/Lists/BusinessSupport/ShowContent.aspx?ID=13_x000a_Міською радою запроваджено Порядок часткової компенсації відсотків за залученими кредитами суб’єктам МСП Вінницької МОТГ. Даний інструмент фінансової підтримки дозволяє знизити в"/>
    <hyperlink ref="N27" display="https://www.vmr.gov.ua/Branches/Lists/BusinessSupport/ShowContent.aspx?ID=13_x000a_Загальна кількість учасників часткової компенсації відсотків, сума виплаченої компенсації_x000a_https://www.vmr.gov.ua/Branches/ContentLibrary/4dd4220d-a188-4552-b761-17540974cdab/13/%"/>
    <hyperlink ref="N28" r:id="rId148"/>
    <hyperlink ref="N29" r:id="rId149"/>
    <hyperlink ref="N31" r:id="rId150" display="https://www.vmr.gov.ua/Branches/Lists/EconomicsBusinessAndInvestmens/ShowContent.aspx?ID=309"/>
    <hyperlink ref="N34" r:id="rId151"/>
    <hyperlink ref="N35" r:id="rId152"/>
    <hyperlink ref="N38" r:id="rId153"/>
    <hyperlink ref="N39" r:id="rId154"/>
    <hyperlink ref="N40" r:id="rId155"/>
    <hyperlink ref="N41" r:id="rId156"/>
    <hyperlink ref="N42" r:id="rId157"/>
    <hyperlink ref="N43" r:id="rId158"/>
    <hyperlink ref="N47" r:id="rId159"/>
    <hyperlink ref="N48" r:id="rId160"/>
    <hyperlink ref="N49" r:id="rId161"/>
    <hyperlink ref="N51" r:id="rId162"/>
    <hyperlink ref="N54" r:id="rId163"/>
    <hyperlink ref="N61" r:id="rId164"/>
    <hyperlink ref="N62" r:id="rId165"/>
    <hyperlink ref="N63" r:id="rId166"/>
    <hyperlink ref="N64" r:id="rId167"/>
    <hyperlink ref="N68" r:id="rId168"/>
    <hyperlink ref="N69" r:id="rId169"/>
    <hyperlink ref="N70" r:id="rId170"/>
    <hyperlink ref="N71" r:id="rId171"/>
    <hyperlink ref="N74" r:id="rId172"/>
    <hyperlink ref="N75" r:id="rId173"/>
    <hyperlink ref="N76" r:id="rId174"/>
    <hyperlink ref="N77" display="https://www.vmr.gov.ua/Executives/Lists/LandAuctions/ShowContent.aspx?ID=1_x000a_Земельні торги у формі аукціону на вільні земельні ділянки територіальної громади міста Вінниці, проводяться  у відповідності до вимог ст. 134-139 Земельного кодексу України. _x000a_Поло"/>
    <hyperlink ref="N78" r:id="rId175"/>
    <hyperlink ref="P10" r:id="rId176"/>
    <hyperlink ref="P16" r:id="rId177"/>
    <hyperlink ref="P19" r:id="rId178"/>
    <hyperlink ref="P20" r:id="rId179"/>
    <hyperlink ref="P21" r:id="rId180"/>
    <hyperlink ref="P23" display="https://dniprorada.gov.ua/uk/page/poshuk-prijnyatih-dokumentiv-dniprovskoi-miskoi-radi _x000a_Оберіть у рядку «Всі види документів» - «Розпорядження міського голови», а у рядку «слова з назви» - «скликання». Натисніть «Показати». Ви отримаєте перелік прийнятих "/>
    <hyperlink ref="P24" display="https://dniprorada.gov.ua/uk/page/poshuk-proektiv-dokumentiv-dniprovskoi-miskoi-radi _x000a_У пошуковій системі на сайті треба задати параметри «Вид документа» та період, який ви бажаєте, натиснути кнопку «Показати» і ви отримаєте перелік проектів рішень місько"/>
    <hyperlink ref="P25" r:id="rId181"/>
    <hyperlink ref="P39" r:id="rId182"/>
    <hyperlink ref="P40" r:id="rId183"/>
    <hyperlink ref="P41" r:id="rId184"/>
    <hyperlink ref="P42" r:id="rId185"/>
    <hyperlink ref="P48" r:id="rId186"/>
    <hyperlink ref="P49" r:id="rId187"/>
    <hyperlink ref="P58" r:id="rId188"/>
    <hyperlink ref="P59" r:id="rId189"/>
    <hyperlink ref="P62" r:id="rId190"/>
    <hyperlink ref="P68" r:id="rId191"/>
    <hyperlink ref="P75" display="https://dniprorada.gov.ua/uk/page/poshuk-proektiv-dokumentiv-dniprovskoi-miskoi-radi _x000a__x000a_Оберіть у рядку «Всі види документів» - «Рішення міської ради», а у рядку «слова з назви» - «земель». Натисніть «Показати». Ви отримаєте перелік проектів рішень міської"/>
    <hyperlink ref="T4" r:id="rId192"/>
    <hyperlink ref="T10" r:id="rId193"/>
    <hyperlink ref="T11" r:id="rId194"/>
    <hyperlink ref="T12" r:id="rId195"/>
    <hyperlink ref="T13" r:id="rId196"/>
    <hyperlink ref="T15" r:id="rId197"/>
    <hyperlink ref="T16" r:id="rId198"/>
    <hyperlink ref="T17" r:id="rId199"/>
    <hyperlink ref="T19" r:id="rId200"/>
    <hyperlink ref="T20" r:id="rId201" display="http://zt-rada.gov.ua/statutZt"/>
    <hyperlink ref="T21" r:id="rId202"/>
    <hyperlink ref="T23" r:id="rId203" display="http://zt-rada.gov.ua/announce"/>
    <hyperlink ref="T25" r:id="rId204"/>
    <hyperlink ref="T27" r:id="rId205"/>
    <hyperlink ref="T28" r:id="rId206"/>
    <hyperlink ref="T34" r:id="rId207"/>
    <hyperlink ref="T35" r:id="rId208"/>
    <hyperlink ref="T38" r:id="rId209"/>
    <hyperlink ref="T40" r:id="rId210"/>
    <hyperlink ref="T44" r:id="rId211"/>
    <hyperlink ref="T48" r:id="rId212"/>
    <hyperlink ref="T49" r:id="rId213"/>
    <hyperlink ref="T50" r:id="rId214"/>
    <hyperlink ref="T52" r:id="rId215" display="http://zt-rada.gov.ua/?3398[0]=8729"/>
    <hyperlink ref="T55" r:id="rId216" display="http://zt-rada.gov.ua/?3506[0]=223"/>
    <hyperlink ref="T56" r:id="rId217"/>
    <hyperlink ref="T57" r:id="rId218" location="deptp8"/>
    <hyperlink ref="T58" r:id="rId219"/>
    <hyperlink ref="T59" r:id="rId220" location="deptp8"/>
    <hyperlink ref="T61" r:id="rId221"/>
    <hyperlink ref="T62" r:id="rId222"/>
    <hyperlink ref="T63" r:id="rId223"/>
    <hyperlink ref="T64" r:id="rId224"/>
    <hyperlink ref="T65" r:id="rId225"/>
    <hyperlink ref="T66" r:id="rId226"/>
    <hyperlink ref="T67" r:id="rId227"/>
    <hyperlink ref="T68" r:id="rId228"/>
    <hyperlink ref="T71" r:id="rId229"/>
    <hyperlink ref="V10" r:id="rId230"/>
    <hyperlink ref="V11" r:id="rId231"/>
    <hyperlink ref="V16" r:id="rId232"/>
    <hyperlink ref="V19" r:id="rId233"/>
    <hyperlink ref="V20" r:id="rId234"/>
    <hyperlink ref="V21" r:id="rId235"/>
    <hyperlink ref="V25" r:id="rId236"/>
    <hyperlink ref="V28" r:id="rId237"/>
    <hyperlink ref="V29" r:id="rId238"/>
    <hyperlink ref="V32" r:id="rId239"/>
    <hyperlink ref="V33" r:id="rId240"/>
    <hyperlink ref="V35" r:id="rId241"/>
    <hyperlink ref="V48" r:id="rId242"/>
    <hyperlink ref="V50" r:id="rId243"/>
    <hyperlink ref="V58" r:id="rId244"/>
    <hyperlink ref="V59" r:id="rId245"/>
    <hyperlink ref="V61" r:id="rId246"/>
    <hyperlink ref="V63" r:id="rId247"/>
    <hyperlink ref="V75" r:id="rId248"/>
    <hyperlink ref="V76" r:id="rId249"/>
    <hyperlink ref="V78" r:id="rId250"/>
    <hyperlink ref="AD2" r:id="rId251"/>
    <hyperlink ref="AD10" r:id="rId252"/>
    <hyperlink ref="AD11" r:id="rId253"/>
    <hyperlink ref="AD13" r:id="rId254"/>
    <hyperlink ref="AD15" r:id="rId255"/>
    <hyperlink ref="AD16" r:id="rId256"/>
    <hyperlink ref="AD17" r:id="rId257"/>
    <hyperlink ref="AD18" r:id="rId258"/>
    <hyperlink ref="AD19" r:id="rId259"/>
    <hyperlink ref="AD20" r:id="rId260"/>
    <hyperlink ref="AD21" r:id="rId261"/>
    <hyperlink ref="AD22" r:id="rId262"/>
    <hyperlink ref="AD24" r:id="rId263"/>
    <hyperlink ref="AD25" r:id="rId264"/>
    <hyperlink ref="AD29" r:id="rId265"/>
    <hyperlink ref="AD30" r:id="rId266"/>
    <hyperlink ref="AD32" r:id="rId267"/>
    <hyperlink ref="AD33" r:id="rId268"/>
    <hyperlink ref="AD35" r:id="rId269"/>
    <hyperlink ref="AD36" r:id="rId270"/>
    <hyperlink ref="AD42" display="http://kam.gov.ua/ua/news/pg/141118436657775_p9/_x000a_(Рішення міської ради від 30.10.2013 №920-42/VI «Про внесення змін до рішенняміської ради від 28.05.2009 №692-37/V «Про затвердження Порядку проведення конкурсу на право оренди нерухомого та окремо індивіду"/>
    <hyperlink ref="AD48" r:id="rId271"/>
    <hyperlink ref="AD51" r:id="rId272"/>
    <hyperlink ref="AD54" r:id="rId273"/>
    <hyperlink ref="AD58" r:id="rId274"/>
    <hyperlink ref="AD61" r:id="rId275"/>
    <hyperlink ref="AD64" r:id="rId276"/>
    <hyperlink ref="AD66" r:id="rId277"/>
    <hyperlink ref="AD68" r:id="rId278"/>
    <hyperlink ref="AD69" r:id="rId279"/>
    <hyperlink ref="AD70" r:id="rId280"/>
    <hyperlink ref="AD71" r:id="rId281"/>
    <hyperlink ref="AD72" r:id="rId282"/>
    <hyperlink ref="AD73" r:id="rId283"/>
    <hyperlink ref="AD74" r:id="rId284"/>
    <hyperlink ref="AD75" r:id="rId285"/>
    <hyperlink ref="AD76" r:id="rId286"/>
    <hyperlink ref="AD77" r:id="rId287"/>
    <hyperlink ref="AD78" r:id="rId288"/>
    <hyperlink ref="AF3" r:id="rId289"/>
    <hyperlink ref="AF10" r:id="rId290"/>
    <hyperlink ref="AF13" r:id="rId291"/>
    <hyperlink ref="AF14" r:id="rId292" display="https://kyivcity.gov.ua/kyiv_ta_miska_vlada/kyivskyi_miskyi_holova/"/>
    <hyperlink ref="AF19" r:id="rId293"/>
    <hyperlink ref="AF20" r:id="rId294"/>
    <hyperlink ref="AF21" r:id="rId295"/>
    <hyperlink ref="AF22" r:id="rId296"/>
    <hyperlink ref="AF25" r:id="rId297"/>
    <hyperlink ref="AF26" r:id="rId298"/>
    <hyperlink ref="AF33" r:id="rId299"/>
    <hyperlink ref="AF36" r:id="rId300"/>
    <hyperlink ref="AF37" r:id="rId301"/>
    <hyperlink ref="AF38" r:id="rId302"/>
    <hyperlink ref="AF48" r:id="rId303"/>
    <hyperlink ref="AF51" r:id="rId304"/>
    <hyperlink ref="AF52" r:id="rId305"/>
    <hyperlink ref="AF54" r:id="rId306"/>
    <hyperlink ref="AF56" r:id="rId307"/>
    <hyperlink ref="AF60" r:id="rId308"/>
    <hyperlink ref="AF62" r:id="rId309"/>
    <hyperlink ref="AF63" r:id="rId310"/>
    <hyperlink ref="AF66" r:id="rId311"/>
    <hyperlink ref="AF71" r:id="rId312"/>
    <hyperlink ref="AF74" r:id="rId313"/>
    <hyperlink ref="AF75" r:id="rId314"/>
    <hyperlink ref="AP2" r:id="rId315"/>
    <hyperlink ref="AP11" r:id="rId316" display="https://kremen.gov.ua/?view=project-journals"/>
    <hyperlink ref="AP12" r:id="rId317"/>
    <hyperlink ref="AP13" r:id="rId318"/>
    <hyperlink ref="AP14" display="https://kremen.gov.ua/?view=mayor-info_x000a_https://opendata.kremen.gov.ua/dataset/%D0%B4%D0%B0%D0%BD%D1%96-%D0%BF%D1%80%D0%BE-%D0%B4%D0%B5%D0%BF%D1%83%D1%82%D0%B0%D1%82%D1%96%D0%B2-%D0%BA%D1%80%D0%B5%D0%BC%D0%B5%D0%BD%D1%87%D1%83%D1%86%D1%8C%D0%BA%D0%BE%D1%97"/>
    <hyperlink ref="AP15" r:id="rId319"/>
    <hyperlink ref="AP24" r:id="rId320"/>
    <hyperlink ref="AP25" r:id="rId321"/>
    <hyperlink ref="AP26" r:id="rId322"/>
    <hyperlink ref="AP27" r:id="rId323"/>
    <hyperlink ref="AP35" r:id="rId324"/>
    <hyperlink ref="AP10" r:id="rId325"/>
    <hyperlink ref="AP55" r:id="rId326"/>
    <hyperlink ref="AP56" r:id="rId327"/>
    <hyperlink ref="AP57" r:id="rId328"/>
    <hyperlink ref="AP58" r:id="rId329"/>
    <hyperlink ref="AP59" r:id="rId330"/>
    <hyperlink ref="AP67" r:id="rId331" display="https://public.nazk.gov.ua/documents/9ef3eb7e-91a3-4431-a873-3076cd662d65"/>
    <hyperlink ref="AP68" r:id="rId332"/>
    <hyperlink ref="AR2" r:id="rId333"/>
    <hyperlink ref="AR11" r:id="rId334" display="https://www.youtube.com/channel/UCXkUQmyeQTrVl2np1vciQ2Q"/>
    <hyperlink ref="AR13" r:id="rId335"/>
    <hyperlink ref="AR15" r:id="rId336"/>
    <hyperlink ref="AR20" r:id="rId337"/>
    <hyperlink ref="AR21" r:id="rId338"/>
    <hyperlink ref="AR22" r:id="rId339"/>
    <hyperlink ref="AR23" r:id="rId340"/>
    <hyperlink ref="AR24" r:id="rId341"/>
    <hyperlink ref="AR25" r:id="rId342"/>
    <hyperlink ref="AR27" r:id="rId343"/>
    <hyperlink ref="AR28" r:id="rId344"/>
    <hyperlink ref="AR33" r:id="rId345"/>
    <hyperlink ref="AR34" r:id="rId346"/>
    <hyperlink ref="AR38" r:id="rId347"/>
    <hyperlink ref="AR40" r:id="rId348"/>
    <hyperlink ref="AR41" r:id="rId349" display="http://kr.gov.ua/ua/osxfile/name/291111692030173_s_2o/ рішення 726"/>
    <hyperlink ref="AR44" r:id="rId350"/>
    <hyperlink ref="AR46" r:id="rId351" display="https://kr.gov.ua/karta_saytu_pidrozdili_vikonkomu/upravlinnya_komunalnoi_vlasnosti_mista/ofitsiyni_povidomlennyahttps://kr.gov.ua/ua/news/pg/260719105639507_s/"/>
    <hyperlink ref="AP54" r:id="rId352"/>
    <hyperlink ref="AP48" r:id="rId353"/>
    <hyperlink ref="AR47" r:id="rId354"/>
    <hyperlink ref="AR50" r:id="rId355"/>
    <hyperlink ref="AR54" r:id="rId356"/>
    <hyperlink ref="AR55" r:id="rId357"/>
    <hyperlink ref="AR56" r:id="rId358"/>
    <hyperlink ref="AR57" r:id="rId359"/>
    <hyperlink ref="AR58" r:id="rId360" location="/ "/>
    <hyperlink ref="AR59" r:id="rId361"/>
    <hyperlink ref="AR61" r:id="rId362"/>
    <hyperlink ref="AR73" r:id="rId363"/>
    <hyperlink ref="AR74" r:id="rId364"/>
    <hyperlink ref="AR75" r:id="rId365"/>
    <hyperlink ref="AR76" r:id="rId366" location="headerid"/>
    <hyperlink ref="AR78" r:id="rId367"/>
    <hyperlink ref="AT13" r:id="rId368" display="http://www.kr-rada.gov.ua/zviti/_x000a__x000a_"/>
    <hyperlink ref="AT15" r:id="rId369"/>
    <hyperlink ref="AT16" r:id="rId370"/>
    <hyperlink ref="AT19" r:id="rId371" display="http://www.kr-rada.gov.ua/site/uploads/files/Vyconavchi%20organy/Viddil-z-pitan-vnutrishnoi-polotiki/%D0%A1%D1%82%D0%B0%D1%82%D1%83%D1%82%202019%20%D1%81%D0%B0%D0%B9%D1%82.pdf"/>
    <hyperlink ref="AT20" r:id="rId372" display="http://www.kr-rada.gov.ua/site/uploads/files/Vyconavchi%20organy/Viddil-z-pitan-vnutrishnoi-polotiki/%D0%A1%D1%82%D0%B0%D1%82%D1%83%D1%82%202019%20%D1%81%D0%B0%D0%B9%D1%82.pdf"/>
    <hyperlink ref="AT21" r:id="rId373" display="http://kr-rada.gov.ua/mistsevi-initsiativi"/>
    <hyperlink ref="AT22" r:id="rId374"/>
    <hyperlink ref="AT24" r:id="rId375"/>
    <hyperlink ref="AT25" r:id="rId376"/>
    <hyperlink ref="AT26" r:id="rId377"/>
    <hyperlink ref="AT27" r:id="rId378"/>
    <hyperlink ref="AT29" r:id="rId379"/>
    <hyperlink ref="AT39" r:id="rId380"/>
    <hyperlink ref="AT40" r:id="rId381"/>
    <hyperlink ref="AT41" r:id="rId382"/>
    <hyperlink ref="AT43" r:id="rId383"/>
    <hyperlink ref="AT44" r:id="rId384"/>
    <hyperlink ref="AT45" r:id="rId385"/>
    <hyperlink ref="AT46" r:id="rId386"/>
    <hyperlink ref="AT49" r:id="rId387"/>
    <hyperlink ref="AT55" r:id="rId388"/>
    <hyperlink ref="AT56" r:id="rId389"/>
    <hyperlink ref="AT58" r:id="rId390"/>
    <hyperlink ref="AT59" r:id="rId391"/>
    <hyperlink ref="AT61" r:id="rId392"/>
    <hyperlink ref="AT62" r:id="rId393"/>
    <hyperlink ref="AT63" r:id="rId394"/>
    <hyperlink ref="AT64" r:id="rId395"/>
    <hyperlink ref="AT68" r:id="rId396" display="http://kr-rada.gov.ua/site/uploads/files/Miska-rada/reglament_7_19-03-2019.pdf"/>
    <hyperlink ref="AT73" r:id="rId397"/>
    <hyperlink ref="AT75" r:id="rId398"/>
    <hyperlink ref="AT76" r:id="rId399"/>
    <hyperlink ref="AV3" r:id="rId400"/>
    <hyperlink ref="AV10" r:id="rId401"/>
    <hyperlink ref="CJ12" r:id="rId402"/>
    <hyperlink ref="CJ13" r:id="rId403"/>
    <hyperlink ref="CJ17" r:id="rId404"/>
    <hyperlink ref="CJ18" r:id="rId405"/>
    <hyperlink ref="CJ22" r:id="rId406"/>
    <hyperlink ref="CJ28" r:id="rId407"/>
    <hyperlink ref="CJ34" r:id="rId408"/>
    <hyperlink ref="CJ35" r:id="rId409"/>
    <hyperlink ref="CJ41" display="https://uman-rada.gov.ua/index.php/diialnist/rehuliatorna-diialnist/opryliudnennia-proektiv-rehuliatornykh-aktiv-ta-analizu-rehuliatornoho-vplyvu/item/439-pro-zatverdzhennia-polozhen-pro-poriadok-rozmishchennia-tymchasovykh-sporud-dlia-zdiisnennia-pidpryi"/>
    <hyperlink ref="CJ42" r:id="rId410" display="http://uman-rada.gov.ua/index.php/komunalne-maino"/>
    <hyperlink ref="CJ43" r:id="rId411"/>
    <hyperlink ref="CJ48" r:id="rId412"/>
    <hyperlink ref="CJ49" r:id="rId413"/>
    <hyperlink ref="CJ50" r:id="rId414"/>
    <hyperlink ref="CJ55" r:id="rId415"/>
    <hyperlink ref="CJ62" r:id="rId416"/>
    <hyperlink ref="CJ63" r:id="rId417"/>
    <hyperlink ref="CJ64" r:id="rId418"/>
    <hyperlink ref="CJ72" r:id="rId419"/>
    <hyperlink ref="CJ74" r:id="rId420"/>
    <hyperlink ref="CJ76" r:id="rId421"/>
    <hyperlink ref="CJ78" r:id="rId422"/>
    <hyperlink ref="CR2" r:id="rId423"/>
    <hyperlink ref="CR12" r:id="rId424" display="http://chmr.gov.ua/ua/sections.php?s=2"/>
    <hyperlink ref="CR13" r:id="rId425"/>
    <hyperlink ref="CR16" r:id="rId426"/>
    <hyperlink ref="CR18" r:id="rId427"/>
    <hyperlink ref="CR23" r:id="rId428" display="http://chmr.gov.ua/ua/files.php?s=2&amp;s1=168&amp;s2=241"/>
    <hyperlink ref="CR25" r:id="rId429"/>
    <hyperlink ref="CR26" r:id="rId430"/>
    <hyperlink ref="CR28" r:id="rId431"/>
    <hyperlink ref="CR29" r:id="rId432"/>
    <hyperlink ref="CR32" r:id="rId433"/>
    <hyperlink ref="CR39" r:id="rId434"/>
    <hyperlink ref="CR41" r:id="rId435"/>
    <hyperlink ref="CR46" r:id="rId436"/>
    <hyperlink ref="CR48" r:id="rId437"/>
    <hyperlink ref="CR49" r:id="rId438"/>
    <hyperlink ref="CR52" r:id="rId439" display="http://chmr.gov.ua/ua/newsread.php?view=18747&amp;s=1&amp;s1=68_x000a_"/>
    <hyperlink ref="CR54" r:id="rId440"/>
    <hyperlink ref="CR58" r:id="rId441"/>
    <hyperlink ref="CR59" r:id="rId442"/>
    <hyperlink ref="CR66" r:id="rId443"/>
    <hyperlink ref="CR71" r:id="rId444"/>
    <hyperlink ref="CR75" r:id="rId445"/>
    <hyperlink ref="CR76" r:id="rId446"/>
    <hyperlink ref="CR78" r:id="rId447"/>
    <hyperlink ref="D20" r:id="rId448"/>
    <hyperlink ref="D21" r:id="rId449"/>
    <hyperlink ref="D22" r:id="rId450"/>
    <hyperlink ref="L10" r:id="rId451"/>
    <hyperlink ref="R2" r:id="rId452" display="http://drohobych-rada.gov.ua/servisy/"/>
    <hyperlink ref="AZ2" r:id="rId453"/>
    <hyperlink ref="CJ2" r:id="rId454"/>
    <hyperlink ref="BH13" r:id="rId455"/>
    <hyperlink ref="BH15" r:id="rId456"/>
    <hyperlink ref="BH20" r:id="rId457"/>
    <hyperlink ref="BH29" r:id="rId458"/>
    <hyperlink ref="BH70" r:id="rId459" display="https://mukachevo-rada.gov.ua/golovna/instrumenti-meshkancya/gromadska-uchast/zapobigannya-korupciyi/zvernennya-vikrivachiv"/>
    <hyperlink ref="BH74" r:id="rId460"/>
    <hyperlink ref="BJ14" r:id="rId461" display="https://nizhynrada.gov.ua/nmr/departments/deputati-miskoji-radi"/>
    <hyperlink ref="BJ18" r:id="rId462" display="https://nizhynrada.gov.ua/nmr/vikonkom/rishennya-vikonavchogo-komitetu"/>
    <hyperlink ref="BJ19" r:id="rId463"/>
    <hyperlink ref="BJ20" r:id="rId464"/>
    <hyperlink ref="BJ25" r:id="rId465"/>
    <hyperlink ref="BJ29" r:id="rId466"/>
    <hyperlink ref="BJ56" r:id="rId467"/>
    <hyperlink ref="BJ64" r:id="rId468"/>
    <hyperlink ref="BJ70" r:id="rId469"/>
    <hyperlink ref="BN10" r:id="rId470"/>
    <hyperlink ref="BN14" r:id="rId471"/>
    <hyperlink ref="BN17" r:id="rId472"/>
    <hyperlink ref="BN18" r:id="rId473"/>
    <hyperlink ref="AV25" r:id="rId474"/>
    <hyperlink ref="AV43" r:id="rId475"/>
    <hyperlink ref="AX10" r:id="rId476"/>
    <hyperlink ref="AX25" r:id="rId477"/>
    <hyperlink ref="AX28" r:id="rId478"/>
    <hyperlink ref="AX33" r:id="rId479"/>
    <hyperlink ref="AX34" r:id="rId480"/>
    <hyperlink ref="AX35" r:id="rId481"/>
    <hyperlink ref="AX36" r:id="rId482"/>
    <hyperlink ref="AX37" r:id="rId483"/>
    <hyperlink ref="AX38" r:id="rId484"/>
    <hyperlink ref="AX40" r:id="rId485"/>
    <hyperlink ref="AX43" r:id="rId486"/>
    <hyperlink ref="AX44" r:id="rId487"/>
    <hyperlink ref="AX52" r:id="rId488"/>
    <hyperlink ref="AX55" r:id="rId489"/>
    <hyperlink ref="AX58" r:id="rId490"/>
    <hyperlink ref="AX59" r:id="rId491"/>
    <hyperlink ref="AX60" r:id="rId492" display="https://www.lutskrada.gov.ua/publications/novi-pravyla-povirky-lichylnykiv-uves-protses-kontroliuvatyme-pidpryiemstvo_x000a_"/>
    <hyperlink ref="AX61" r:id="rId493"/>
    <hyperlink ref="AX62" r:id="rId494"/>
    <hyperlink ref="AX63" r:id="rId495"/>
    <hyperlink ref="AX64" r:id="rId496"/>
    <hyperlink ref="AX66" r:id="rId497"/>
    <hyperlink ref="AX69" r:id="rId498"/>
    <hyperlink ref="AX73" r:id="rId499"/>
    <hyperlink ref="AX78" r:id="rId500"/>
    <hyperlink ref="AZ5" r:id="rId501"/>
    <hyperlink ref="AZ12" r:id="rId502"/>
    <hyperlink ref="AZ14" r:id="rId503"/>
    <hyperlink ref="AZ15" r:id="rId504"/>
    <hyperlink ref="AZ16" r:id="rId505"/>
    <hyperlink ref="AZ17" r:id="rId506"/>
    <hyperlink ref="AZ19" r:id="rId507"/>
    <hyperlink ref="AZ20" r:id="rId508"/>
    <hyperlink ref="AZ21" r:id="rId509"/>
    <hyperlink ref="AZ22" r:id="rId510"/>
    <hyperlink ref="AZ24" r:id="rId511"/>
    <hyperlink ref="AZ28" r:id="rId512"/>
    <hyperlink ref="AZ34" r:id="rId513"/>
    <hyperlink ref="AZ36" r:id="rId514"/>
    <hyperlink ref="AZ37" r:id="rId515"/>
    <hyperlink ref="AZ39" r:id="rId516"/>
    <hyperlink ref="AZ40" r:id="rId517"/>
    <hyperlink ref="AZ41" r:id="rId518"/>
    <hyperlink ref="AZ42" r:id="rId519" display="https://city-adm.lviv.ua/competitions"/>
    <hyperlink ref="AZ43" r:id="rId520"/>
    <hyperlink ref="AZ44" r:id="rId521"/>
    <hyperlink ref="AZ46" r:id="rId522"/>
    <hyperlink ref="AZ48" r:id="rId523"/>
    <hyperlink ref="AZ55" r:id="rId524"/>
    <hyperlink ref="AZ56" r:id="rId525"/>
    <hyperlink ref="AZ57" r:id="rId526"/>
    <hyperlink ref="AZ58" r:id="rId527"/>
    <hyperlink ref="AZ59" r:id="rId528"/>
    <hyperlink ref="AZ61" r:id="rId529"/>
    <hyperlink ref="AZ63" r:id="rId530"/>
    <hyperlink ref="AZ65" r:id="rId531"/>
    <hyperlink ref="AZ67" r:id="rId532"/>
    <hyperlink ref="AZ69" r:id="rId533"/>
    <hyperlink ref="AZ71" r:id="rId534"/>
    <hyperlink ref="AZ74" r:id="rId535"/>
    <hyperlink ref="AZ75" r:id="rId536"/>
    <hyperlink ref="AZ76" r:id="rId537"/>
    <hyperlink ref="AZ77" r:id="rId538"/>
    <hyperlink ref="AZ78" r:id="rId539"/>
    <hyperlink ref="CF23" r:id="rId540"/>
    <hyperlink ref="CF33" r:id="rId541"/>
    <hyperlink ref="CF43" r:id="rId542"/>
    <hyperlink ref="CF67" r:id="rId543"/>
    <hyperlink ref="CT10" r:id="rId544"/>
    <hyperlink ref="CT12" r:id="rId545"/>
    <hyperlink ref="CT13" r:id="rId546"/>
    <hyperlink ref="CT15" r:id="rId547"/>
    <hyperlink ref="CT16" r:id="rId548"/>
    <hyperlink ref="CT17" r:id="rId549"/>
    <hyperlink ref="CT21" r:id="rId550"/>
    <hyperlink ref="CT22" r:id="rId551"/>
    <hyperlink ref="CT24" r:id="rId552"/>
    <hyperlink ref="CT29" r:id="rId553"/>
    <hyperlink ref="CT35" r:id="rId554" display="http://chernivtsy.eu/portal/publichni-zakupivili-2021"/>
    <hyperlink ref="CT36" r:id="rId555"/>
    <hyperlink ref="CT46" r:id="rId556" location="more-135050"/>
    <hyperlink ref="CT51" r:id="rId557"/>
    <hyperlink ref="CT53" r:id="rId558"/>
    <hyperlink ref="CT56" r:id="rId559"/>
    <hyperlink ref="CT57" r:id="rId560"/>
    <hyperlink ref="CT58" r:id="rId561"/>
    <hyperlink ref="CT59" r:id="rId562"/>
    <hyperlink ref="CT61" r:id="rId563"/>
    <hyperlink ref="CT63" r:id="rId564"/>
    <hyperlink ref="CT64" r:id="rId565"/>
    <hyperlink ref="CT66" r:id="rId566"/>
    <hyperlink ref="CT72" r:id="rId567"/>
    <hyperlink ref="CT74" r:id="rId568"/>
    <hyperlink ref="CT75" r:id="rId569"/>
    <hyperlink ref="CT76" r:id="rId570"/>
    <hyperlink ref="CT78" r:id="rId571"/>
    <hyperlink ref="R19" r:id="rId572"/>
    <hyperlink ref="R25" r:id="rId573"/>
    <hyperlink ref="R28" r:id="rId574"/>
    <hyperlink ref="R34" r:id="rId575"/>
    <hyperlink ref="R36" r:id="rId576"/>
    <hyperlink ref="R48" r:id="rId577"/>
    <hyperlink ref="R50" display="http://drohobych-rada.gov.ua/informatsiya-vykonavchyh-organiv/byudzhet-drogobycha/_x000a_https://doc.drohobych-rada.gov.ua/?action=do_search&amp;keywords=%D0%BF%D1%80%D0%BE%20%D0%B2%D0%BD%D0%B5%D1%81%D0%B5%D0%BD%D0%BD%D1%8F%20%D0%B7%D0%BC%D1%96%D0%BD%20%D0%B4%D0%BE"/>
    <hyperlink ref="R52" r:id="rId578"/>
    <hyperlink ref="R58" r:id="rId579"/>
    <hyperlink ref="R67" r:id="rId580"/>
    <hyperlink ref="R73" r:id="rId581"/>
    <hyperlink ref="R75" r:id="rId582"/>
    <hyperlink ref="X10" r:id="rId583"/>
    <hyperlink ref="X11" r:id="rId584" display="http://www.mvk.if.ua/livevideo"/>
    <hyperlink ref="X14" display="http://www.mvk.if.ua/biografija _x000a_http://www.mrada.if.ua/%D0%B4%D0%B5%D0%BF%D1%83%D1%82%D0%B0%D1%82%D0%B8-%D0%BC%D1%96%D1%81%D1%8C%D0%BA%D0%BE%D1%97-%D1%80%D0%B0%D0%B4%D0%B8/%D0%B4%D0%B5%D0%BF%D1%83%D1%82%D0%B0%D1%82%D1%81%D1%8C%D0%BA%D0%B8%D0%B9-%D0%BA%D0"/>
    <hyperlink ref="X16" r:id="rId585"/>
    <hyperlink ref="X19" r:id="rId586"/>
    <hyperlink ref="X20" r:id="rId587"/>
    <hyperlink ref="X22" r:id="rId588"/>
    <hyperlink ref="X25" r:id="rId589"/>
    <hyperlink ref="X31" r:id="rId590"/>
    <hyperlink ref="X32" r:id="rId591"/>
    <hyperlink ref="X34" r:id="rId592"/>
    <hyperlink ref="X35" r:id="rId593"/>
    <hyperlink ref="X37" r:id="rId594"/>
    <hyperlink ref="X38" r:id="rId595"/>
    <hyperlink ref="X39" r:id="rId596"/>
    <hyperlink ref="X40" r:id="rId597"/>
    <hyperlink ref="X41" r:id="rId598"/>
    <hyperlink ref="X56" r:id="rId599"/>
    <hyperlink ref="X59" r:id="rId600"/>
    <hyperlink ref="X73" r:id="rId601"/>
    <hyperlink ref="X75" r:id="rId602"/>
    <hyperlink ref="X76" r:id="rId603"/>
    <hyperlink ref="X77" r:id="rId604"/>
    <hyperlink ref="AH11" r:id="rId605" display="http://www.kovelrada.gov.ua/councildecision.html"/>
    <hyperlink ref="AH12" r:id="rId606" display="http://kovelrada.gov.ua/protokoli_zasidan_postijnih_komisij_za_2020_rik.html"/>
    <hyperlink ref="AH13" r:id="rId607"/>
    <hyperlink ref="AH14" r:id="rId608" display="http://www.kovelrada.gov.ua/council.html"/>
    <hyperlink ref="AH15" r:id="rId609"/>
    <hyperlink ref="AH16" r:id="rId610"/>
    <hyperlink ref="AH17" r:id="rId611" display="http://www.kovelrada.gov.ua/programeconomic.html"/>
    <hyperlink ref="AH18" r:id="rId612"/>
    <hyperlink ref="AH23" r:id="rId613"/>
    <hyperlink ref="AH24" r:id="rId614" display="http://kovelrada.gov.ua/appeals_citizens.html"/>
    <hyperlink ref="AH25" r:id="rId615"/>
    <hyperlink ref="AH26" r:id="rId616"/>
    <hyperlink ref="AH28" r:id="rId617"/>
    <hyperlink ref="AH29" r:id="rId618" display="http://koryukivka-rada.gov.ua/korysna-informatsiya/proektnyj-menedzhment/aktualni-konkursy-ta-granty/"/>
    <hyperlink ref="AH34" r:id="rId619"/>
    <hyperlink ref="AH39" r:id="rId620"/>
    <hyperlink ref="AH41" r:id="rId621"/>
    <hyperlink ref="AH43" r:id="rId622" display="http://www.kovelrada.gov.ua/news-9644.html"/>
    <hyperlink ref="AH48" r:id="rId623"/>
    <hyperlink ref="AH52" r:id="rId624"/>
    <hyperlink ref="AH55" r:id="rId625"/>
    <hyperlink ref="AH58" r:id="rId626"/>
    <hyperlink ref="AH62" r:id="rId627" display="http://www.kovelrada.gov.ua/publichna_informaciya_cshodo_sluzhbi_v_organah_miscevogo_samovryaduvannya.html"/>
    <hyperlink ref="AH63" r:id="rId628" display="http://www.kovelrada.gov.ua/news-9858.html"/>
    <hyperlink ref="AH64" r:id="rId629"/>
    <hyperlink ref="AH65" r:id="rId630" display="http://www.kovelrada.gov.ua/news-9390.html"/>
    <hyperlink ref="AH67" r:id="rId631" display="http://www.kovelrada.gov.ua/parliamentary_declaration.html"/>
    <hyperlink ref="AH68" r:id="rId632"/>
    <hyperlink ref="AH71" r:id="rId633"/>
    <hyperlink ref="AH72" r:id="rId634"/>
    <hyperlink ref="AH75" r:id="rId635"/>
    <hyperlink ref="AH76" r:id="rId636"/>
    <hyperlink ref="AJ2" r:id="rId637"/>
    <hyperlink ref="AJ11" r:id="rId638" display="https://www.youtube.com/channel/UCE6WG2rNq13noTl0TeBrWnA/videos"/>
    <hyperlink ref="AJ12" r:id="rId639" display="https://konotop-rada.gov.ua/zasidannia-miskoi-komisii-z-pytan-tekhnohenno-ekolohichnoi-bezpeky-ta-nadzvychajnykh-sytuatsij-vid-27-03-2020-roku/"/>
    <hyperlink ref="AJ14" r:id="rId640" display="https://konotop-rada.gov.ua/7530-2019-08-20-14-00-50/"/>
    <hyperlink ref="AJ15" r:id="rId641"/>
    <hyperlink ref="AJ16" r:id="rId642"/>
    <hyperlink ref="AJ17" r:id="rId643"/>
    <hyperlink ref="AJ18" r:id="rId644"/>
    <hyperlink ref="AJ23" r:id="rId645" display="https://konotop-rada.gov.ua/pro-oholoshennia-shchodo-sklykannia-sesii-konotopskoi-miskoi-rady-somoho-sklykannia/"/>
    <hyperlink ref="AJ30" r:id="rId646"/>
    <hyperlink ref="AJ34" r:id="rId647"/>
    <hyperlink ref="AJ35" r:id="rId648"/>
    <hyperlink ref="AJ38" r:id="rId649"/>
    <hyperlink ref="AJ40" r:id="rId650" display="https://konotop-rada.gov.ua/wp-content/uploads/2009/05/P20144.pdfhttps:/konotop-rada.gov.ua/wp-content/uploads/2009/05/P20148a.pdf"/>
    <hyperlink ref="AJ41" r:id="rId651"/>
    <hyperlink ref="AJ43" r:id="rId652"/>
    <hyperlink ref="AJ48" r:id="rId653"/>
    <hyperlink ref="AJ50" r:id="rId654"/>
    <hyperlink ref="AJ56" r:id="rId655"/>
    <hyperlink ref="AJ57" r:id="rId656"/>
    <hyperlink ref="AJ58" r:id="rId657"/>
    <hyperlink ref="AJ59" r:id="rId658"/>
    <hyperlink ref="AJ61" r:id="rId659"/>
    <hyperlink ref="AJ62" r:id="rId660"/>
    <hyperlink ref="AJ63" r:id="rId661" display="https://konotop-rada.gov.ua/wp-content/uploads/2009/04/konkurs-z-06.05.2020.pdf"/>
    <hyperlink ref="AJ68" r:id="rId662"/>
    <hyperlink ref="AJ69" r:id="rId663"/>
    <hyperlink ref="AJ73" r:id="rId664"/>
    <hyperlink ref="AJ76" r:id="rId665"/>
    <hyperlink ref="AJ78" r:id="rId666"/>
    <hyperlink ref="AL22" r:id="rId667" display="http://konstrada.gov.ua/power/30-reglament-roboti"/>
    <hyperlink ref="AL23" r:id="rId668"/>
    <hyperlink ref="AL24" r:id="rId669" display="http://konstrada.gov.ua/component/documents/?start=0"/>
    <hyperlink ref="AL41" r:id="rId670"/>
    <hyperlink ref="AL42" r:id="rId671"/>
    <hyperlink ref="AL43" r:id="rId672" display="http://konstrada.gov.ua/sotsialno-ekonomichnij-rozvitok/zhitlovo-gospodarske-gospodarstvo/orenda"/>
    <hyperlink ref="AL44" r:id="rId673"/>
    <hyperlink ref="AL58" r:id="rId674"/>
    <hyperlink ref="AL69" r:id="rId675"/>
    <hyperlink ref="AL71" r:id="rId676"/>
    <hyperlink ref="AL76" r:id="rId677"/>
    <hyperlink ref="AN20" r:id="rId678" display="http://krm.gov.ua/article/view/498"/>
    <hyperlink ref="AN43" r:id="rId679"/>
    <hyperlink ref="AN56" r:id="rId680"/>
    <hyperlink ref="AN65" r:id="rId681"/>
    <hyperlink ref="AN64" r:id="rId682"/>
    <hyperlink ref="AN76" r:id="rId683"/>
    <hyperlink ref="AN75" r:id="rId684"/>
    <hyperlink ref="AN74" r:id="rId685"/>
    <hyperlink ref="AN16" r:id="rId686"/>
    <hyperlink ref="BB10" r:id="rId687"/>
    <hyperlink ref="BB77" r:id="rId688"/>
    <hyperlink ref="BB76" r:id="rId689"/>
    <hyperlink ref="BB63" r:id="rId690"/>
    <hyperlink ref="BB30" r:id="rId691"/>
    <hyperlink ref="BB78" r:id="rId692"/>
    <hyperlink ref="BB48" r:id="rId693"/>
    <hyperlink ref="BB49" r:id="rId694"/>
    <hyperlink ref="BB50" r:id="rId695"/>
    <hyperlink ref="BB51" r:id="rId696"/>
    <hyperlink ref="BB46" r:id="rId697"/>
    <hyperlink ref="BB54" r:id="rId698"/>
    <hyperlink ref="BB55" r:id="rId699"/>
    <hyperlink ref="BD10" r:id="rId700"/>
    <hyperlink ref="BD72" r:id="rId701"/>
    <hyperlink ref="BD69" r:id="rId702"/>
    <hyperlink ref="BD68" r:id="rId703"/>
    <hyperlink ref="BD66" r:id="rId704"/>
    <hyperlink ref="BD65" r:id="rId705"/>
    <hyperlink ref="BD64" r:id="rId706"/>
    <hyperlink ref="BD63" r:id="rId707"/>
    <hyperlink ref="BD62" r:id="rId708"/>
    <hyperlink ref="BD61" r:id="rId709"/>
    <hyperlink ref="BD59" r:id="rId710"/>
    <hyperlink ref="BD58" r:id="rId711"/>
    <hyperlink ref="BD71" r:id="rId712"/>
    <hyperlink ref="BD57" r:id="rId713"/>
    <hyperlink ref="BD56" r:id="rId714"/>
    <hyperlink ref="BD50" r:id="rId715"/>
    <hyperlink ref="BD49" r:id="rId716"/>
    <hyperlink ref="BD48" r:id="rId717"/>
    <hyperlink ref="BD44" r:id="rId718"/>
    <hyperlink ref="BD43" r:id="rId719"/>
    <hyperlink ref="BD23" r:id="rId720"/>
    <hyperlink ref="BD75" r:id="rId721"/>
    <hyperlink ref="BF2" r:id="rId722"/>
    <hyperlink ref="BF10" r:id="rId723"/>
    <hyperlink ref="BF78" r:id="rId724"/>
    <hyperlink ref="BF74" r:id="rId725"/>
    <hyperlink ref="BF72" r:id="rId726"/>
    <hyperlink ref="BF71" r:id="rId727"/>
    <hyperlink ref="BF66" r:id="rId728"/>
    <hyperlink ref="BF63" r:id="rId729"/>
    <hyperlink ref="BF61" r:id="rId730"/>
    <hyperlink ref="BF59" r:id="rId731"/>
    <hyperlink ref="BF32" r:id="rId732"/>
    <hyperlink ref="BF28" r:id="rId733"/>
    <hyperlink ref="BF25" r:id="rId734"/>
    <hyperlink ref="BF18" r:id="rId735"/>
    <hyperlink ref="BF16" r:id="rId736"/>
    <hyperlink ref="BF14" r:id="rId737"/>
    <hyperlink ref="BF50" r:id="rId738"/>
    <hyperlink ref="BF51" r:id="rId739"/>
    <hyperlink ref="BZ2" r:id="rId740"/>
    <hyperlink ref="BZ12" r:id="rId741"/>
    <hyperlink ref="BZ13" r:id="rId742" display="http://sed-rada.gov.ua/miska-rada/zviti-miskogo-golovi-yogo-zastupnikiv-ta-sekretarya-radi"/>
    <hyperlink ref="BZ15" r:id="rId743"/>
    <hyperlink ref="BZ31" r:id="rId744"/>
    <hyperlink ref="BZ30" r:id="rId745"/>
    <hyperlink ref="BZ29" r:id="rId746"/>
    <hyperlink ref="BZ27" r:id="rId747"/>
    <hyperlink ref="BZ38" r:id="rId748"/>
    <hyperlink ref="BZ39" r:id="rId749"/>
    <hyperlink ref="BZ37" r:id="rId750"/>
    <hyperlink ref="BZ36" r:id="rId751"/>
    <hyperlink ref="BZ34" r:id="rId752"/>
    <hyperlink ref="BZ35" r:id="rId753"/>
    <hyperlink ref="BZ33" r:id="rId754"/>
    <hyperlink ref="BZ32" r:id="rId755"/>
    <hyperlink ref="BZ16" r:id="rId756"/>
    <hyperlink ref="BZ21" r:id="rId757"/>
    <hyperlink ref="BZ22" r:id="rId758"/>
    <hyperlink ref="BZ23" r:id="rId759"/>
    <hyperlink ref="BZ25" r:id="rId760"/>
    <hyperlink ref="BZ69" r:id="rId761"/>
    <hyperlink ref="BZ68" r:id="rId762"/>
    <hyperlink ref="BZ70" r:id="rId763"/>
    <hyperlink ref="BZ72" r:id="rId764"/>
    <hyperlink ref="BZ73" r:id="rId765"/>
    <hyperlink ref="BZ76" r:id="rId766"/>
    <hyperlink ref="BZ75" r:id="rId767"/>
    <hyperlink ref="BZ77" r:id="rId768"/>
    <hyperlink ref="BZ67" r:id="rId769"/>
    <hyperlink ref="BZ60" r:id="rId770"/>
    <hyperlink ref="BZ61" r:id="rId771"/>
    <hyperlink ref="BZ62" r:id="rId772"/>
    <hyperlink ref="BZ63" r:id="rId773"/>
    <hyperlink ref="BZ26" r:id="rId774"/>
    <hyperlink ref="CB5" r:id="rId775"/>
    <hyperlink ref="CB2" r:id="rId776"/>
    <hyperlink ref="CB10" r:id="rId777"/>
    <hyperlink ref="CB42" r:id="rId778"/>
    <hyperlink ref="CB29" r:id="rId779"/>
    <hyperlink ref="CB14" r:id="rId780"/>
    <hyperlink ref="CB15" r:id="rId781"/>
    <hyperlink ref="CB35" r:id="rId782"/>
    <hyperlink ref="CB36" r:id="rId783"/>
    <hyperlink ref="CB38" r:id="rId784"/>
    <hyperlink ref="CB48" r:id="rId785"/>
    <hyperlink ref="CB64" r:id="rId786"/>
    <hyperlink ref="CB65" r:id="rId787"/>
    <hyperlink ref="CB66" r:id="rId788"/>
    <hyperlink ref="CB28" r:id="rId789"/>
    <hyperlink ref="CB62" r:id="rId790"/>
    <hyperlink ref="CB61" r:id="rId791"/>
    <hyperlink ref="CB16" r:id="rId792"/>
    <hyperlink ref="CB71" r:id="rId793"/>
    <hyperlink ref="CB70" r:id="rId794"/>
    <hyperlink ref="CB72" r:id="rId795"/>
    <hyperlink ref="CX2" r:id="rId796"/>
    <hyperlink ref="CX4" r:id="rId797"/>
    <hyperlink ref="CX46" r:id="rId798"/>
    <hyperlink ref="CX15" r:id="rId799"/>
    <hyperlink ref="CX32" r:id="rId800"/>
    <hyperlink ref="CX34" r:id="rId801"/>
    <hyperlink ref="CX35" r:id="rId802"/>
    <hyperlink ref="CX36" r:id="rId803"/>
    <hyperlink ref="CX37" r:id="rId804"/>
    <hyperlink ref="CX38" r:id="rId805"/>
    <hyperlink ref="CX39" r:id="rId806"/>
    <hyperlink ref="CX40" r:id="rId807"/>
    <hyperlink ref="CX41" r:id="rId808"/>
    <hyperlink ref="CX44" r:id="rId809"/>
    <hyperlink ref="CX47" r:id="rId810"/>
    <hyperlink ref="CX48" r:id="rId811"/>
    <hyperlink ref="CX50" r:id="rId812"/>
    <hyperlink ref="CX49" r:id="rId813"/>
    <hyperlink ref="CX51" r:id="rId814"/>
    <hyperlink ref="CX63" r:id="rId815"/>
    <hyperlink ref="CX78" r:id="rId816"/>
    <hyperlink ref="CX77" r:id="rId817"/>
    <hyperlink ref="CX76" r:id="rId818"/>
    <hyperlink ref="CX75" r:id="rId819"/>
    <hyperlink ref="CX74" r:id="rId820"/>
    <hyperlink ref="CX66" r:id="rId821"/>
    <hyperlink ref="CX68" r:id="rId822"/>
    <hyperlink ref="CX70" r:id="rId823"/>
    <hyperlink ref="CX71" r:id="rId824"/>
    <hyperlink ref="CX72" r:id="rId825"/>
    <hyperlink ref="CX23" r:id="rId826"/>
    <hyperlink ref="CX24" r:id="rId827"/>
    <hyperlink ref="CX58" r:id="rId828"/>
    <hyperlink ref="CX59" r:id="rId829"/>
    <hyperlink ref="CX61" r:id="rId830"/>
    <hyperlink ref="CX13" r:id="rId831"/>
    <hyperlink ref="CP10" r:id="rId832"/>
    <hyperlink ref="CP16" r:id="rId833"/>
    <hyperlink ref="CP21" r:id="rId834"/>
    <hyperlink ref="CP22" r:id="rId835"/>
    <hyperlink ref="CP25" r:id="rId836"/>
    <hyperlink ref="CP35" r:id="rId837"/>
    <hyperlink ref="CP37" r:id="rId838"/>
    <hyperlink ref="CP39" r:id="rId839"/>
    <hyperlink ref="CP48" r:id="rId840"/>
    <hyperlink ref="CP51" r:id="rId841"/>
    <hyperlink ref="CP53" r:id="rId842"/>
    <hyperlink ref="CP54" r:id="rId843"/>
    <hyperlink ref="CP56" r:id="rId844"/>
    <hyperlink ref="CP58" r:id="rId845"/>
    <hyperlink ref="CP61" r:id="rId846"/>
    <hyperlink ref="CP63" r:id="rId847"/>
    <hyperlink ref="CP64" r:id="rId848"/>
    <hyperlink ref="CP65" r:id="rId849"/>
    <hyperlink ref="CP66" r:id="rId850"/>
    <hyperlink ref="CV10" r:id="rId851"/>
    <hyperlink ref="CV15" r:id="rId852"/>
    <hyperlink ref="CV17" r:id="rId853" display="http://chernigiv-rada.gov.ua/miski-programy/"/>
    <hyperlink ref="CV19" r:id="rId854"/>
    <hyperlink ref="CV28" r:id="rId855"/>
    <hyperlink ref="CV29" r:id="rId856" display="https://chernigiv-rada.gov.ua/investuite-u-chernihiv/"/>
    <hyperlink ref="CV35" r:id="rId857"/>
    <hyperlink ref="CV40" r:id="rId858"/>
    <hyperlink ref="CV39" r:id="rId859"/>
    <hyperlink ref="CV41" r:id="rId860"/>
    <hyperlink ref="CV42" r:id="rId861"/>
    <hyperlink ref="CV46" r:id="rId862"/>
    <hyperlink ref="CV47" r:id="rId863"/>
    <hyperlink ref="CV49" r:id="rId864"/>
    <hyperlink ref="CV54" r:id="rId865"/>
    <hyperlink ref="CV61" r:id="rId866"/>
    <hyperlink ref="CV64" r:id="rId867"/>
    <hyperlink ref="CV71" r:id="rId868"/>
    <hyperlink ref="CV72" r:id="rId869"/>
    <hyperlink ref="CD3" r:id="rId870"/>
    <hyperlink ref="CD4" r:id="rId871"/>
    <hyperlink ref="CD5" r:id="rId872"/>
    <hyperlink ref="CD11" r:id="rId873"/>
    <hyperlink ref="CD13" r:id="rId874"/>
    <hyperlink ref="CD20" r:id="rId875"/>
    <hyperlink ref="CD28" r:id="rId876"/>
    <hyperlink ref="CD35" r:id="rId877"/>
    <hyperlink ref="CD42" r:id="rId878"/>
    <hyperlink ref="CD43" r:id="rId879"/>
    <hyperlink ref="CD50" r:id="rId880"/>
    <hyperlink ref="CD53" r:id="rId881" display="https://smr.gov.ua/uk/2016-03-14-08-10-17/gromadski-obgovorennya/elektronni-konsultatsii-z-hromadskistiu/12352-elektronni-konsultatsij-prijom-propozitsij-shchodo-proektu-miskogo-byudzhetu-na-2019-rik-ta-proektu-programi-ekonomichnogo-i-sotsialnogo-rozvitku-m-sumi-na-2019-rik-ta-osnovnikh-napryamiv-rozvitku-na-2020-2021-roki.html "/>
    <hyperlink ref="CD55" r:id="rId882" display="https://smr.gov.ua/uk/misto/2016-03-14-08-10-17/informatsijni-materiali/informatsijni-materiali-z-pitan-sotszakhistu/184-osnovni-vidi-sotsialnoji-dopomogi/8504-perelik-kategorij-sumchan-yaki-mozhut-otrimati-sotsialnu-dopomogu-vid-sumskoji-miskoji-radi.html"/>
    <hyperlink ref="CD69" r:id="rId883"/>
    <hyperlink ref="CD71" r:id="rId884"/>
    <hyperlink ref="CD72" r:id="rId885"/>
    <hyperlink ref="CD73" r:id="rId886"/>
    <hyperlink ref="BX11" r:id="rId887"/>
    <hyperlink ref="BX12" r:id="rId888"/>
    <hyperlink ref="BX15" r:id="rId889"/>
    <hyperlink ref="BX16" r:id="rId890"/>
    <hyperlink ref="BX22" r:id="rId891"/>
    <hyperlink ref="BX23" r:id="rId892"/>
    <hyperlink ref="BX25" r:id="rId893"/>
    <hyperlink ref="BX26" r:id="rId894"/>
    <hyperlink ref="BX28" r:id="rId895" display="http://www.city-adm.rv.ua/RivnePortal/ukr/city_partners.aspx (старий сайт), на новому сайті розділу немає і пошук не видає"/>
    <hyperlink ref="BX33" r:id="rId896"/>
    <hyperlink ref="BX34" r:id="rId897"/>
    <hyperlink ref="BX35" r:id="rId898"/>
    <hyperlink ref="BX36" r:id="rId899"/>
    <hyperlink ref="BX37" r:id="rId900"/>
    <hyperlink ref="BX38" r:id="rId901"/>
    <hyperlink ref="BX43" r:id="rId902"/>
    <hyperlink ref="BX49" r:id="rId903"/>
    <hyperlink ref="BX50" r:id="rId904"/>
    <hyperlink ref="BX55" r:id="rId905"/>
    <hyperlink ref="BX56" r:id="rId906" display="https://rivnesoc.gov.ua/care/"/>
    <hyperlink ref="BX57" r:id="rId907"/>
    <hyperlink ref="BX58" r:id="rId908"/>
    <hyperlink ref="BX61" r:id="rId909"/>
    <hyperlink ref="BX62" r:id="rId910"/>
    <hyperlink ref="BX63" r:id="rId911"/>
    <hyperlink ref="BX66" r:id="rId912"/>
    <hyperlink ref="BX69" r:id="rId913"/>
    <hyperlink ref="BX73" r:id="rId914"/>
    <hyperlink ref="BX74" r:id="rId915"/>
    <hyperlink ref="BX75" r:id="rId916" display="http://www.city-adm.rv.ua/PublicServices/draft-decisions/senate; новий сайт"/>
    <hyperlink ref="BV2" r:id="rId917"/>
    <hyperlink ref="BV3" r:id="rId918"/>
    <hyperlink ref="BV4" r:id="rId919"/>
    <hyperlink ref="BV5" r:id="rId920"/>
    <hyperlink ref="BV13" r:id="rId921"/>
    <hyperlink ref="BV15" r:id="rId922"/>
    <hyperlink ref="BV16" r:id="rId923"/>
    <hyperlink ref="BV17" r:id="rId924"/>
    <hyperlink ref="BV18" r:id="rId925"/>
    <hyperlink ref="BV19" r:id="rId926"/>
    <hyperlink ref="BV21" r:id="rId927"/>
    <hyperlink ref="BV25" r:id="rId928"/>
    <hyperlink ref="BV33" r:id="rId929"/>
    <hyperlink ref="BV56" r:id="rId930"/>
    <hyperlink ref="BV57" r:id="rId931"/>
    <hyperlink ref="BV58" r:id="rId932"/>
    <hyperlink ref="BV59" r:id="rId933"/>
    <hyperlink ref="BV69" r:id="rId934"/>
    <hyperlink ref="BN23" r:id="rId935"/>
    <hyperlink ref="BN25" r:id="rId936"/>
    <hyperlink ref="BN29" r:id="rId937"/>
    <hyperlink ref="BN24" r:id="rId938"/>
    <hyperlink ref="BN35" r:id="rId939"/>
    <hyperlink ref="BN48" r:id="rId940"/>
    <hyperlink ref="BN50" r:id="rId941"/>
    <hyperlink ref="BN76" r:id="rId942"/>
    <hyperlink ref="CH2" r:id="rId943"/>
    <hyperlink ref="CH10" r:id="rId944"/>
    <hyperlink ref="CH11" r:id="rId945"/>
    <hyperlink ref="CH12" r:id="rId946" location="mtbqsjodqz"/>
    <hyperlink ref="CH14" r:id="rId947" location="sqdyfl5ti9s"/>
    <hyperlink ref="CH15" r:id="rId948" location="3lr0o7stngj"/>
    <hyperlink ref="CH16" r:id="rId949"/>
    <hyperlink ref="CH17" r:id="rId950"/>
    <hyperlink ref="CH18" r:id="rId951"/>
    <hyperlink ref="CH23" r:id="rId952"/>
    <hyperlink ref="CH24" r:id="rId953"/>
    <hyperlink ref="CH26" r:id="rId954" location="26lr5z1tpyk"/>
    <hyperlink ref="CH27" r:id="rId955" location="edswq0jcf7"/>
    <hyperlink ref="CH28" r:id="rId956"/>
    <hyperlink ref="CH33" r:id="rId957"/>
    <hyperlink ref="CH34" r:id="rId958"/>
    <hyperlink ref="CH35" r:id="rId959" location="xj66aid1yt"/>
    <hyperlink ref="CH39" r:id="rId960"/>
    <hyperlink ref="CH42" r:id="rId961" location="z59cucdxsji"/>
    <hyperlink ref="CH43" r:id="rId962" location="z59cucdxsji"/>
    <hyperlink ref="CH46" r:id="rId963"/>
    <hyperlink ref="CH47" r:id="rId964" location="8fkubkmxp2b"/>
    <hyperlink ref="CH49" r:id="rId965"/>
    <hyperlink ref="CH51" r:id="rId966" location="41ppc12vh6w"/>
    <hyperlink ref="CH56" r:id="rId967"/>
    <hyperlink ref="CH57" r:id="rId968"/>
    <hyperlink ref="CH58" r:id="rId969"/>
    <hyperlink ref="CH59" r:id="rId970"/>
    <hyperlink ref="CH61" r:id="rId971"/>
    <hyperlink ref="CH64" r:id="rId972" location="im355eef6q"/>
    <hyperlink ref="AB2" r:id="rId973"/>
    <hyperlink ref="AB10" r:id="rId974"/>
    <hyperlink ref="AB11" r:id="rId975"/>
    <hyperlink ref="AB15" r:id="rId976"/>
    <hyperlink ref="AB17" r:id="rId977"/>
    <hyperlink ref="AB19" r:id="rId978"/>
    <hyperlink ref="AB21" r:id="rId979"/>
    <hyperlink ref="AB29" r:id="rId980"/>
    <hyperlink ref="AB30" r:id="rId981"/>
    <hyperlink ref="AB34" r:id="rId982"/>
    <hyperlink ref="AB39" r:id="rId983"/>
    <hyperlink ref="AB40" r:id="rId984"/>
    <hyperlink ref="AB41" r:id="rId985"/>
    <hyperlink ref="AB42" r:id="rId986"/>
    <hyperlink ref="AB43" r:id="rId987"/>
    <hyperlink ref="AB44" r:id="rId988"/>
    <hyperlink ref="AB46" r:id="rId989"/>
    <hyperlink ref="AB48" r:id="rId990"/>
    <hyperlink ref="AB49" r:id="rId991"/>
    <hyperlink ref="AB50" r:id="rId992"/>
    <hyperlink ref="AB51" r:id="rId993"/>
    <hyperlink ref="AB58" r:id="rId994"/>
    <hyperlink ref="AB61" r:id="rId995"/>
    <hyperlink ref="AB63" r:id="rId996"/>
    <hyperlink ref="AB67" r:id="rId997"/>
    <hyperlink ref="AB71" r:id="rId998"/>
    <hyperlink ref="AB73" r:id="rId999"/>
    <hyperlink ref="AB75" r:id="rId1000"/>
    <hyperlink ref="AB78" r:id="rId1001"/>
    <hyperlink ref="Z2" r:id="rId1002"/>
    <hyperlink ref="Z17" r:id="rId1003" display="http://www.izmail-rada.gov.ua/2010-05-05-12-39-15"/>
    <hyperlink ref="BL2" r:id="rId1004"/>
    <hyperlink ref="BL13" r:id="rId1005" display="http://nikopol-mrada.dp.gov.ua/vlada/zvity-miskoho-holovy "/>
    <hyperlink ref="BR2" r:id="rId1006"/>
  </hyperlinks>
  <pageMargins left="0.7" right="0.7" top="0.75" bottom="0.75" header="0.3" footer="0.3"/>
  <pageSetup paperSize="9" orientation="landscape" r:id="rId100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2"/>
  <dimension ref="A1:G79"/>
  <sheetViews>
    <sheetView topLeftCell="D1" workbookViewId="0">
      <selection activeCell="D3" sqref="D3"/>
    </sheetView>
  </sheetViews>
  <sheetFormatPr defaultColWidth="20.6640625" defaultRowHeight="14.4" x14ac:dyDescent="0.3"/>
  <cols>
    <col min="1" max="1" width="24.5546875" style="4" customWidth="1"/>
    <col min="2" max="4" width="34.33203125" style="4" customWidth="1"/>
    <col min="5" max="5" width="37" style="4" customWidth="1"/>
    <col min="6" max="6" width="43.109375" style="12" customWidth="1"/>
    <col min="7" max="7" width="55.109375" style="12" customWidth="1"/>
    <col min="8" max="8" width="19.44140625" style="4" customWidth="1"/>
    <col min="9" max="9" width="49.44140625" style="4" customWidth="1"/>
    <col min="10" max="16384" width="20.6640625" style="4"/>
  </cols>
  <sheetData>
    <row r="1" spans="1:7" s="1" customFormat="1" ht="15" customHeight="1" x14ac:dyDescent="0.3">
      <c r="A1" s="1" t="s">
        <v>0</v>
      </c>
      <c r="B1" s="1" t="s">
        <v>0</v>
      </c>
      <c r="C1" s="1" t="s">
        <v>0</v>
      </c>
      <c r="D1" s="1" t="s">
        <v>0</v>
      </c>
      <c r="E1" s="1" t="s">
        <v>0</v>
      </c>
    </row>
    <row r="2" spans="1:7" s="1" customFormat="1" ht="15" customHeight="1" x14ac:dyDescent="0.3">
      <c r="A2" s="2" t="s">
        <v>82</v>
      </c>
      <c r="B2" s="2" t="s">
        <v>1</v>
      </c>
      <c r="C2" s="2" t="s">
        <v>202</v>
      </c>
      <c r="D2" s="1" t="s">
        <v>83</v>
      </c>
      <c r="E2" s="1" t="s">
        <v>84</v>
      </c>
      <c r="F2" s="1" t="s">
        <v>733</v>
      </c>
      <c r="G2" s="1" t="s">
        <v>732</v>
      </c>
    </row>
    <row r="3" spans="1:7" ht="15" customHeight="1" x14ac:dyDescent="0.3">
      <c r="A3" s="17" t="s">
        <v>2</v>
      </c>
      <c r="B3" s="3" t="s">
        <v>3</v>
      </c>
      <c r="C3" s="3" t="s">
        <v>215</v>
      </c>
      <c r="D3" s="3" t="s">
        <v>85</v>
      </c>
      <c r="E3" s="3" t="s">
        <v>98</v>
      </c>
      <c r="F3" s="36" t="s">
        <v>734</v>
      </c>
      <c r="G3" s="4" t="s">
        <v>2015</v>
      </c>
    </row>
    <row r="4" spans="1:7" ht="15" customHeight="1" x14ac:dyDescent="0.3">
      <c r="A4" s="17" t="s">
        <v>2</v>
      </c>
      <c r="B4" s="3" t="s">
        <v>4</v>
      </c>
      <c r="C4" s="3" t="s">
        <v>214</v>
      </c>
      <c r="D4" s="3" t="s">
        <v>86</v>
      </c>
      <c r="E4" s="3" t="s">
        <v>99</v>
      </c>
      <c r="F4" s="36"/>
      <c r="G4" s="4" t="s">
        <v>934</v>
      </c>
    </row>
    <row r="5" spans="1:7" ht="15" customHeight="1" x14ac:dyDescent="0.3">
      <c r="A5" s="17" t="s">
        <v>2</v>
      </c>
      <c r="B5" s="3" t="s">
        <v>5</v>
      </c>
      <c r="C5" s="3" t="s">
        <v>213</v>
      </c>
      <c r="D5" s="3" t="s">
        <v>87</v>
      </c>
      <c r="E5" s="3" t="s">
        <v>100</v>
      </c>
      <c r="F5" s="36"/>
      <c r="G5" s="4" t="s">
        <v>933</v>
      </c>
    </row>
    <row r="6" spans="1:7" ht="15" customHeight="1" x14ac:dyDescent="0.3">
      <c r="A6" s="17" t="s">
        <v>2</v>
      </c>
      <c r="B6" s="3" t="s">
        <v>6</v>
      </c>
      <c r="C6" s="3" t="s">
        <v>212</v>
      </c>
      <c r="D6" s="3" t="s">
        <v>88</v>
      </c>
      <c r="E6" s="3" t="s">
        <v>101</v>
      </c>
      <c r="F6" s="36"/>
      <c r="G6" s="4"/>
    </row>
    <row r="7" spans="1:7" ht="15" customHeight="1" x14ac:dyDescent="0.3">
      <c r="A7" s="17" t="s">
        <v>2</v>
      </c>
      <c r="B7" s="3" t="s">
        <v>7</v>
      </c>
      <c r="C7" s="3" t="s">
        <v>211</v>
      </c>
      <c r="D7" s="3" t="s">
        <v>628</v>
      </c>
      <c r="E7" s="3" t="s">
        <v>625</v>
      </c>
      <c r="F7" s="36"/>
      <c r="G7" s="4"/>
    </row>
    <row r="8" spans="1:7" ht="15" customHeight="1" x14ac:dyDescent="0.3">
      <c r="A8" s="17" t="s">
        <v>2</v>
      </c>
      <c r="B8" s="3" t="s">
        <v>8</v>
      </c>
      <c r="C8" s="3" t="s">
        <v>210</v>
      </c>
      <c r="D8" s="3" t="s">
        <v>629</v>
      </c>
      <c r="E8" s="3" t="s">
        <v>624</v>
      </c>
      <c r="F8" s="36"/>
      <c r="G8" s="4"/>
    </row>
    <row r="9" spans="1:7" ht="15" customHeight="1" x14ac:dyDescent="0.3">
      <c r="A9" s="17" t="s">
        <v>2</v>
      </c>
      <c r="B9" s="3" t="s">
        <v>9</v>
      </c>
      <c r="C9" s="3" t="s">
        <v>209</v>
      </c>
      <c r="D9" s="3" t="s">
        <v>630</v>
      </c>
      <c r="E9" s="3" t="s">
        <v>626</v>
      </c>
      <c r="F9" s="36"/>
      <c r="G9" s="4"/>
    </row>
    <row r="10" spans="1:7" ht="15" customHeight="1" x14ac:dyDescent="0.3">
      <c r="A10" s="17" t="s">
        <v>2</v>
      </c>
      <c r="B10" s="3" t="s">
        <v>10</v>
      </c>
      <c r="C10" s="3" t="s">
        <v>208</v>
      </c>
      <c r="D10" s="3" t="s">
        <v>631</v>
      </c>
      <c r="E10" s="3" t="s">
        <v>627</v>
      </c>
      <c r="F10" s="36"/>
      <c r="G10" s="4"/>
    </row>
    <row r="11" spans="1:7" ht="15" customHeight="1" x14ac:dyDescent="0.3">
      <c r="A11" s="17" t="s">
        <v>2</v>
      </c>
      <c r="B11" s="3" t="s">
        <v>11</v>
      </c>
      <c r="C11" s="3" t="s">
        <v>207</v>
      </c>
      <c r="D11" s="3" t="s">
        <v>97</v>
      </c>
      <c r="E11" s="3" t="s">
        <v>102</v>
      </c>
      <c r="F11" s="36"/>
      <c r="G11" s="4"/>
    </row>
    <row r="12" spans="1:7" ht="15" customHeight="1" x14ac:dyDescent="0.3">
      <c r="A12" s="17" t="s">
        <v>2</v>
      </c>
      <c r="B12" s="3" t="s">
        <v>12</v>
      </c>
      <c r="C12" s="3" t="s">
        <v>206</v>
      </c>
      <c r="D12" s="3" t="s">
        <v>89</v>
      </c>
      <c r="E12" s="3" t="s">
        <v>103</v>
      </c>
      <c r="F12" s="36"/>
      <c r="G12" s="4"/>
    </row>
    <row r="13" spans="1:7" ht="15" customHeight="1" x14ac:dyDescent="0.3">
      <c r="A13" s="17" t="s">
        <v>2</v>
      </c>
      <c r="B13" s="3" t="s">
        <v>13</v>
      </c>
      <c r="C13" s="3" t="s">
        <v>205</v>
      </c>
      <c r="D13" s="3" t="s">
        <v>90</v>
      </c>
      <c r="E13" s="3" t="s">
        <v>104</v>
      </c>
      <c r="F13" s="36"/>
      <c r="G13" s="4"/>
    </row>
    <row r="14" spans="1:7" ht="15" customHeight="1" x14ac:dyDescent="0.3">
      <c r="A14" s="17" t="s">
        <v>2</v>
      </c>
      <c r="B14" s="3" t="s">
        <v>14</v>
      </c>
      <c r="C14" s="3" t="s">
        <v>204</v>
      </c>
      <c r="D14" s="3" t="s">
        <v>91</v>
      </c>
      <c r="E14" s="3" t="s">
        <v>105</v>
      </c>
      <c r="F14" s="36"/>
      <c r="G14" s="4"/>
    </row>
    <row r="15" spans="1:7" ht="15" customHeight="1" x14ac:dyDescent="0.3">
      <c r="A15" s="17" t="s">
        <v>2</v>
      </c>
      <c r="B15" s="3" t="s">
        <v>15</v>
      </c>
      <c r="C15" s="3" t="s">
        <v>203</v>
      </c>
      <c r="D15" s="3" t="s">
        <v>92</v>
      </c>
      <c r="E15" s="3" t="s">
        <v>106</v>
      </c>
      <c r="F15" s="36"/>
      <c r="G15" s="4"/>
    </row>
    <row r="16" spans="1:7" ht="15" customHeight="1" x14ac:dyDescent="0.3">
      <c r="A16" s="17"/>
      <c r="B16" s="3"/>
      <c r="C16" s="3"/>
      <c r="D16" s="3" t="s">
        <v>93</v>
      </c>
      <c r="E16" s="3" t="s">
        <v>107</v>
      </c>
      <c r="F16" s="36"/>
      <c r="G16" s="4"/>
    </row>
    <row r="17" spans="1:7" ht="15" customHeight="1" x14ac:dyDescent="0.3">
      <c r="A17" s="17"/>
      <c r="B17" s="3"/>
      <c r="C17" s="3"/>
      <c r="D17" s="3" t="s">
        <v>94</v>
      </c>
      <c r="E17" s="3" t="s">
        <v>108</v>
      </c>
      <c r="F17" s="36"/>
      <c r="G17" s="4"/>
    </row>
    <row r="18" spans="1:7" ht="15" customHeight="1" x14ac:dyDescent="0.3">
      <c r="A18" s="17"/>
      <c r="B18" s="3"/>
      <c r="C18" s="3"/>
      <c r="D18" s="3" t="s">
        <v>95</v>
      </c>
      <c r="E18" s="3" t="s">
        <v>109</v>
      </c>
      <c r="F18" s="36" t="s">
        <v>734</v>
      </c>
      <c r="G18" s="4"/>
    </row>
    <row r="19" spans="1:7" ht="15" customHeight="1" x14ac:dyDescent="0.3">
      <c r="A19" s="17"/>
      <c r="B19" s="3"/>
      <c r="C19" s="3"/>
      <c r="D19" s="3" t="s">
        <v>96</v>
      </c>
      <c r="E19" s="3" t="s">
        <v>110</v>
      </c>
      <c r="F19" s="36"/>
      <c r="G19" s="4"/>
    </row>
    <row r="20" spans="1:7" ht="15" customHeight="1" x14ac:dyDescent="0.3">
      <c r="A20" s="18" t="s">
        <v>16</v>
      </c>
      <c r="B20" s="5" t="s">
        <v>17</v>
      </c>
      <c r="C20" s="5" t="s">
        <v>216</v>
      </c>
      <c r="D20" s="5" t="s">
        <v>111</v>
      </c>
      <c r="E20" s="5" t="s">
        <v>299</v>
      </c>
      <c r="F20" s="36"/>
      <c r="G20" s="4"/>
    </row>
    <row r="21" spans="1:7" ht="15" customHeight="1" x14ac:dyDescent="0.3">
      <c r="A21" s="18" t="s">
        <v>16</v>
      </c>
      <c r="B21" s="5" t="s">
        <v>18</v>
      </c>
      <c r="C21" s="5" t="s">
        <v>217</v>
      </c>
      <c r="D21" s="5" t="s">
        <v>274</v>
      </c>
      <c r="E21" s="5" t="s">
        <v>273</v>
      </c>
      <c r="F21" s="36"/>
      <c r="G21" s="4"/>
    </row>
    <row r="22" spans="1:7" ht="15" customHeight="1" x14ac:dyDescent="0.3">
      <c r="A22" s="18" t="s">
        <v>16</v>
      </c>
      <c r="B22" s="5" t="s">
        <v>19</v>
      </c>
      <c r="C22" s="5" t="s">
        <v>219</v>
      </c>
      <c r="D22" s="5" t="s">
        <v>112</v>
      </c>
      <c r="E22" s="5" t="s">
        <v>124</v>
      </c>
      <c r="F22" s="36" t="s">
        <v>734</v>
      </c>
      <c r="G22" s="4"/>
    </row>
    <row r="23" spans="1:7" ht="15" customHeight="1" x14ac:dyDescent="0.3">
      <c r="A23" s="18" t="s">
        <v>16</v>
      </c>
      <c r="B23" s="5" t="s">
        <v>20</v>
      </c>
      <c r="C23" s="5" t="s">
        <v>220</v>
      </c>
      <c r="D23" s="5" t="s">
        <v>276</v>
      </c>
      <c r="E23" s="5" t="s">
        <v>275</v>
      </c>
      <c r="F23" s="36"/>
      <c r="G23" s="4"/>
    </row>
    <row r="24" spans="1:7" ht="15" customHeight="1" x14ac:dyDescent="0.3">
      <c r="A24" s="18" t="s">
        <v>16</v>
      </c>
      <c r="B24" s="5" t="s">
        <v>21</v>
      </c>
      <c r="C24" s="5" t="s">
        <v>218</v>
      </c>
      <c r="D24" s="5" t="s">
        <v>113</v>
      </c>
      <c r="E24" s="5" t="s">
        <v>125</v>
      </c>
      <c r="F24" s="36"/>
      <c r="G24" s="4"/>
    </row>
    <row r="25" spans="1:7" ht="15" customHeight="1" x14ac:dyDescent="0.3">
      <c r="A25" s="18" t="s">
        <v>16</v>
      </c>
      <c r="B25" s="5" t="s">
        <v>22</v>
      </c>
      <c r="C25" s="5" t="s">
        <v>222</v>
      </c>
      <c r="D25" s="5" t="s">
        <v>114</v>
      </c>
      <c r="E25" s="5" t="s">
        <v>126</v>
      </c>
      <c r="F25" s="36"/>
      <c r="G25" s="4"/>
    </row>
    <row r="26" spans="1:7" ht="15" customHeight="1" x14ac:dyDescent="0.3">
      <c r="A26" s="18" t="s">
        <v>16</v>
      </c>
      <c r="B26" s="5" t="s">
        <v>23</v>
      </c>
      <c r="C26" s="5" t="s">
        <v>221</v>
      </c>
      <c r="D26" s="5" t="s">
        <v>115</v>
      </c>
      <c r="E26" s="5" t="s">
        <v>127</v>
      </c>
      <c r="F26" s="36"/>
      <c r="G26" s="4"/>
    </row>
    <row r="27" spans="1:7" ht="15" customHeight="1" x14ac:dyDescent="0.3">
      <c r="A27" s="18" t="s">
        <v>16</v>
      </c>
      <c r="B27" s="5" t="s">
        <v>24</v>
      </c>
      <c r="C27" s="5" t="s">
        <v>223</v>
      </c>
      <c r="D27" s="5" t="s">
        <v>116</v>
      </c>
      <c r="E27" s="5" t="s">
        <v>128</v>
      </c>
      <c r="F27" s="36"/>
      <c r="G27" s="4"/>
    </row>
    <row r="28" spans="1:7" ht="15" customHeight="1" x14ac:dyDescent="0.3">
      <c r="A28" s="18" t="s">
        <v>16</v>
      </c>
      <c r="B28" s="5" t="s">
        <v>25</v>
      </c>
      <c r="C28" s="5" t="s">
        <v>224</v>
      </c>
      <c r="D28" s="5" t="s">
        <v>117</v>
      </c>
      <c r="E28" s="5" t="s">
        <v>129</v>
      </c>
      <c r="F28" s="36"/>
      <c r="G28" s="4"/>
    </row>
    <row r="29" spans="1:7" ht="15" customHeight="1" x14ac:dyDescent="0.3">
      <c r="A29" s="18" t="s">
        <v>16</v>
      </c>
      <c r="B29" s="5" t="s">
        <v>26</v>
      </c>
      <c r="C29" s="5" t="s">
        <v>225</v>
      </c>
      <c r="D29" s="5" t="s">
        <v>118</v>
      </c>
      <c r="E29" s="5" t="s">
        <v>130</v>
      </c>
      <c r="F29" s="36"/>
      <c r="G29" s="4"/>
    </row>
    <row r="30" spans="1:7" ht="15" customHeight="1" x14ac:dyDescent="0.3">
      <c r="A30" s="18" t="s">
        <v>16</v>
      </c>
      <c r="B30" s="5" t="s">
        <v>27</v>
      </c>
      <c r="C30" s="5" t="s">
        <v>226</v>
      </c>
      <c r="D30" s="5" t="s">
        <v>119</v>
      </c>
      <c r="E30" s="5" t="s">
        <v>131</v>
      </c>
      <c r="F30" s="36"/>
      <c r="G30" s="4"/>
    </row>
    <row r="31" spans="1:7" ht="15" customHeight="1" x14ac:dyDescent="0.3">
      <c r="A31" s="18" t="s">
        <v>16</v>
      </c>
      <c r="B31" s="5" t="s">
        <v>28</v>
      </c>
      <c r="C31" s="5" t="s">
        <v>227</v>
      </c>
      <c r="D31" s="5" t="s">
        <v>120</v>
      </c>
      <c r="E31" s="5" t="s">
        <v>132</v>
      </c>
      <c r="F31" s="36"/>
      <c r="G31" s="4"/>
    </row>
    <row r="32" spans="1:7" ht="15" customHeight="1" x14ac:dyDescent="0.3">
      <c r="A32" s="18" t="s">
        <v>16</v>
      </c>
      <c r="B32" s="5" t="s">
        <v>29</v>
      </c>
      <c r="C32" s="5" t="s">
        <v>228</v>
      </c>
      <c r="D32" s="5" t="s">
        <v>121</v>
      </c>
      <c r="E32" s="5" t="s">
        <v>133</v>
      </c>
      <c r="F32" s="36"/>
      <c r="G32" s="4"/>
    </row>
    <row r="33" spans="1:7" ht="15" customHeight="1" x14ac:dyDescent="0.3">
      <c r="A33" s="18" t="s">
        <v>16</v>
      </c>
      <c r="B33" s="5" t="s">
        <v>30</v>
      </c>
      <c r="C33" s="5" t="s">
        <v>229</v>
      </c>
      <c r="D33" s="5" t="s">
        <v>122</v>
      </c>
      <c r="E33" s="5" t="s">
        <v>134</v>
      </c>
      <c r="F33" s="36"/>
      <c r="G33" s="4"/>
    </row>
    <row r="34" spans="1:7" ht="15" customHeight="1" x14ac:dyDescent="0.3">
      <c r="A34" s="18" t="s">
        <v>16</v>
      </c>
      <c r="B34" s="5" t="s">
        <v>31</v>
      </c>
      <c r="C34" s="5" t="s">
        <v>230</v>
      </c>
      <c r="D34" s="5" t="s">
        <v>123</v>
      </c>
      <c r="E34" s="5" t="s">
        <v>135</v>
      </c>
      <c r="F34" s="36" t="s">
        <v>734</v>
      </c>
      <c r="G34" s="4"/>
    </row>
    <row r="35" spans="1:7" ht="15" customHeight="1" x14ac:dyDescent="0.3">
      <c r="A35" s="19" t="s">
        <v>32</v>
      </c>
      <c r="B35" s="13" t="s">
        <v>33</v>
      </c>
      <c r="C35" s="16" t="s">
        <v>235</v>
      </c>
      <c r="D35" s="15" t="s">
        <v>136</v>
      </c>
      <c r="E35" s="6" t="s">
        <v>141</v>
      </c>
      <c r="F35" s="36" t="s">
        <v>734</v>
      </c>
      <c r="G35" s="4"/>
    </row>
    <row r="36" spans="1:7" ht="15" customHeight="1" x14ac:dyDescent="0.3">
      <c r="A36" s="19" t="s">
        <v>32</v>
      </c>
      <c r="B36" s="13" t="s">
        <v>34</v>
      </c>
      <c r="C36" s="16" t="s">
        <v>234</v>
      </c>
      <c r="D36" s="15" t="s">
        <v>137</v>
      </c>
      <c r="E36" s="6" t="s">
        <v>190</v>
      </c>
      <c r="F36" s="36"/>
      <c r="G36" s="4"/>
    </row>
    <row r="37" spans="1:7" ht="15" customHeight="1" x14ac:dyDescent="0.3">
      <c r="A37" s="19" t="s">
        <v>32</v>
      </c>
      <c r="B37" s="13" t="s">
        <v>35</v>
      </c>
      <c r="C37" s="16" t="s">
        <v>233</v>
      </c>
      <c r="D37" s="15" t="s">
        <v>138</v>
      </c>
      <c r="E37" s="6" t="s">
        <v>142</v>
      </c>
      <c r="F37" s="36" t="s">
        <v>734</v>
      </c>
      <c r="G37" s="4"/>
    </row>
    <row r="38" spans="1:7" ht="15" customHeight="1" x14ac:dyDescent="0.3">
      <c r="A38" s="19" t="s">
        <v>32</v>
      </c>
      <c r="B38" s="13" t="s">
        <v>36</v>
      </c>
      <c r="C38" s="16" t="s">
        <v>232</v>
      </c>
      <c r="D38" s="15" t="s">
        <v>139</v>
      </c>
      <c r="E38" s="6" t="s">
        <v>143</v>
      </c>
      <c r="F38" s="36"/>
      <c r="G38" s="4"/>
    </row>
    <row r="39" spans="1:7" ht="15" customHeight="1" x14ac:dyDescent="0.3">
      <c r="A39" s="19" t="s">
        <v>32</v>
      </c>
      <c r="B39" s="13" t="s">
        <v>37</v>
      </c>
      <c r="C39" s="13" t="s">
        <v>231</v>
      </c>
      <c r="D39" s="15" t="s">
        <v>140</v>
      </c>
      <c r="E39" s="6" t="s">
        <v>144</v>
      </c>
      <c r="F39" s="36"/>
      <c r="G39" s="4"/>
    </row>
    <row r="40" spans="1:7" ht="15" customHeight="1" x14ac:dyDescent="0.3">
      <c r="A40" s="20" t="s">
        <v>38</v>
      </c>
      <c r="B40" s="7" t="s">
        <v>39</v>
      </c>
      <c r="C40" s="7" t="s">
        <v>237</v>
      </c>
      <c r="D40" s="7" t="s">
        <v>278</v>
      </c>
      <c r="E40" s="7" t="s">
        <v>277</v>
      </c>
      <c r="F40" s="36"/>
      <c r="G40" s="4"/>
    </row>
    <row r="41" spans="1:7" ht="15" customHeight="1" x14ac:dyDescent="0.3">
      <c r="A41" s="20" t="s">
        <v>38</v>
      </c>
      <c r="B41" s="7" t="s">
        <v>40</v>
      </c>
      <c r="C41" s="7" t="s">
        <v>244</v>
      </c>
      <c r="D41" s="7" t="s">
        <v>280</v>
      </c>
      <c r="E41" s="7" t="s">
        <v>279</v>
      </c>
      <c r="F41" s="36"/>
      <c r="G41" s="4"/>
    </row>
    <row r="42" spans="1:7" ht="15" customHeight="1" x14ac:dyDescent="0.3">
      <c r="A42" s="20" t="s">
        <v>38</v>
      </c>
      <c r="B42" s="7" t="s">
        <v>41</v>
      </c>
      <c r="C42" s="7" t="s">
        <v>243</v>
      </c>
      <c r="D42" s="7" t="s">
        <v>282</v>
      </c>
      <c r="E42" s="7" t="s">
        <v>281</v>
      </c>
      <c r="F42" s="36"/>
      <c r="G42" s="4"/>
    </row>
    <row r="43" spans="1:7" ht="15" customHeight="1" x14ac:dyDescent="0.3">
      <c r="A43" s="20" t="s">
        <v>38</v>
      </c>
      <c r="B43" s="7" t="s">
        <v>42</v>
      </c>
      <c r="C43" s="7" t="s">
        <v>242</v>
      </c>
      <c r="D43" s="7" t="s">
        <v>298</v>
      </c>
      <c r="E43" s="7" t="s">
        <v>297</v>
      </c>
      <c r="F43" s="36"/>
      <c r="G43" s="4"/>
    </row>
    <row r="44" spans="1:7" ht="15" customHeight="1" x14ac:dyDescent="0.3">
      <c r="A44" s="20" t="s">
        <v>38</v>
      </c>
      <c r="B44" s="7" t="s">
        <v>43</v>
      </c>
      <c r="C44" s="7" t="s">
        <v>241</v>
      </c>
      <c r="D44" s="7" t="s">
        <v>145</v>
      </c>
      <c r="E44" s="7" t="s">
        <v>150</v>
      </c>
      <c r="F44" s="36" t="s">
        <v>734</v>
      </c>
      <c r="G44" s="4"/>
    </row>
    <row r="45" spans="1:7" ht="15" customHeight="1" x14ac:dyDescent="0.3">
      <c r="A45" s="20" t="s">
        <v>38</v>
      </c>
      <c r="B45" s="7" t="s">
        <v>44</v>
      </c>
      <c r="C45" s="7" t="s">
        <v>240</v>
      </c>
      <c r="D45" s="7" t="s">
        <v>146</v>
      </c>
      <c r="E45" s="7" t="s">
        <v>151</v>
      </c>
      <c r="F45" s="36"/>
      <c r="G45" s="4"/>
    </row>
    <row r="46" spans="1:7" ht="15" customHeight="1" x14ac:dyDescent="0.3">
      <c r="A46" s="20" t="s">
        <v>38</v>
      </c>
      <c r="B46" s="7" t="s">
        <v>45</v>
      </c>
      <c r="C46" s="7" t="s">
        <v>239</v>
      </c>
      <c r="D46" s="7" t="s">
        <v>147</v>
      </c>
      <c r="E46" s="7" t="s">
        <v>935</v>
      </c>
      <c r="F46" s="36"/>
      <c r="G46" s="4"/>
    </row>
    <row r="47" spans="1:7" ht="15" customHeight="1" x14ac:dyDescent="0.3">
      <c r="A47" s="20" t="s">
        <v>38</v>
      </c>
      <c r="B47" s="7" t="s">
        <v>46</v>
      </c>
      <c r="C47" s="7" t="s">
        <v>238</v>
      </c>
      <c r="D47" s="7" t="s">
        <v>148</v>
      </c>
      <c r="E47" s="7" t="s">
        <v>153</v>
      </c>
      <c r="F47" s="36" t="s">
        <v>734</v>
      </c>
      <c r="G47" s="4"/>
    </row>
    <row r="48" spans="1:7" ht="15" customHeight="1" x14ac:dyDescent="0.3">
      <c r="A48" s="20" t="s">
        <v>38</v>
      </c>
      <c r="B48" s="7" t="s">
        <v>47</v>
      </c>
      <c r="C48" s="7" t="s">
        <v>236</v>
      </c>
      <c r="D48" s="7" t="s">
        <v>149</v>
      </c>
      <c r="E48" s="7" t="s">
        <v>936</v>
      </c>
      <c r="F48" s="36"/>
      <c r="G48" s="4"/>
    </row>
    <row r="49" spans="1:7" ht="15" customHeight="1" x14ac:dyDescent="0.3">
      <c r="A49" s="14" t="s">
        <v>48</v>
      </c>
      <c r="B49" s="8" t="s">
        <v>49</v>
      </c>
      <c r="C49" s="8" t="s">
        <v>245</v>
      </c>
      <c r="D49" s="8" t="s">
        <v>155</v>
      </c>
      <c r="E49" s="8" t="s">
        <v>178</v>
      </c>
      <c r="F49" s="36"/>
      <c r="G49" s="4"/>
    </row>
    <row r="50" spans="1:7" ht="15" customHeight="1" x14ac:dyDescent="0.3">
      <c r="A50" s="14" t="s">
        <v>48</v>
      </c>
      <c r="B50" s="8" t="s">
        <v>50</v>
      </c>
      <c r="C50" s="8" t="s">
        <v>246</v>
      </c>
      <c r="D50" s="8" t="s">
        <v>156</v>
      </c>
      <c r="E50" s="8" t="s">
        <v>179</v>
      </c>
      <c r="F50" s="36" t="s">
        <v>734</v>
      </c>
      <c r="G50" s="4"/>
    </row>
    <row r="51" spans="1:7" ht="15" customHeight="1" x14ac:dyDescent="0.3">
      <c r="A51" s="14" t="s">
        <v>48</v>
      </c>
      <c r="B51" s="8" t="s">
        <v>51</v>
      </c>
      <c r="C51" s="8" t="s">
        <v>247</v>
      </c>
      <c r="D51" s="8" t="s">
        <v>157</v>
      </c>
      <c r="E51" s="8" t="s">
        <v>180</v>
      </c>
      <c r="F51" s="36"/>
      <c r="G51" s="4"/>
    </row>
    <row r="52" spans="1:7" ht="15" customHeight="1" x14ac:dyDescent="0.3">
      <c r="A52" s="14" t="s">
        <v>48</v>
      </c>
      <c r="B52" s="8" t="s">
        <v>52</v>
      </c>
      <c r="C52" s="8" t="s">
        <v>182</v>
      </c>
      <c r="D52" s="8" t="s">
        <v>158</v>
      </c>
      <c r="E52" s="8" t="s">
        <v>181</v>
      </c>
      <c r="F52" s="36"/>
      <c r="G52" s="4"/>
    </row>
    <row r="53" spans="1:7" ht="15" customHeight="1" x14ac:dyDescent="0.3">
      <c r="A53" s="14" t="s">
        <v>48</v>
      </c>
      <c r="B53" s="8" t="s">
        <v>53</v>
      </c>
      <c r="C53" s="8" t="s">
        <v>248</v>
      </c>
      <c r="D53" s="8" t="s">
        <v>296</v>
      </c>
      <c r="E53" s="8" t="s">
        <v>937</v>
      </c>
      <c r="F53" s="36" t="s">
        <v>734</v>
      </c>
      <c r="G53" s="4"/>
    </row>
    <row r="54" spans="1:7" ht="15" customHeight="1" x14ac:dyDescent="0.3">
      <c r="A54" s="26" t="s">
        <v>48</v>
      </c>
      <c r="B54" s="8"/>
      <c r="C54" s="8"/>
      <c r="D54" s="8" t="s">
        <v>159</v>
      </c>
      <c r="E54" s="8" t="s">
        <v>183</v>
      </c>
      <c r="F54" s="36"/>
      <c r="G54" s="4"/>
    </row>
    <row r="55" spans="1:7" ht="15" customHeight="1" x14ac:dyDescent="0.3">
      <c r="A55" s="26" t="s">
        <v>48</v>
      </c>
      <c r="B55" s="8"/>
      <c r="C55" s="8"/>
      <c r="D55" s="8" t="s">
        <v>160</v>
      </c>
      <c r="E55" s="8" t="s">
        <v>184</v>
      </c>
      <c r="F55" s="36"/>
      <c r="G55" s="4"/>
    </row>
    <row r="56" spans="1:7" ht="15" customHeight="1" x14ac:dyDescent="0.3">
      <c r="A56" s="9" t="s">
        <v>54</v>
      </c>
      <c r="B56" s="9" t="s">
        <v>55</v>
      </c>
      <c r="C56" s="9" t="s">
        <v>249</v>
      </c>
      <c r="D56" s="9" t="s">
        <v>174</v>
      </c>
      <c r="E56" s="9" t="s">
        <v>185</v>
      </c>
      <c r="F56" s="36" t="s">
        <v>734</v>
      </c>
      <c r="G56" s="4"/>
    </row>
    <row r="57" spans="1:7" ht="15" customHeight="1" x14ac:dyDescent="0.3">
      <c r="A57" s="9" t="s">
        <v>54</v>
      </c>
      <c r="B57" s="9" t="s">
        <v>56</v>
      </c>
      <c r="C57" s="9" t="s">
        <v>250</v>
      </c>
      <c r="D57" s="9" t="s">
        <v>175</v>
      </c>
      <c r="E57" s="9" t="s">
        <v>186</v>
      </c>
      <c r="F57" s="36"/>
      <c r="G57" s="4"/>
    </row>
    <row r="58" spans="1:7" ht="15" customHeight="1" x14ac:dyDescent="0.3">
      <c r="A58" s="9" t="s">
        <v>54</v>
      </c>
      <c r="B58" s="9" t="s">
        <v>57</v>
      </c>
      <c r="C58" s="9" t="s">
        <v>251</v>
      </c>
      <c r="D58" s="9" t="s">
        <v>161</v>
      </c>
      <c r="E58" s="9" t="s">
        <v>187</v>
      </c>
      <c r="F58" s="36"/>
      <c r="G58" s="4"/>
    </row>
    <row r="59" spans="1:7" ht="15" customHeight="1" x14ac:dyDescent="0.3">
      <c r="A59" s="9" t="s">
        <v>54</v>
      </c>
      <c r="B59" s="9" t="s">
        <v>58</v>
      </c>
      <c r="C59" s="9" t="s">
        <v>252</v>
      </c>
      <c r="D59" s="9" t="s">
        <v>176</v>
      </c>
      <c r="E59" s="9" t="s">
        <v>188</v>
      </c>
      <c r="F59" s="36" t="s">
        <v>734</v>
      </c>
      <c r="G59" s="4"/>
    </row>
    <row r="60" spans="1:7" ht="15" customHeight="1" x14ac:dyDescent="0.3">
      <c r="A60" s="9" t="s">
        <v>54</v>
      </c>
      <c r="B60" s="9" t="s">
        <v>59</v>
      </c>
      <c r="C60" s="9" t="s">
        <v>253</v>
      </c>
      <c r="D60" s="9" t="s">
        <v>177</v>
      </c>
      <c r="E60" s="9" t="s">
        <v>189</v>
      </c>
      <c r="F60" s="36"/>
      <c r="G60" s="4"/>
    </row>
    <row r="61" spans="1:7" ht="15" customHeight="1" x14ac:dyDescent="0.3">
      <c r="A61" s="9" t="s">
        <v>54</v>
      </c>
      <c r="B61" s="9" t="s">
        <v>60</v>
      </c>
      <c r="C61" s="9" t="s">
        <v>254</v>
      </c>
      <c r="D61" s="9" t="s">
        <v>294</v>
      </c>
      <c r="E61" s="9" t="s">
        <v>293</v>
      </c>
      <c r="F61" s="36"/>
      <c r="G61" s="4"/>
    </row>
    <row r="62" spans="1:7" ht="15" customHeight="1" x14ac:dyDescent="0.3">
      <c r="A62" s="10" t="s">
        <v>61</v>
      </c>
      <c r="B62" s="10" t="s">
        <v>62</v>
      </c>
      <c r="C62" s="10" t="s">
        <v>257</v>
      </c>
      <c r="D62" s="10" t="s">
        <v>162</v>
      </c>
      <c r="E62" s="10" t="s">
        <v>191</v>
      </c>
      <c r="F62" s="36" t="s">
        <v>734</v>
      </c>
      <c r="G62" s="4"/>
    </row>
    <row r="63" spans="1:7" ht="15" customHeight="1" x14ac:dyDescent="0.3">
      <c r="A63" s="10" t="s">
        <v>61</v>
      </c>
      <c r="B63" s="10" t="s">
        <v>63</v>
      </c>
      <c r="C63" s="10" t="s">
        <v>258</v>
      </c>
      <c r="D63" s="10" t="s">
        <v>292</v>
      </c>
      <c r="E63" s="10" t="s">
        <v>291</v>
      </c>
      <c r="F63" s="36"/>
      <c r="G63" s="4"/>
    </row>
    <row r="64" spans="1:7" ht="15" customHeight="1" x14ac:dyDescent="0.3">
      <c r="A64" s="10" t="s">
        <v>61</v>
      </c>
      <c r="B64" s="10" t="s">
        <v>64</v>
      </c>
      <c r="C64" s="10" t="s">
        <v>259</v>
      </c>
      <c r="D64" s="10" t="s">
        <v>163</v>
      </c>
      <c r="E64" s="10" t="s">
        <v>192</v>
      </c>
      <c r="F64" s="36" t="s">
        <v>734</v>
      </c>
      <c r="G64" s="4"/>
    </row>
    <row r="65" spans="1:7" ht="15" customHeight="1" x14ac:dyDescent="0.3">
      <c r="A65" s="10" t="s">
        <v>61</v>
      </c>
      <c r="B65" s="10" t="s">
        <v>65</v>
      </c>
      <c r="C65" s="10" t="s">
        <v>256</v>
      </c>
      <c r="D65" s="10" t="s">
        <v>164</v>
      </c>
      <c r="E65" s="10" t="s">
        <v>193</v>
      </c>
      <c r="F65" s="36"/>
      <c r="G65" s="4"/>
    </row>
    <row r="66" spans="1:7" ht="15" customHeight="1" x14ac:dyDescent="0.3">
      <c r="A66" s="10" t="s">
        <v>61</v>
      </c>
      <c r="B66" s="10" t="s">
        <v>66</v>
      </c>
      <c r="C66" s="10" t="s">
        <v>255</v>
      </c>
      <c r="D66" s="10" t="s">
        <v>165</v>
      </c>
      <c r="E66" s="10" t="s">
        <v>194</v>
      </c>
      <c r="F66" s="36"/>
      <c r="G66" s="4"/>
    </row>
    <row r="67" spans="1:7" ht="15" customHeight="1" x14ac:dyDescent="0.3">
      <c r="A67" s="7" t="s">
        <v>67</v>
      </c>
      <c r="B67" s="7" t="s">
        <v>68</v>
      </c>
      <c r="C67" s="7" t="s">
        <v>261</v>
      </c>
      <c r="D67" s="7" t="s">
        <v>301</v>
      </c>
      <c r="E67" s="7" t="s">
        <v>300</v>
      </c>
      <c r="F67" s="36" t="s">
        <v>734</v>
      </c>
      <c r="G67" s="4"/>
    </row>
    <row r="68" spans="1:7" ht="15" customHeight="1" x14ac:dyDescent="0.3">
      <c r="A68" s="7" t="s">
        <v>67</v>
      </c>
      <c r="B68" s="7" t="s">
        <v>69</v>
      </c>
      <c r="C68" s="7" t="s">
        <v>262</v>
      </c>
      <c r="D68" s="7" t="s">
        <v>166</v>
      </c>
      <c r="E68" s="7" t="s">
        <v>195</v>
      </c>
      <c r="F68" s="36"/>
      <c r="G68" s="4"/>
    </row>
    <row r="69" spans="1:7" ht="15" customHeight="1" x14ac:dyDescent="0.3">
      <c r="A69" s="7" t="s">
        <v>67</v>
      </c>
      <c r="B69" s="7" t="s">
        <v>70</v>
      </c>
      <c r="C69" s="7" t="s">
        <v>260</v>
      </c>
      <c r="D69" s="7" t="s">
        <v>284</v>
      </c>
      <c r="E69" s="7" t="s">
        <v>283</v>
      </c>
      <c r="F69" s="36"/>
      <c r="G69" s="4"/>
    </row>
    <row r="70" spans="1:7" ht="15" customHeight="1" x14ac:dyDescent="0.3">
      <c r="A70" s="7" t="s">
        <v>67</v>
      </c>
      <c r="B70" s="7" t="s">
        <v>71</v>
      </c>
      <c r="C70" s="7" t="s">
        <v>263</v>
      </c>
      <c r="D70" s="7" t="s">
        <v>167</v>
      </c>
      <c r="E70" s="7" t="s">
        <v>196</v>
      </c>
      <c r="F70" s="36"/>
      <c r="G70" s="4"/>
    </row>
    <row r="71" spans="1:7" ht="15" customHeight="1" x14ac:dyDescent="0.3">
      <c r="A71" s="7" t="s">
        <v>67</v>
      </c>
      <c r="B71" s="7" t="s">
        <v>72</v>
      </c>
      <c r="C71" s="7" t="s">
        <v>264</v>
      </c>
      <c r="D71" s="7" t="s">
        <v>168</v>
      </c>
      <c r="E71" s="7" t="s">
        <v>505</v>
      </c>
      <c r="F71" s="36"/>
      <c r="G71" s="4"/>
    </row>
    <row r="72" spans="1:7" ht="15" customHeight="1" x14ac:dyDescent="0.3">
      <c r="A72" s="7" t="s">
        <v>67</v>
      </c>
      <c r="B72" s="7" t="s">
        <v>73</v>
      </c>
      <c r="C72" s="7" t="s">
        <v>265</v>
      </c>
      <c r="D72" s="7" t="s">
        <v>169</v>
      </c>
      <c r="E72" s="7" t="s">
        <v>197</v>
      </c>
      <c r="F72" s="36" t="s">
        <v>734</v>
      </c>
      <c r="G72" s="4"/>
    </row>
    <row r="73" spans="1:7" ht="15" customHeight="1" x14ac:dyDescent="0.3">
      <c r="A73" s="11" t="s">
        <v>74</v>
      </c>
      <c r="B73" s="11" t="s">
        <v>75</v>
      </c>
      <c r="C73" s="11" t="s">
        <v>267</v>
      </c>
      <c r="D73" s="11" t="s">
        <v>170</v>
      </c>
      <c r="E73" s="11" t="s">
        <v>198</v>
      </c>
      <c r="F73" s="36" t="s">
        <v>734</v>
      </c>
      <c r="G73" s="4"/>
    </row>
    <row r="74" spans="1:7" ht="15" customHeight="1" x14ac:dyDescent="0.3">
      <c r="A74" s="11" t="s">
        <v>74</v>
      </c>
      <c r="B74" s="11" t="s">
        <v>76</v>
      </c>
      <c r="C74" s="11" t="s">
        <v>268</v>
      </c>
      <c r="D74" s="11" t="s">
        <v>171</v>
      </c>
      <c r="E74" s="11" t="s">
        <v>199</v>
      </c>
      <c r="F74" s="36"/>
      <c r="G74" s="4"/>
    </row>
    <row r="75" spans="1:7" ht="15" customHeight="1" x14ac:dyDescent="0.3">
      <c r="A75" s="11" t="s">
        <v>74</v>
      </c>
      <c r="B75" s="11" t="s">
        <v>77</v>
      </c>
      <c r="C75" s="11" t="s">
        <v>269</v>
      </c>
      <c r="D75" s="11" t="s">
        <v>286</v>
      </c>
      <c r="E75" s="11" t="s">
        <v>285</v>
      </c>
      <c r="F75" s="36"/>
      <c r="G75" s="4"/>
    </row>
    <row r="76" spans="1:7" ht="15" customHeight="1" x14ac:dyDescent="0.3">
      <c r="A76" s="11" t="s">
        <v>74</v>
      </c>
      <c r="B76" s="11" t="s">
        <v>78</v>
      </c>
      <c r="C76" s="11" t="s">
        <v>270</v>
      </c>
      <c r="D76" s="11" t="s">
        <v>172</v>
      </c>
      <c r="E76" s="11" t="s">
        <v>938</v>
      </c>
      <c r="F76" s="36"/>
      <c r="G76" s="4"/>
    </row>
    <row r="77" spans="1:7" ht="15" customHeight="1" x14ac:dyDescent="0.3">
      <c r="A77" s="11" t="s">
        <v>74</v>
      </c>
      <c r="B77" s="11" t="s">
        <v>79</v>
      </c>
      <c r="C77" s="11" t="s">
        <v>271</v>
      </c>
      <c r="D77" s="11" t="s">
        <v>173</v>
      </c>
      <c r="E77" s="11" t="s">
        <v>201</v>
      </c>
      <c r="F77" s="36" t="s">
        <v>734</v>
      </c>
      <c r="G77" s="4"/>
    </row>
    <row r="78" spans="1:7" ht="15" customHeight="1" x14ac:dyDescent="0.3">
      <c r="A78" s="11" t="s">
        <v>74</v>
      </c>
      <c r="B78" s="11" t="s">
        <v>80</v>
      </c>
      <c r="C78" s="11" t="s">
        <v>272</v>
      </c>
      <c r="D78" s="11" t="s">
        <v>288</v>
      </c>
      <c r="E78" s="11" t="s">
        <v>287</v>
      </c>
      <c r="F78" s="36"/>
      <c r="G78" s="4"/>
    </row>
    <row r="79" spans="1:7" ht="15" customHeight="1" x14ac:dyDescent="0.3">
      <c r="A79" s="11" t="s">
        <v>74</v>
      </c>
      <c r="B79" s="11" t="s">
        <v>81</v>
      </c>
      <c r="C79" s="11" t="s">
        <v>266</v>
      </c>
      <c r="D79" s="11" t="s">
        <v>290</v>
      </c>
      <c r="E79" s="11" t="s">
        <v>289</v>
      </c>
      <c r="F79" s="36"/>
      <c r="G79" s="4"/>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4"/>
  <dimension ref="A1:BQ133"/>
  <sheetViews>
    <sheetView zoomScale="85" zoomScaleNormal="85" workbookViewId="0">
      <pane xSplit="7" ySplit="2" topLeftCell="P3" activePane="bottomRight" state="frozen"/>
      <selection pane="topRight" activeCell="G1" sqref="G1"/>
      <selection pane="bottomLeft" activeCell="A2" sqref="A2"/>
      <selection pane="bottomRight" activeCell="D3" sqref="D3"/>
    </sheetView>
  </sheetViews>
  <sheetFormatPr defaultColWidth="9.109375" defaultRowHeight="14.4" x14ac:dyDescent="0.3"/>
  <cols>
    <col min="1" max="1" width="9.109375" style="37"/>
    <col min="2" max="3" width="5.109375" style="37" customWidth="1"/>
    <col min="4" max="5" width="34.109375" style="37" customWidth="1"/>
    <col min="6" max="16384" width="9.109375" style="37"/>
  </cols>
  <sheetData>
    <row r="1" spans="1:69" x14ac:dyDescent="0.3">
      <c r="T1" s="37">
        <v>1</v>
      </c>
      <c r="U1" s="37">
        <v>3</v>
      </c>
      <c r="V1" s="37">
        <v>2</v>
      </c>
      <c r="W1" s="37">
        <v>4</v>
      </c>
      <c r="X1" s="37">
        <v>5</v>
      </c>
      <c r="Y1" s="37">
        <v>48</v>
      </c>
      <c r="Z1" s="37">
        <v>6</v>
      </c>
      <c r="AA1" s="37">
        <v>7</v>
      </c>
      <c r="AB1" s="37">
        <v>50</v>
      </c>
      <c r="AC1" s="37">
        <v>49</v>
      </c>
      <c r="AD1" s="37">
        <v>11</v>
      </c>
      <c r="AE1" s="37">
        <v>12</v>
      </c>
      <c r="AF1" s="37">
        <v>13</v>
      </c>
      <c r="AG1" s="37">
        <v>14</v>
      </c>
      <c r="AH1" s="37">
        <v>25</v>
      </c>
      <c r="AI1" s="37">
        <v>20</v>
      </c>
      <c r="AJ1" s="37">
        <v>18</v>
      </c>
      <c r="AK1" s="37">
        <v>19</v>
      </c>
      <c r="AL1" s="37">
        <v>21</v>
      </c>
      <c r="AM1" s="37">
        <v>22</v>
      </c>
      <c r="AN1" s="37">
        <v>24</v>
      </c>
      <c r="AO1" s="37">
        <v>23</v>
      </c>
      <c r="AP1" s="37">
        <v>28</v>
      </c>
      <c r="AQ1" s="37">
        <v>26</v>
      </c>
      <c r="AR1" s="37">
        <v>27</v>
      </c>
      <c r="AS1" s="37">
        <v>29</v>
      </c>
      <c r="AT1" s="37">
        <v>30</v>
      </c>
      <c r="AU1" s="37">
        <v>32</v>
      </c>
      <c r="AV1" s="37">
        <v>31</v>
      </c>
      <c r="AW1" s="37">
        <v>34</v>
      </c>
      <c r="AX1" s="37">
        <v>33</v>
      </c>
      <c r="AY1" s="37">
        <v>35</v>
      </c>
      <c r="AZ1" s="37">
        <v>36</v>
      </c>
      <c r="BA1" s="37">
        <v>37</v>
      </c>
      <c r="BB1" s="37">
        <v>38</v>
      </c>
      <c r="BC1" s="37">
        <v>39</v>
      </c>
      <c r="BD1" s="37">
        <v>40</v>
      </c>
      <c r="BE1" s="37">
        <v>42</v>
      </c>
      <c r="BF1" s="37">
        <v>43</v>
      </c>
      <c r="BG1" s="37">
        <v>44</v>
      </c>
      <c r="BH1" s="37">
        <v>45</v>
      </c>
      <c r="BI1" s="37">
        <v>47</v>
      </c>
      <c r="BJ1" s="37">
        <v>46</v>
      </c>
      <c r="BK1" s="37">
        <v>15</v>
      </c>
      <c r="BL1" s="37">
        <v>16</v>
      </c>
      <c r="BM1" s="37">
        <v>17</v>
      </c>
      <c r="BN1" s="37">
        <v>8</v>
      </c>
      <c r="BO1" s="37">
        <v>10</v>
      </c>
      <c r="BP1" s="37">
        <v>9</v>
      </c>
      <c r="BQ1" s="37">
        <v>41</v>
      </c>
    </row>
    <row r="2" spans="1:69" s="56" customFormat="1" x14ac:dyDescent="0.3">
      <c r="A2" s="56" t="s">
        <v>852</v>
      </c>
      <c r="B2" s="57" t="s">
        <v>302</v>
      </c>
      <c r="C2" s="57"/>
      <c r="D2" s="58" t="s">
        <v>738</v>
      </c>
      <c r="E2" s="58" t="s">
        <v>739</v>
      </c>
      <c r="F2" s="56" t="s">
        <v>740</v>
      </c>
      <c r="G2" s="56" t="s">
        <v>741</v>
      </c>
      <c r="H2" s="56" t="s">
        <v>742</v>
      </c>
      <c r="I2" s="56" t="s">
        <v>743</v>
      </c>
      <c r="J2" s="56" t="s">
        <v>744</v>
      </c>
      <c r="K2" s="56" t="s">
        <v>745</v>
      </c>
      <c r="L2" s="56" t="s">
        <v>746</v>
      </c>
      <c r="M2" s="56" t="s">
        <v>747</v>
      </c>
      <c r="N2" s="56" t="s">
        <v>748</v>
      </c>
      <c r="O2" s="56" t="s">
        <v>749</v>
      </c>
      <c r="P2" s="56" t="s">
        <v>750</v>
      </c>
      <c r="Q2" s="56" t="s">
        <v>751</v>
      </c>
      <c r="R2" s="56" t="s">
        <v>752</v>
      </c>
      <c r="S2" s="56" t="s">
        <v>753</v>
      </c>
      <c r="T2" s="56" t="s">
        <v>632</v>
      </c>
      <c r="U2" s="56" t="s">
        <v>634</v>
      </c>
      <c r="V2" s="56" t="s">
        <v>636</v>
      </c>
      <c r="W2" s="56" t="s">
        <v>638</v>
      </c>
      <c r="X2" s="56" t="s">
        <v>640</v>
      </c>
      <c r="Y2" s="56" t="s">
        <v>642</v>
      </c>
      <c r="Z2" s="56" t="s">
        <v>644</v>
      </c>
      <c r="AA2" s="56" t="s">
        <v>646</v>
      </c>
      <c r="AB2" s="56" t="s">
        <v>648</v>
      </c>
      <c r="AC2" s="56" t="s">
        <v>650</v>
      </c>
      <c r="AD2" s="56" t="s">
        <v>652</v>
      </c>
      <c r="AE2" s="56" t="s">
        <v>654</v>
      </c>
      <c r="AF2" s="56" t="s">
        <v>656</v>
      </c>
      <c r="AG2" s="56" t="s">
        <v>658</v>
      </c>
      <c r="AH2" s="56" t="s">
        <v>660</v>
      </c>
      <c r="AI2" s="56" t="s">
        <v>662</v>
      </c>
      <c r="AJ2" s="56" t="s">
        <v>664</v>
      </c>
      <c r="AK2" s="56" t="s">
        <v>666</v>
      </c>
      <c r="AL2" s="56" t="s">
        <v>668</v>
      </c>
      <c r="AM2" s="56" t="s">
        <v>670</v>
      </c>
      <c r="AN2" s="56" t="s">
        <v>672</v>
      </c>
      <c r="AO2" s="56" t="s">
        <v>674</v>
      </c>
      <c r="AP2" s="56" t="s">
        <v>676</v>
      </c>
      <c r="AQ2" s="56" t="s">
        <v>678</v>
      </c>
      <c r="AR2" s="56" t="s">
        <v>680</v>
      </c>
      <c r="AS2" s="56" t="s">
        <v>682</v>
      </c>
      <c r="AT2" s="56" t="s">
        <v>684</v>
      </c>
      <c r="AU2" s="56" t="s">
        <v>686</v>
      </c>
      <c r="AV2" s="56" t="s">
        <v>688</v>
      </c>
      <c r="AW2" s="56" t="s">
        <v>690</v>
      </c>
      <c r="AX2" s="56" t="s">
        <v>692</v>
      </c>
      <c r="AY2" s="56" t="s">
        <v>694</v>
      </c>
      <c r="AZ2" s="56" t="s">
        <v>696</v>
      </c>
      <c r="BA2" s="56" t="s">
        <v>698</v>
      </c>
      <c r="BB2" s="56" t="s">
        <v>700</v>
      </c>
      <c r="BC2" s="56" t="s">
        <v>702</v>
      </c>
      <c r="BD2" s="56" t="s">
        <v>704</v>
      </c>
      <c r="BE2" s="56" t="s">
        <v>706</v>
      </c>
      <c r="BF2" s="56" t="s">
        <v>708</v>
      </c>
      <c r="BG2" s="56" t="s">
        <v>710</v>
      </c>
      <c r="BH2" s="56" t="s">
        <v>712</v>
      </c>
      <c r="BI2" s="56" t="s">
        <v>714</v>
      </c>
      <c r="BJ2" s="56" t="s">
        <v>716</v>
      </c>
      <c r="BK2" s="56" t="s">
        <v>718</v>
      </c>
      <c r="BL2" s="56" t="s">
        <v>720</v>
      </c>
      <c r="BM2" s="56" t="s">
        <v>722</v>
      </c>
      <c r="BN2" s="56" t="s">
        <v>724</v>
      </c>
      <c r="BO2" s="56" t="s">
        <v>726</v>
      </c>
      <c r="BP2" s="56" t="s">
        <v>728</v>
      </c>
      <c r="BQ2" s="56" t="s">
        <v>730</v>
      </c>
    </row>
    <row r="3" spans="1:69" x14ac:dyDescent="0.3">
      <c r="A3" s="37" t="s">
        <v>853</v>
      </c>
      <c r="B3" s="37" t="s">
        <v>303</v>
      </c>
      <c r="C3" s="37">
        <v>2</v>
      </c>
      <c r="D3" s="38" t="s">
        <v>85</v>
      </c>
      <c r="E3" s="38" t="s">
        <v>98</v>
      </c>
      <c r="F3" s="38" t="s">
        <v>2</v>
      </c>
      <c r="G3" s="37">
        <v>1</v>
      </c>
      <c r="H3" s="37" t="s">
        <v>481</v>
      </c>
      <c r="I3" s="37" t="s">
        <v>621</v>
      </c>
      <c r="J3" s="37" t="s">
        <v>482</v>
      </c>
      <c r="K3" s="59" t="s">
        <v>622</v>
      </c>
      <c r="L3" s="37" t="s">
        <v>483</v>
      </c>
      <c r="M3" s="37" t="s">
        <v>623</v>
      </c>
      <c r="N3" s="37" t="s">
        <v>755</v>
      </c>
      <c r="O3" s="37" t="s">
        <v>755</v>
      </c>
      <c r="P3" s="37">
        <f>G3</f>
        <v>1</v>
      </c>
      <c r="Q3" s="37">
        <v>0</v>
      </c>
      <c r="R3" s="37">
        <f>G3/2</f>
        <v>0.5</v>
      </c>
      <c r="S3" s="37" t="s">
        <v>755</v>
      </c>
      <c r="T3" s="60">
        <f>IF(ISBLANK(HLOOKUP(T$2,Monitoring_eng!$A$1:$DB$79,Results!$C3,FALSE)),"",IF(HLOOKUP(T$2,Monitoring_eng!$A$1:$DB$79,Results!$C3,FALSE)=$I3,$P3,IF(HLOOKUP(T$2,Monitoring_eng!$A$1:$DB$79,Results!$C3,FALSE)=$K3,$Q3,IF(HLOOKUP(T$2,Monitoring_eng!$A$1:$DB$79,Results!$C3,FALSE)=$M3,$R3,IF(HLOOKUP(T$2,Monitoring_eng!$A$1:$DB$79,Results!$C3,FALSE)=$O3,$S3,"CHYBA")))))</f>
        <v>1</v>
      </c>
      <c r="U3" s="60">
        <f>IF(ISBLANK(HLOOKUP(U$2,Monitoring_eng!$A$1:$DB$79,Results!$C3,FALSE)),"",IF(HLOOKUP(U$2,Monitoring_eng!$A$1:$DB$79,Results!$C3,FALSE)=$I3,$P3,IF(HLOOKUP(U$2,Monitoring_eng!$A$1:$DB$79,Results!$C3,FALSE)=$K3,$Q3,IF(HLOOKUP(U$2,Monitoring_eng!$A$1:$DB$79,Results!$C3,FALSE)=$M3,$R3,IF(HLOOKUP(U$2,Monitoring_eng!$A$1:$DB$79,Results!$C3,FALSE)=$O3,$S3,"CHYBA")))))</f>
        <v>1</v>
      </c>
      <c r="V3" s="60">
        <f>IF(ISBLANK(HLOOKUP(V$2,Monitoring_eng!$A$1:$DB$79,Results!$C3,FALSE)),"",IF(HLOOKUP(V$2,Monitoring_eng!$A$1:$DB$79,Results!$C3,FALSE)=$I3,$P3,IF(HLOOKUP(V$2,Monitoring_eng!$A$1:$DB$79,Results!$C3,FALSE)=$K3,$Q3,IF(HLOOKUP(V$2,Monitoring_eng!$A$1:$DB$79,Results!$C3,FALSE)=$M3,$R3,IF(HLOOKUP(V$2,Monitoring_eng!$A$1:$DB$79,Results!$C3,FALSE)=$O3,$S3,"CHYBA")))))</f>
        <v>1</v>
      </c>
      <c r="W3" s="60">
        <f>IF(ISBLANK(HLOOKUP(W$2,Monitoring_eng!$A$1:$DB$79,Results!$C3,FALSE)),"",IF(HLOOKUP(W$2,Monitoring_eng!$A$1:$DB$79,Results!$C3,FALSE)=$I3,$P3,IF(HLOOKUP(W$2,Monitoring_eng!$A$1:$DB$79,Results!$C3,FALSE)=$K3,$Q3,IF(HLOOKUP(W$2,Monitoring_eng!$A$1:$DB$79,Results!$C3,FALSE)=$M3,$R3,IF(HLOOKUP(W$2,Monitoring_eng!$A$1:$DB$79,Results!$C3,FALSE)=$O3,$S3,"CHYBA")))))</f>
        <v>1</v>
      </c>
      <c r="X3" s="60">
        <f>IF(ISBLANK(HLOOKUP(X$2,Monitoring_eng!$A$1:$DB$79,Results!$C3,FALSE)),"",IF(HLOOKUP(X$2,Monitoring_eng!$A$1:$DB$79,Results!$C3,FALSE)=$I3,$P3,IF(HLOOKUP(X$2,Monitoring_eng!$A$1:$DB$79,Results!$C3,FALSE)=$K3,$Q3,IF(HLOOKUP(X$2,Monitoring_eng!$A$1:$DB$79,Results!$C3,FALSE)=$M3,$R3,IF(HLOOKUP(X$2,Monitoring_eng!$A$1:$DB$79,Results!$C3,FALSE)=$O3,$S3,"CHYBA")))))</f>
        <v>1</v>
      </c>
      <c r="Y3" s="60">
        <f>IF(ISBLANK(HLOOKUP(Y$2,Monitoring_eng!$A$1:$DB$79,Results!$C3,FALSE)),"",IF(HLOOKUP(Y$2,Monitoring_eng!$A$1:$DB$79,Results!$C3,FALSE)=$I3,$P3,IF(HLOOKUP(Y$2,Monitoring_eng!$A$1:$DB$79,Results!$C3,FALSE)=$K3,$Q3,IF(HLOOKUP(Y$2,Monitoring_eng!$A$1:$DB$79,Results!$C3,FALSE)=$M3,$R3,IF(HLOOKUP(Y$2,Monitoring_eng!$A$1:$DB$79,Results!$C3,FALSE)=$O3,$S3,"CHYBA")))))</f>
        <v>1</v>
      </c>
      <c r="Z3" s="60">
        <f>IF(ISBLANK(HLOOKUP(Z$2,Monitoring_eng!$A$1:$DB$79,Results!$C3,FALSE)),"",IF(HLOOKUP(Z$2,Monitoring_eng!$A$1:$DB$79,Results!$C3,FALSE)=$I3,$P3,IF(HLOOKUP(Z$2,Monitoring_eng!$A$1:$DB$79,Results!$C3,FALSE)=$K3,$Q3,IF(HLOOKUP(Z$2,Monitoring_eng!$A$1:$DB$79,Results!$C3,FALSE)=$M3,$R3,IF(HLOOKUP(Z$2,Monitoring_eng!$A$1:$DB$79,Results!$C3,FALSE)=$O3,$S3,"CHYBA")))))</f>
        <v>1</v>
      </c>
      <c r="AA3" s="60">
        <f>IF(ISBLANK(HLOOKUP(AA$2,Monitoring_eng!$A$1:$DB$79,Results!$C3,FALSE)),"",IF(HLOOKUP(AA$2,Monitoring_eng!$A$1:$DB$79,Results!$C3,FALSE)=$I3,$P3,IF(HLOOKUP(AA$2,Monitoring_eng!$A$1:$DB$79,Results!$C3,FALSE)=$K3,$Q3,IF(HLOOKUP(AA$2,Monitoring_eng!$A$1:$DB$79,Results!$C3,FALSE)=$M3,$R3,IF(HLOOKUP(AA$2,Monitoring_eng!$A$1:$DB$79,Results!$C3,FALSE)=$O3,$S3,"CHYBA")))))</f>
        <v>1</v>
      </c>
      <c r="AB3" s="60">
        <f>IF(ISBLANK(HLOOKUP(AB$2,Monitoring_eng!$A$1:$DB$79,Results!$C3,FALSE)),"",IF(HLOOKUP(AB$2,Monitoring_eng!$A$1:$DB$79,Results!$C3,FALSE)=$I3,$P3,IF(HLOOKUP(AB$2,Monitoring_eng!$A$1:$DB$79,Results!$C3,FALSE)=$K3,$Q3,IF(HLOOKUP(AB$2,Monitoring_eng!$A$1:$DB$79,Results!$C3,FALSE)=$M3,$R3,IF(HLOOKUP(AB$2,Monitoring_eng!$A$1:$DB$79,Results!$C3,FALSE)=$O3,$S3,"CHYBA")))))</f>
        <v>0</v>
      </c>
      <c r="AC3" s="60">
        <f>IF(ISBLANK(HLOOKUP(AC$2,Monitoring_eng!$A$1:$DB$79,Results!$C3,FALSE)),"",IF(HLOOKUP(AC$2,Monitoring_eng!$A$1:$DB$79,Results!$C3,FALSE)=$I3,$P3,IF(HLOOKUP(AC$2,Monitoring_eng!$A$1:$DB$79,Results!$C3,FALSE)=$K3,$Q3,IF(HLOOKUP(AC$2,Monitoring_eng!$A$1:$DB$79,Results!$C3,FALSE)=$M3,$R3,IF(HLOOKUP(AC$2,Monitoring_eng!$A$1:$DB$79,Results!$C3,FALSE)=$O3,$S3,"CHYBA")))))</f>
        <v>1</v>
      </c>
      <c r="AD3" s="60">
        <f>IF(ISBLANK(HLOOKUP(AD$2,Monitoring_eng!$A$1:$DB$79,Results!$C3,FALSE)),"",IF(HLOOKUP(AD$2,Monitoring_eng!$A$1:$DB$79,Results!$C3,FALSE)=$I3,$P3,IF(HLOOKUP(AD$2,Monitoring_eng!$A$1:$DB$79,Results!$C3,FALSE)=$K3,$Q3,IF(HLOOKUP(AD$2,Monitoring_eng!$A$1:$DB$79,Results!$C3,FALSE)=$M3,$R3,IF(HLOOKUP(AD$2,Monitoring_eng!$A$1:$DB$79,Results!$C3,FALSE)=$O3,$S3,"CHYBA")))))</f>
        <v>1</v>
      </c>
      <c r="AE3" s="60">
        <f>IF(ISBLANK(HLOOKUP(AE$2,Monitoring_eng!$A$1:$DB$79,Results!$C3,FALSE)),"",IF(HLOOKUP(AE$2,Monitoring_eng!$A$1:$DB$79,Results!$C3,FALSE)=$I3,$P3,IF(HLOOKUP(AE$2,Monitoring_eng!$A$1:$DB$79,Results!$C3,FALSE)=$K3,$Q3,IF(HLOOKUP(AE$2,Monitoring_eng!$A$1:$DB$79,Results!$C3,FALSE)=$M3,$R3,IF(HLOOKUP(AE$2,Monitoring_eng!$A$1:$DB$79,Results!$C3,FALSE)=$O3,$S3,"CHYBA")))))</f>
        <v>0.5</v>
      </c>
      <c r="AF3" s="60">
        <f>IF(ISBLANK(HLOOKUP(AF$2,Monitoring_eng!$A$1:$DB$79,Results!$C3,FALSE)),"",IF(HLOOKUP(AF$2,Monitoring_eng!$A$1:$DB$79,Results!$C3,FALSE)=$I3,$P3,IF(HLOOKUP(AF$2,Monitoring_eng!$A$1:$DB$79,Results!$C3,FALSE)=$K3,$Q3,IF(HLOOKUP(AF$2,Monitoring_eng!$A$1:$DB$79,Results!$C3,FALSE)=$M3,$R3,IF(HLOOKUP(AF$2,Monitoring_eng!$A$1:$DB$79,Results!$C3,FALSE)=$O3,$S3,"CHYBA")))))</f>
        <v>1</v>
      </c>
      <c r="AG3" s="60">
        <f>IF(ISBLANK(HLOOKUP(AG$2,Monitoring_eng!$A$1:$DB$79,Results!$C3,FALSE)),"",IF(HLOOKUP(AG$2,Monitoring_eng!$A$1:$DB$79,Results!$C3,FALSE)=$I3,$P3,IF(HLOOKUP(AG$2,Monitoring_eng!$A$1:$DB$79,Results!$C3,FALSE)=$K3,$Q3,IF(HLOOKUP(AG$2,Monitoring_eng!$A$1:$DB$79,Results!$C3,FALSE)=$M3,$R3,IF(HLOOKUP(AG$2,Monitoring_eng!$A$1:$DB$79,Results!$C3,FALSE)=$O3,$S3,"CHYBA")))))</f>
        <v>1</v>
      </c>
      <c r="AH3" s="60">
        <f>IF(ISBLANK(HLOOKUP(AH$2,Monitoring_eng!$A$1:$DB$79,Results!$C3,FALSE)),"",IF(HLOOKUP(AH$2,Monitoring_eng!$A$1:$DB$79,Results!$C3,FALSE)=$I3,$P3,IF(HLOOKUP(AH$2,Monitoring_eng!$A$1:$DB$79,Results!$C3,FALSE)=$K3,$Q3,IF(HLOOKUP(AH$2,Monitoring_eng!$A$1:$DB$79,Results!$C3,FALSE)=$M3,$R3,IF(HLOOKUP(AH$2,Monitoring_eng!$A$1:$DB$79,Results!$C3,FALSE)=$O3,$S3,"CHYBA")))))</f>
        <v>1</v>
      </c>
      <c r="AI3" s="60">
        <f>IF(ISBLANK(HLOOKUP(AI$2,Monitoring_eng!$A$1:$DB$79,Results!$C3,FALSE)),"",IF(HLOOKUP(AI$2,Monitoring_eng!$A$1:$DB$79,Results!$C3,FALSE)=$I3,$P3,IF(HLOOKUP(AI$2,Monitoring_eng!$A$1:$DB$79,Results!$C3,FALSE)=$K3,$Q3,IF(HLOOKUP(AI$2,Monitoring_eng!$A$1:$DB$79,Results!$C3,FALSE)=$M3,$R3,IF(HLOOKUP(AI$2,Monitoring_eng!$A$1:$DB$79,Results!$C3,FALSE)=$O3,$S3,"CHYBA")))))</f>
        <v>1</v>
      </c>
      <c r="AJ3" s="60">
        <f>IF(ISBLANK(HLOOKUP(AJ$2,Monitoring_eng!$A$1:$DB$79,Results!$C3,FALSE)),"",IF(HLOOKUP(AJ$2,Monitoring_eng!$A$1:$DB$79,Results!$C3,FALSE)=$I3,$P3,IF(HLOOKUP(AJ$2,Monitoring_eng!$A$1:$DB$79,Results!$C3,FALSE)=$K3,$Q3,IF(HLOOKUP(AJ$2,Monitoring_eng!$A$1:$DB$79,Results!$C3,FALSE)=$M3,$R3,IF(HLOOKUP(AJ$2,Monitoring_eng!$A$1:$DB$79,Results!$C3,FALSE)=$O3,$S3,"CHYBA")))))</f>
        <v>1</v>
      </c>
      <c r="AK3" s="60">
        <f>IF(ISBLANK(HLOOKUP(AK$2,Monitoring_eng!$A$1:$DB$79,Results!$C3,FALSE)),"",IF(HLOOKUP(AK$2,Monitoring_eng!$A$1:$DB$79,Results!$C3,FALSE)=$I3,$P3,IF(HLOOKUP(AK$2,Monitoring_eng!$A$1:$DB$79,Results!$C3,FALSE)=$K3,$Q3,IF(HLOOKUP(AK$2,Monitoring_eng!$A$1:$DB$79,Results!$C3,FALSE)=$M3,$R3,IF(HLOOKUP(AK$2,Monitoring_eng!$A$1:$DB$79,Results!$C3,FALSE)=$O3,$S3,"CHYBA")))))</f>
        <v>1</v>
      </c>
      <c r="AL3" s="60">
        <f>IF(ISBLANK(HLOOKUP(AL$2,Monitoring_eng!$A$1:$DB$79,Results!$C3,FALSE)),"",IF(HLOOKUP(AL$2,Monitoring_eng!$A$1:$DB$79,Results!$C3,FALSE)=$I3,$P3,IF(HLOOKUP(AL$2,Monitoring_eng!$A$1:$DB$79,Results!$C3,FALSE)=$K3,$Q3,IF(HLOOKUP(AL$2,Monitoring_eng!$A$1:$DB$79,Results!$C3,FALSE)=$M3,$R3,IF(HLOOKUP(AL$2,Monitoring_eng!$A$1:$DB$79,Results!$C3,FALSE)=$O3,$S3,"CHYBA")))))</f>
        <v>1</v>
      </c>
      <c r="AM3" s="60">
        <f>IF(ISBLANK(HLOOKUP(AM$2,Monitoring_eng!$A$1:$DB$79,Results!$C3,FALSE)),"",IF(HLOOKUP(AM$2,Monitoring_eng!$A$1:$DB$79,Results!$C3,FALSE)=$I3,$P3,IF(HLOOKUP(AM$2,Monitoring_eng!$A$1:$DB$79,Results!$C3,FALSE)=$K3,$Q3,IF(HLOOKUP(AM$2,Monitoring_eng!$A$1:$DB$79,Results!$C3,FALSE)=$M3,$R3,IF(HLOOKUP(AM$2,Monitoring_eng!$A$1:$DB$79,Results!$C3,FALSE)=$O3,$S3,"CHYBA")))))</f>
        <v>1</v>
      </c>
      <c r="AN3" s="60">
        <f>IF(ISBLANK(HLOOKUP(AN$2,Monitoring_eng!$A$1:$DB$79,Results!$C3,FALSE)),"",IF(HLOOKUP(AN$2,Monitoring_eng!$A$1:$DB$79,Results!$C3,FALSE)=$I3,$P3,IF(HLOOKUP(AN$2,Monitoring_eng!$A$1:$DB$79,Results!$C3,FALSE)=$K3,$Q3,IF(HLOOKUP(AN$2,Monitoring_eng!$A$1:$DB$79,Results!$C3,FALSE)=$M3,$R3,IF(HLOOKUP(AN$2,Monitoring_eng!$A$1:$DB$79,Results!$C3,FALSE)=$O3,$S3,"CHYBA")))))</f>
        <v>1</v>
      </c>
      <c r="AO3" s="60">
        <f>IF(ISBLANK(HLOOKUP(AO$2,Monitoring_eng!$A$1:$DB$79,Results!$C3,FALSE)),"",IF(HLOOKUP(AO$2,Monitoring_eng!$A$1:$DB$79,Results!$C3,FALSE)=$I3,$P3,IF(HLOOKUP(AO$2,Monitoring_eng!$A$1:$DB$79,Results!$C3,FALSE)=$K3,$Q3,IF(HLOOKUP(AO$2,Monitoring_eng!$A$1:$DB$79,Results!$C3,FALSE)=$M3,$R3,IF(HLOOKUP(AO$2,Monitoring_eng!$A$1:$DB$79,Results!$C3,FALSE)=$O3,$S3,"CHYBA")))))</f>
        <v>1</v>
      </c>
      <c r="AP3" s="60">
        <f>IF(ISBLANK(HLOOKUP(AP$2,Monitoring_eng!$A$1:$DB$79,Results!$C3,FALSE)),"",IF(HLOOKUP(AP$2,Monitoring_eng!$A$1:$DB$79,Results!$C3,FALSE)=$I3,$P3,IF(HLOOKUP(AP$2,Monitoring_eng!$A$1:$DB$79,Results!$C3,FALSE)=$K3,$Q3,IF(HLOOKUP(AP$2,Monitoring_eng!$A$1:$DB$79,Results!$C3,FALSE)=$M3,$R3,IF(HLOOKUP(AP$2,Monitoring_eng!$A$1:$DB$79,Results!$C3,FALSE)=$O3,$S3,"CHYBA")))))</f>
        <v>1</v>
      </c>
      <c r="AQ3" s="60">
        <f>IF(ISBLANK(HLOOKUP(AQ$2,Monitoring_eng!$A$1:$DB$79,Results!$C3,FALSE)),"",IF(HLOOKUP(AQ$2,Monitoring_eng!$A$1:$DB$79,Results!$C3,FALSE)=$I3,$P3,IF(HLOOKUP(AQ$2,Monitoring_eng!$A$1:$DB$79,Results!$C3,FALSE)=$K3,$Q3,IF(HLOOKUP(AQ$2,Monitoring_eng!$A$1:$DB$79,Results!$C3,FALSE)=$M3,$R3,IF(HLOOKUP(AQ$2,Monitoring_eng!$A$1:$DB$79,Results!$C3,FALSE)=$O3,$S3,"CHYBA")))))</f>
        <v>1</v>
      </c>
      <c r="AR3" s="60">
        <f>IF(ISBLANK(HLOOKUP(AR$2,Monitoring_eng!$A$1:$DB$79,Results!$C3,FALSE)),"",IF(HLOOKUP(AR$2,Monitoring_eng!$A$1:$DB$79,Results!$C3,FALSE)=$I3,$P3,IF(HLOOKUP(AR$2,Monitoring_eng!$A$1:$DB$79,Results!$C3,FALSE)=$K3,$Q3,IF(HLOOKUP(AR$2,Monitoring_eng!$A$1:$DB$79,Results!$C3,FALSE)=$M3,$R3,IF(HLOOKUP(AR$2,Monitoring_eng!$A$1:$DB$79,Results!$C3,FALSE)=$O3,$S3,"CHYBA")))))</f>
        <v>1</v>
      </c>
      <c r="AS3" s="60">
        <f>IF(ISBLANK(HLOOKUP(AS$2,Monitoring_eng!$A$1:$DB$79,Results!$C3,FALSE)),"",IF(HLOOKUP(AS$2,Monitoring_eng!$A$1:$DB$79,Results!$C3,FALSE)=$I3,$P3,IF(HLOOKUP(AS$2,Monitoring_eng!$A$1:$DB$79,Results!$C3,FALSE)=$K3,$Q3,IF(HLOOKUP(AS$2,Monitoring_eng!$A$1:$DB$79,Results!$C3,FALSE)=$M3,$R3,IF(HLOOKUP(AS$2,Monitoring_eng!$A$1:$DB$79,Results!$C3,FALSE)=$O3,$S3,"CHYBA")))))</f>
        <v>1</v>
      </c>
      <c r="AT3" s="60">
        <f>IF(ISBLANK(HLOOKUP(AT$2,Monitoring_eng!$A$1:$DB$79,Results!$C3,FALSE)),"",IF(HLOOKUP(AT$2,Monitoring_eng!$A$1:$DB$79,Results!$C3,FALSE)=$I3,$P3,IF(HLOOKUP(AT$2,Monitoring_eng!$A$1:$DB$79,Results!$C3,FALSE)=$K3,$Q3,IF(HLOOKUP(AT$2,Monitoring_eng!$A$1:$DB$79,Results!$C3,FALSE)=$M3,$R3,IF(HLOOKUP(AT$2,Monitoring_eng!$A$1:$DB$79,Results!$C3,FALSE)=$O3,$S3,"CHYBA")))))</f>
        <v>1</v>
      </c>
      <c r="AU3" s="60">
        <f>IF(ISBLANK(HLOOKUP(AU$2,Monitoring_eng!$A$1:$DB$79,Results!$C3,FALSE)),"",IF(HLOOKUP(AU$2,Monitoring_eng!$A$1:$DB$79,Results!$C3,FALSE)=$I3,$P3,IF(HLOOKUP(AU$2,Monitoring_eng!$A$1:$DB$79,Results!$C3,FALSE)=$K3,$Q3,IF(HLOOKUP(AU$2,Monitoring_eng!$A$1:$DB$79,Results!$C3,FALSE)=$M3,$R3,IF(HLOOKUP(AU$2,Monitoring_eng!$A$1:$DB$79,Results!$C3,FALSE)=$O3,$S3,"CHYBA")))))</f>
        <v>1</v>
      </c>
      <c r="AV3" s="60">
        <f>IF(ISBLANK(HLOOKUP(AV$2,Monitoring_eng!$A$1:$DB$79,Results!$C3,FALSE)),"",IF(HLOOKUP(AV$2,Monitoring_eng!$A$1:$DB$79,Results!$C3,FALSE)=$I3,$P3,IF(HLOOKUP(AV$2,Monitoring_eng!$A$1:$DB$79,Results!$C3,FALSE)=$K3,$Q3,IF(HLOOKUP(AV$2,Monitoring_eng!$A$1:$DB$79,Results!$C3,FALSE)=$M3,$R3,IF(HLOOKUP(AV$2,Monitoring_eng!$A$1:$DB$79,Results!$C3,FALSE)=$O3,$S3,"CHYBA")))))</f>
        <v>1</v>
      </c>
      <c r="AW3" s="60">
        <f>IF(ISBLANK(HLOOKUP(AW$2,Monitoring_eng!$A$1:$DB$79,Results!$C3,FALSE)),"",IF(HLOOKUP(AW$2,Monitoring_eng!$A$1:$DB$79,Results!$C3,FALSE)=$I3,$P3,IF(HLOOKUP(AW$2,Monitoring_eng!$A$1:$DB$79,Results!$C3,FALSE)=$K3,$Q3,IF(HLOOKUP(AW$2,Monitoring_eng!$A$1:$DB$79,Results!$C3,FALSE)=$M3,$R3,IF(HLOOKUP(AW$2,Monitoring_eng!$A$1:$DB$79,Results!$C3,FALSE)=$O3,$S3,"CHYBA")))))</f>
        <v>1</v>
      </c>
      <c r="AX3" s="60">
        <f>IF(ISBLANK(HLOOKUP(AX$2,Monitoring_eng!$A$1:$DB$79,Results!$C3,FALSE)),"",IF(HLOOKUP(AX$2,Monitoring_eng!$A$1:$DB$79,Results!$C3,FALSE)=$I3,$P3,IF(HLOOKUP(AX$2,Monitoring_eng!$A$1:$DB$79,Results!$C3,FALSE)=$K3,$Q3,IF(HLOOKUP(AX$2,Monitoring_eng!$A$1:$DB$79,Results!$C3,FALSE)=$M3,$R3,IF(HLOOKUP(AX$2,Monitoring_eng!$A$1:$DB$79,Results!$C3,FALSE)=$O3,$S3,"CHYBA")))))</f>
        <v>1</v>
      </c>
      <c r="AY3" s="60">
        <f>IF(ISBLANK(HLOOKUP(AY$2,Monitoring_eng!$A$1:$DB$79,Results!$C3,FALSE)),"",IF(HLOOKUP(AY$2,Monitoring_eng!$A$1:$DB$79,Results!$C3,FALSE)=$I3,$P3,IF(HLOOKUP(AY$2,Monitoring_eng!$A$1:$DB$79,Results!$C3,FALSE)=$K3,$Q3,IF(HLOOKUP(AY$2,Monitoring_eng!$A$1:$DB$79,Results!$C3,FALSE)=$M3,$R3,IF(HLOOKUP(AY$2,Monitoring_eng!$A$1:$DB$79,Results!$C3,FALSE)=$O3,$S3,"CHYBA")))))</f>
        <v>0</v>
      </c>
      <c r="AZ3" s="60">
        <f>IF(ISBLANK(HLOOKUP(AZ$2,Monitoring_eng!$A$1:$DB$79,Results!$C3,FALSE)),"",IF(HLOOKUP(AZ$2,Monitoring_eng!$A$1:$DB$79,Results!$C3,FALSE)=$I3,$P3,IF(HLOOKUP(AZ$2,Monitoring_eng!$A$1:$DB$79,Results!$C3,FALSE)=$K3,$Q3,IF(HLOOKUP(AZ$2,Monitoring_eng!$A$1:$DB$79,Results!$C3,FALSE)=$M3,$R3,IF(HLOOKUP(AZ$2,Monitoring_eng!$A$1:$DB$79,Results!$C3,FALSE)=$O3,$S3,"CHYBA")))))</f>
        <v>1</v>
      </c>
      <c r="BA3" s="60">
        <f>IF(ISBLANK(HLOOKUP(BA$2,Monitoring_eng!$A$1:$DB$79,Results!$C3,FALSE)),"",IF(HLOOKUP(BA$2,Monitoring_eng!$A$1:$DB$79,Results!$C3,FALSE)=$I3,$P3,IF(HLOOKUP(BA$2,Monitoring_eng!$A$1:$DB$79,Results!$C3,FALSE)=$K3,$Q3,IF(HLOOKUP(BA$2,Monitoring_eng!$A$1:$DB$79,Results!$C3,FALSE)=$M3,$R3,IF(HLOOKUP(BA$2,Monitoring_eng!$A$1:$DB$79,Results!$C3,FALSE)=$O3,$S3,"CHYBA")))))</f>
        <v>1</v>
      </c>
      <c r="BB3" s="60">
        <f>IF(ISBLANK(HLOOKUP(BB$2,Monitoring_eng!$A$1:$DB$79,Results!$C3,FALSE)),"",IF(HLOOKUP(BB$2,Monitoring_eng!$A$1:$DB$79,Results!$C3,FALSE)=$I3,$P3,IF(HLOOKUP(BB$2,Monitoring_eng!$A$1:$DB$79,Results!$C3,FALSE)=$K3,$Q3,IF(HLOOKUP(BB$2,Monitoring_eng!$A$1:$DB$79,Results!$C3,FALSE)=$M3,$R3,IF(HLOOKUP(BB$2,Monitoring_eng!$A$1:$DB$79,Results!$C3,FALSE)=$O3,$S3,"CHYBA")))))</f>
        <v>1</v>
      </c>
      <c r="BC3" s="60">
        <f>IF(ISBLANK(HLOOKUP(BC$2,Monitoring_eng!$A$1:$DB$79,Results!$C3,FALSE)),"",IF(HLOOKUP(BC$2,Monitoring_eng!$A$1:$DB$79,Results!$C3,FALSE)=$I3,$P3,IF(HLOOKUP(BC$2,Monitoring_eng!$A$1:$DB$79,Results!$C3,FALSE)=$K3,$Q3,IF(HLOOKUP(BC$2,Monitoring_eng!$A$1:$DB$79,Results!$C3,FALSE)=$M3,$R3,IF(HLOOKUP(BC$2,Monitoring_eng!$A$1:$DB$79,Results!$C3,FALSE)=$O3,$S3,"CHYBA")))))</f>
        <v>1</v>
      </c>
      <c r="BD3" s="60">
        <f>IF(ISBLANK(HLOOKUP(BD$2,Monitoring_eng!$A$1:$DB$79,Results!$C3,FALSE)),"",IF(HLOOKUP(BD$2,Monitoring_eng!$A$1:$DB$79,Results!$C3,FALSE)=$I3,$P3,IF(HLOOKUP(BD$2,Monitoring_eng!$A$1:$DB$79,Results!$C3,FALSE)=$K3,$Q3,IF(HLOOKUP(BD$2,Monitoring_eng!$A$1:$DB$79,Results!$C3,FALSE)=$M3,$R3,IF(HLOOKUP(BD$2,Monitoring_eng!$A$1:$DB$79,Results!$C3,FALSE)=$O3,$S3,"CHYBA")))))</f>
        <v>1</v>
      </c>
      <c r="BE3" s="60">
        <f>IF(ISBLANK(HLOOKUP(BE$2,Monitoring_eng!$A$1:$DB$79,Results!$C3,FALSE)),"",IF(HLOOKUP(BE$2,Monitoring_eng!$A$1:$DB$79,Results!$C3,FALSE)=$I3,$P3,IF(HLOOKUP(BE$2,Monitoring_eng!$A$1:$DB$79,Results!$C3,FALSE)=$K3,$Q3,IF(HLOOKUP(BE$2,Monitoring_eng!$A$1:$DB$79,Results!$C3,FALSE)=$M3,$R3,IF(HLOOKUP(BE$2,Monitoring_eng!$A$1:$DB$79,Results!$C3,FALSE)=$O3,$S3,"CHYBA")))))</f>
        <v>1</v>
      </c>
      <c r="BF3" s="60">
        <f>IF(ISBLANK(HLOOKUP(BF$2,Monitoring_eng!$A$1:$DB$79,Results!$C3,FALSE)),"",IF(HLOOKUP(BF$2,Monitoring_eng!$A$1:$DB$79,Results!$C3,FALSE)=$I3,$P3,IF(HLOOKUP(BF$2,Monitoring_eng!$A$1:$DB$79,Results!$C3,FALSE)=$K3,$Q3,IF(HLOOKUP(BF$2,Monitoring_eng!$A$1:$DB$79,Results!$C3,FALSE)=$M3,$R3,IF(HLOOKUP(BF$2,Monitoring_eng!$A$1:$DB$79,Results!$C3,FALSE)=$O3,$S3,"CHYBA")))))</f>
        <v>1</v>
      </c>
      <c r="BG3" s="60">
        <f>IF(ISBLANK(HLOOKUP(BG$2,Monitoring_eng!$A$1:$DB$79,Results!$C3,FALSE)),"",IF(HLOOKUP(BG$2,Monitoring_eng!$A$1:$DB$79,Results!$C3,FALSE)=$I3,$P3,IF(HLOOKUP(BG$2,Monitoring_eng!$A$1:$DB$79,Results!$C3,FALSE)=$K3,$Q3,IF(HLOOKUP(BG$2,Monitoring_eng!$A$1:$DB$79,Results!$C3,FALSE)=$M3,$R3,IF(HLOOKUP(BG$2,Monitoring_eng!$A$1:$DB$79,Results!$C3,FALSE)=$O3,$S3,"CHYBA")))))</f>
        <v>1</v>
      </c>
      <c r="BH3" s="60">
        <f>IF(ISBLANK(HLOOKUP(BH$2,Monitoring_eng!$A$1:$DB$79,Results!$C3,FALSE)),"",IF(HLOOKUP(BH$2,Monitoring_eng!$A$1:$DB$79,Results!$C3,FALSE)=$I3,$P3,IF(HLOOKUP(BH$2,Monitoring_eng!$A$1:$DB$79,Results!$C3,FALSE)=$K3,$Q3,IF(HLOOKUP(BH$2,Monitoring_eng!$A$1:$DB$79,Results!$C3,FALSE)=$M3,$R3,IF(HLOOKUP(BH$2,Monitoring_eng!$A$1:$DB$79,Results!$C3,FALSE)=$O3,$S3,"CHYBA")))))</f>
        <v>1</v>
      </c>
      <c r="BI3" s="60">
        <f>IF(ISBLANK(HLOOKUP(BI$2,Monitoring_eng!$A$1:$DB$79,Results!$C3,FALSE)),"",IF(HLOOKUP(BI$2,Monitoring_eng!$A$1:$DB$79,Results!$C3,FALSE)=$I3,$P3,IF(HLOOKUP(BI$2,Monitoring_eng!$A$1:$DB$79,Results!$C3,FALSE)=$K3,$Q3,IF(HLOOKUP(BI$2,Monitoring_eng!$A$1:$DB$79,Results!$C3,FALSE)=$M3,$R3,IF(HLOOKUP(BI$2,Monitoring_eng!$A$1:$DB$79,Results!$C3,FALSE)=$O3,$S3,"CHYBA")))))</f>
        <v>1</v>
      </c>
      <c r="BJ3" s="60">
        <f>IF(ISBLANK(HLOOKUP(BJ$2,Monitoring_eng!$A$1:$DB$79,Results!$C3,FALSE)),"",IF(HLOOKUP(BJ$2,Monitoring_eng!$A$1:$DB$79,Results!$C3,FALSE)=$I3,$P3,IF(HLOOKUP(BJ$2,Monitoring_eng!$A$1:$DB$79,Results!$C3,FALSE)=$K3,$Q3,IF(HLOOKUP(BJ$2,Monitoring_eng!$A$1:$DB$79,Results!$C3,FALSE)=$M3,$R3,IF(HLOOKUP(BJ$2,Monitoring_eng!$A$1:$DB$79,Results!$C3,FALSE)=$O3,$S3,"CHYBA")))))</f>
        <v>1</v>
      </c>
      <c r="BK3" s="60">
        <f>IF(ISBLANK(HLOOKUP(BK$2,Monitoring_eng!$A$1:$DB$79,Results!$C3,FALSE)),"",IF(HLOOKUP(BK$2,Monitoring_eng!$A$1:$DB$79,Results!$C3,FALSE)=$I3,$P3,IF(HLOOKUP(BK$2,Monitoring_eng!$A$1:$DB$79,Results!$C3,FALSE)=$K3,$Q3,IF(HLOOKUP(BK$2,Monitoring_eng!$A$1:$DB$79,Results!$C3,FALSE)=$M3,$R3,IF(HLOOKUP(BK$2,Monitoring_eng!$A$1:$DB$79,Results!$C3,FALSE)=$O3,$S3,"CHYBA")))))</f>
        <v>1</v>
      </c>
      <c r="BL3" s="60">
        <f>IF(ISBLANK(HLOOKUP(BL$2,Monitoring_eng!$A$1:$DB$79,Results!$C3,FALSE)),"",IF(HLOOKUP(BL$2,Monitoring_eng!$A$1:$DB$79,Results!$C3,FALSE)=$I3,$P3,IF(HLOOKUP(BL$2,Monitoring_eng!$A$1:$DB$79,Results!$C3,FALSE)=$K3,$Q3,IF(HLOOKUP(BL$2,Monitoring_eng!$A$1:$DB$79,Results!$C3,FALSE)=$M3,$R3,IF(HLOOKUP(BL$2,Monitoring_eng!$A$1:$DB$79,Results!$C3,FALSE)=$O3,$S3,"CHYBA")))))</f>
        <v>1</v>
      </c>
      <c r="BM3" s="60">
        <f>IF(ISBLANK(HLOOKUP(BM$2,Monitoring_eng!$A$1:$DB$79,Results!$C3,FALSE)),"",IF(HLOOKUP(BM$2,Monitoring_eng!$A$1:$DB$79,Results!$C3,FALSE)=$I3,$P3,IF(HLOOKUP(BM$2,Monitoring_eng!$A$1:$DB$79,Results!$C3,FALSE)=$K3,$Q3,IF(HLOOKUP(BM$2,Monitoring_eng!$A$1:$DB$79,Results!$C3,FALSE)=$M3,$R3,IF(HLOOKUP(BM$2,Monitoring_eng!$A$1:$DB$79,Results!$C3,FALSE)=$O3,$S3,"CHYBA")))))</f>
        <v>1</v>
      </c>
      <c r="BN3" s="60">
        <f>IF(ISBLANK(HLOOKUP(BN$2,Monitoring_eng!$A$1:$DB$79,Results!$C3,FALSE)),"",IF(HLOOKUP(BN$2,Monitoring_eng!$A$1:$DB$79,Results!$C3,FALSE)=$I3,$P3,IF(HLOOKUP(BN$2,Monitoring_eng!$A$1:$DB$79,Results!$C3,FALSE)=$K3,$Q3,IF(HLOOKUP(BN$2,Monitoring_eng!$A$1:$DB$79,Results!$C3,FALSE)=$M3,$R3,IF(HLOOKUP(BN$2,Monitoring_eng!$A$1:$DB$79,Results!$C3,FALSE)=$O3,$S3,"CHYBA")))))</f>
        <v>1</v>
      </c>
      <c r="BO3" s="60">
        <f>IF(ISBLANK(HLOOKUP(BO$2,Monitoring_eng!$A$1:$DB$79,Results!$C3,FALSE)),"",IF(HLOOKUP(BO$2,Monitoring_eng!$A$1:$DB$79,Results!$C3,FALSE)=$I3,$P3,IF(HLOOKUP(BO$2,Monitoring_eng!$A$1:$DB$79,Results!$C3,FALSE)=$K3,$Q3,IF(HLOOKUP(BO$2,Monitoring_eng!$A$1:$DB$79,Results!$C3,FALSE)=$M3,$R3,IF(HLOOKUP(BO$2,Monitoring_eng!$A$1:$DB$79,Results!$C3,FALSE)=$O3,$S3,"CHYBA")))))</f>
        <v>1</v>
      </c>
      <c r="BP3" s="60">
        <f>IF(ISBLANK(HLOOKUP(BP$2,Monitoring_eng!$A$1:$DB$79,Results!$C3,FALSE)),"",IF(HLOOKUP(BP$2,Monitoring_eng!$A$1:$DB$79,Results!$C3,FALSE)=$I3,$P3,IF(HLOOKUP(BP$2,Monitoring_eng!$A$1:$DB$79,Results!$C3,FALSE)=$K3,$Q3,IF(HLOOKUP(BP$2,Monitoring_eng!$A$1:$DB$79,Results!$C3,FALSE)=$M3,$R3,IF(HLOOKUP(BP$2,Monitoring_eng!$A$1:$DB$79,Results!$C3,FALSE)=$O3,$S3,"CHYBA")))))</f>
        <v>1</v>
      </c>
      <c r="BQ3" s="60">
        <f>IF(ISBLANK(HLOOKUP(BQ$2,Monitoring_eng!$A$1:$DB$79,Results!$C3,FALSE)),"",IF(HLOOKUP(BQ$2,Monitoring_eng!$A$1:$DB$79,Results!$C3,FALSE)=$I3,$P3,IF(HLOOKUP(BQ$2,Monitoring_eng!$A$1:$DB$79,Results!$C3,FALSE)=$K3,$Q3,IF(HLOOKUP(BQ$2,Monitoring_eng!$A$1:$DB$79,Results!$C3,FALSE)=$M3,$R3,IF(HLOOKUP(BQ$2,Monitoring_eng!$A$1:$DB$79,Results!$C3,FALSE)=$O3,$S3,"CHYBA")))))</f>
        <v>1</v>
      </c>
    </row>
    <row r="4" spans="1:69" x14ac:dyDescent="0.3">
      <c r="A4" s="37" t="s">
        <v>854</v>
      </c>
      <c r="B4" s="37" t="s">
        <v>304</v>
      </c>
      <c r="C4" s="37">
        <v>3</v>
      </c>
      <c r="D4" s="38" t="s">
        <v>86</v>
      </c>
      <c r="E4" s="38" t="s">
        <v>99</v>
      </c>
      <c r="F4" s="38" t="s">
        <v>2</v>
      </c>
      <c r="G4" s="37">
        <v>1</v>
      </c>
      <c r="H4" s="37" t="s">
        <v>481</v>
      </c>
      <c r="I4" s="37" t="s">
        <v>621</v>
      </c>
      <c r="J4" s="37" t="s">
        <v>482</v>
      </c>
      <c r="K4" s="59" t="s">
        <v>622</v>
      </c>
      <c r="L4" s="37" t="s">
        <v>483</v>
      </c>
      <c r="M4" s="37" t="s">
        <v>623</v>
      </c>
      <c r="N4" s="37" t="s">
        <v>755</v>
      </c>
      <c r="O4" s="37" t="s">
        <v>755</v>
      </c>
      <c r="P4" s="37">
        <f t="shared" ref="P4:P67" si="0">G4</f>
        <v>1</v>
      </c>
      <c r="Q4" s="37">
        <v>0</v>
      </c>
      <c r="R4" s="37">
        <f t="shared" ref="R4:R67" si="1">G4/2</f>
        <v>0.5</v>
      </c>
      <c r="S4" s="37" t="s">
        <v>755</v>
      </c>
      <c r="T4" s="60">
        <f>IF(ISBLANK(HLOOKUP(T$2,Monitoring_eng!$A$1:$DB$79,Results!$C4,FALSE)),"",IF(HLOOKUP(T$2,Monitoring_eng!$A$1:$DB$79,Results!$C4,FALSE)=$I4,$P4,IF(HLOOKUP(T$2,Monitoring_eng!$A$1:$DB$79,Results!$C4,FALSE)=$K4,$Q4,IF(HLOOKUP(T$2,Monitoring_eng!$A$1:$DB$79,Results!$C4,FALSE)=$M4,$R4,IF(HLOOKUP(T$2,Monitoring_eng!$A$1:$DB$79,Results!$C4,FALSE)=$O4,$S4,"CHYBA")))))</f>
        <v>0</v>
      </c>
      <c r="U4" s="60">
        <f>IF(ISBLANK(HLOOKUP(U$2,Monitoring_eng!$A$1:$DB$79,Results!$C4,FALSE)),"",IF(HLOOKUP(U$2,Monitoring_eng!$A$1:$DB$79,Results!$C4,FALSE)=$I4,$P4,IF(HLOOKUP(U$2,Monitoring_eng!$A$1:$DB$79,Results!$C4,FALSE)=$K4,$Q4,IF(HLOOKUP(U$2,Monitoring_eng!$A$1:$DB$79,Results!$C4,FALSE)=$M4,$R4,IF(HLOOKUP(U$2,Monitoring_eng!$A$1:$DB$79,Results!$C4,FALSE)=$O4,$S4,"CHYBA")))))</f>
        <v>0</v>
      </c>
      <c r="V4" s="60">
        <f>IF(ISBLANK(HLOOKUP(V$2,Monitoring_eng!$A$1:$DB$79,Results!$C4,FALSE)),"",IF(HLOOKUP(V$2,Monitoring_eng!$A$1:$DB$79,Results!$C4,FALSE)=$I4,$P4,IF(HLOOKUP(V$2,Monitoring_eng!$A$1:$DB$79,Results!$C4,FALSE)=$K4,$Q4,IF(HLOOKUP(V$2,Monitoring_eng!$A$1:$DB$79,Results!$C4,FALSE)=$M4,$R4,IF(HLOOKUP(V$2,Monitoring_eng!$A$1:$DB$79,Results!$C4,FALSE)=$O4,$S4,"CHYBA")))))</f>
        <v>0</v>
      </c>
      <c r="W4" s="60">
        <f>IF(ISBLANK(HLOOKUP(W$2,Monitoring_eng!$A$1:$DB$79,Results!$C4,FALSE)),"",IF(HLOOKUP(W$2,Monitoring_eng!$A$1:$DB$79,Results!$C4,FALSE)=$I4,$P4,IF(HLOOKUP(W$2,Monitoring_eng!$A$1:$DB$79,Results!$C4,FALSE)=$K4,$Q4,IF(HLOOKUP(W$2,Monitoring_eng!$A$1:$DB$79,Results!$C4,FALSE)=$M4,$R4,IF(HLOOKUP(W$2,Monitoring_eng!$A$1:$DB$79,Results!$C4,FALSE)=$O4,$S4,"CHYBA")))))</f>
        <v>0</v>
      </c>
      <c r="X4" s="60">
        <f>IF(ISBLANK(HLOOKUP(X$2,Monitoring_eng!$A$1:$DB$79,Results!$C4,FALSE)),"",IF(HLOOKUP(X$2,Monitoring_eng!$A$1:$DB$79,Results!$C4,FALSE)=$I4,$P4,IF(HLOOKUP(X$2,Monitoring_eng!$A$1:$DB$79,Results!$C4,FALSE)=$K4,$Q4,IF(HLOOKUP(X$2,Monitoring_eng!$A$1:$DB$79,Results!$C4,FALSE)=$M4,$R4,IF(HLOOKUP(X$2,Monitoring_eng!$A$1:$DB$79,Results!$C4,FALSE)=$O4,$S4,"CHYBA")))))</f>
        <v>0</v>
      </c>
      <c r="Y4" s="60">
        <f>IF(ISBLANK(HLOOKUP(Y$2,Monitoring_eng!$A$1:$DB$79,Results!$C4,FALSE)),"",IF(HLOOKUP(Y$2,Monitoring_eng!$A$1:$DB$79,Results!$C4,FALSE)=$I4,$P4,IF(HLOOKUP(Y$2,Monitoring_eng!$A$1:$DB$79,Results!$C4,FALSE)=$K4,$Q4,IF(HLOOKUP(Y$2,Monitoring_eng!$A$1:$DB$79,Results!$C4,FALSE)=$M4,$R4,IF(HLOOKUP(Y$2,Monitoring_eng!$A$1:$DB$79,Results!$C4,FALSE)=$O4,$S4,"CHYBA")))))</f>
        <v>1</v>
      </c>
      <c r="Z4" s="60">
        <f>IF(ISBLANK(HLOOKUP(Z$2,Monitoring_eng!$A$1:$DB$79,Results!$C4,FALSE)),"",IF(HLOOKUP(Z$2,Monitoring_eng!$A$1:$DB$79,Results!$C4,FALSE)=$I4,$P4,IF(HLOOKUP(Z$2,Monitoring_eng!$A$1:$DB$79,Results!$C4,FALSE)=$K4,$Q4,IF(HLOOKUP(Z$2,Monitoring_eng!$A$1:$DB$79,Results!$C4,FALSE)=$M4,$R4,IF(HLOOKUP(Z$2,Monitoring_eng!$A$1:$DB$79,Results!$C4,FALSE)=$O4,$S4,"CHYBA")))))</f>
        <v>0</v>
      </c>
      <c r="AA4" s="60">
        <f>IF(ISBLANK(HLOOKUP(AA$2,Monitoring_eng!$A$1:$DB$79,Results!$C4,FALSE)),"",IF(HLOOKUP(AA$2,Monitoring_eng!$A$1:$DB$79,Results!$C4,FALSE)=$I4,$P4,IF(HLOOKUP(AA$2,Monitoring_eng!$A$1:$DB$79,Results!$C4,FALSE)=$K4,$Q4,IF(HLOOKUP(AA$2,Monitoring_eng!$A$1:$DB$79,Results!$C4,FALSE)=$M4,$R4,IF(HLOOKUP(AA$2,Monitoring_eng!$A$1:$DB$79,Results!$C4,FALSE)=$O4,$S4,"CHYBA")))))</f>
        <v>0</v>
      </c>
      <c r="AB4" s="60">
        <f>IF(ISBLANK(HLOOKUP(AB$2,Monitoring_eng!$A$1:$DB$79,Results!$C4,FALSE)),"",IF(HLOOKUP(AB$2,Monitoring_eng!$A$1:$DB$79,Results!$C4,FALSE)=$I4,$P4,IF(HLOOKUP(AB$2,Monitoring_eng!$A$1:$DB$79,Results!$C4,FALSE)=$K4,$Q4,IF(HLOOKUP(AB$2,Monitoring_eng!$A$1:$DB$79,Results!$C4,FALSE)=$M4,$R4,IF(HLOOKUP(AB$2,Monitoring_eng!$A$1:$DB$79,Results!$C4,FALSE)=$O4,$S4,"CHYBA")))))</f>
        <v>0</v>
      </c>
      <c r="AC4" s="60">
        <f>IF(ISBLANK(HLOOKUP(AC$2,Monitoring_eng!$A$1:$DB$79,Results!$C4,FALSE)),"",IF(HLOOKUP(AC$2,Monitoring_eng!$A$1:$DB$79,Results!$C4,FALSE)=$I4,$P4,IF(HLOOKUP(AC$2,Monitoring_eng!$A$1:$DB$79,Results!$C4,FALSE)=$K4,$Q4,IF(HLOOKUP(AC$2,Monitoring_eng!$A$1:$DB$79,Results!$C4,FALSE)=$M4,$R4,IF(HLOOKUP(AC$2,Monitoring_eng!$A$1:$DB$79,Results!$C4,FALSE)=$O4,$S4,"CHYBA")))))</f>
        <v>0</v>
      </c>
      <c r="AD4" s="60">
        <f>IF(ISBLANK(HLOOKUP(AD$2,Monitoring_eng!$A$1:$DB$79,Results!$C4,FALSE)),"",IF(HLOOKUP(AD$2,Monitoring_eng!$A$1:$DB$79,Results!$C4,FALSE)=$I4,$P4,IF(HLOOKUP(AD$2,Monitoring_eng!$A$1:$DB$79,Results!$C4,FALSE)=$K4,$Q4,IF(HLOOKUP(AD$2,Monitoring_eng!$A$1:$DB$79,Results!$C4,FALSE)=$M4,$R4,IF(HLOOKUP(AD$2,Monitoring_eng!$A$1:$DB$79,Results!$C4,FALSE)=$O4,$S4,"CHYBA")))))</f>
        <v>0</v>
      </c>
      <c r="AE4" s="60">
        <f>IF(ISBLANK(HLOOKUP(AE$2,Monitoring_eng!$A$1:$DB$79,Results!$C4,FALSE)),"",IF(HLOOKUP(AE$2,Monitoring_eng!$A$1:$DB$79,Results!$C4,FALSE)=$I4,$P4,IF(HLOOKUP(AE$2,Monitoring_eng!$A$1:$DB$79,Results!$C4,FALSE)=$K4,$Q4,IF(HLOOKUP(AE$2,Monitoring_eng!$A$1:$DB$79,Results!$C4,FALSE)=$M4,$R4,IF(HLOOKUP(AE$2,Monitoring_eng!$A$1:$DB$79,Results!$C4,FALSE)=$O4,$S4,"CHYBA")))))</f>
        <v>1</v>
      </c>
      <c r="AF4" s="60">
        <f>IF(ISBLANK(HLOOKUP(AF$2,Monitoring_eng!$A$1:$DB$79,Results!$C4,FALSE)),"",IF(HLOOKUP(AF$2,Monitoring_eng!$A$1:$DB$79,Results!$C4,FALSE)=$I4,$P4,IF(HLOOKUP(AF$2,Monitoring_eng!$A$1:$DB$79,Results!$C4,FALSE)=$K4,$Q4,IF(HLOOKUP(AF$2,Monitoring_eng!$A$1:$DB$79,Results!$C4,FALSE)=$M4,$R4,IF(HLOOKUP(AF$2,Monitoring_eng!$A$1:$DB$79,Results!$C4,FALSE)=$O4,$S4,"CHYBA")))))</f>
        <v>1</v>
      </c>
      <c r="AG4" s="60">
        <f>IF(ISBLANK(HLOOKUP(AG$2,Monitoring_eng!$A$1:$DB$79,Results!$C4,FALSE)),"",IF(HLOOKUP(AG$2,Monitoring_eng!$A$1:$DB$79,Results!$C4,FALSE)=$I4,$P4,IF(HLOOKUP(AG$2,Monitoring_eng!$A$1:$DB$79,Results!$C4,FALSE)=$K4,$Q4,IF(HLOOKUP(AG$2,Monitoring_eng!$A$1:$DB$79,Results!$C4,FALSE)=$M4,$R4,IF(HLOOKUP(AG$2,Monitoring_eng!$A$1:$DB$79,Results!$C4,FALSE)=$O4,$S4,"CHYBA")))))</f>
        <v>0</v>
      </c>
      <c r="AH4" s="60">
        <f>IF(ISBLANK(HLOOKUP(AH$2,Monitoring_eng!$A$1:$DB$79,Results!$C4,FALSE)),"",IF(HLOOKUP(AH$2,Monitoring_eng!$A$1:$DB$79,Results!$C4,FALSE)=$I4,$P4,IF(HLOOKUP(AH$2,Monitoring_eng!$A$1:$DB$79,Results!$C4,FALSE)=$K4,$Q4,IF(HLOOKUP(AH$2,Monitoring_eng!$A$1:$DB$79,Results!$C4,FALSE)=$M4,$R4,IF(HLOOKUP(AH$2,Monitoring_eng!$A$1:$DB$79,Results!$C4,FALSE)=$O4,$S4,"CHYBA")))))</f>
        <v>1</v>
      </c>
      <c r="AI4" s="60">
        <f>IF(ISBLANK(HLOOKUP(AI$2,Monitoring_eng!$A$1:$DB$79,Results!$C4,FALSE)),"",IF(HLOOKUP(AI$2,Monitoring_eng!$A$1:$DB$79,Results!$C4,FALSE)=$I4,$P4,IF(HLOOKUP(AI$2,Monitoring_eng!$A$1:$DB$79,Results!$C4,FALSE)=$K4,$Q4,IF(HLOOKUP(AI$2,Monitoring_eng!$A$1:$DB$79,Results!$C4,FALSE)=$M4,$R4,IF(HLOOKUP(AI$2,Monitoring_eng!$A$1:$DB$79,Results!$C4,FALSE)=$O4,$S4,"CHYBA")))))</f>
        <v>0</v>
      </c>
      <c r="AJ4" s="60">
        <f>IF(ISBLANK(HLOOKUP(AJ$2,Monitoring_eng!$A$1:$DB$79,Results!$C4,FALSE)),"",IF(HLOOKUP(AJ$2,Monitoring_eng!$A$1:$DB$79,Results!$C4,FALSE)=$I4,$P4,IF(HLOOKUP(AJ$2,Monitoring_eng!$A$1:$DB$79,Results!$C4,FALSE)=$K4,$Q4,IF(HLOOKUP(AJ$2,Monitoring_eng!$A$1:$DB$79,Results!$C4,FALSE)=$M4,$R4,IF(HLOOKUP(AJ$2,Monitoring_eng!$A$1:$DB$79,Results!$C4,FALSE)=$O4,$S4,"CHYBA")))))</f>
        <v>0</v>
      </c>
      <c r="AK4" s="60">
        <f>IF(ISBLANK(HLOOKUP(AK$2,Monitoring_eng!$A$1:$DB$79,Results!$C4,FALSE)),"",IF(HLOOKUP(AK$2,Monitoring_eng!$A$1:$DB$79,Results!$C4,FALSE)=$I4,$P4,IF(HLOOKUP(AK$2,Monitoring_eng!$A$1:$DB$79,Results!$C4,FALSE)=$K4,$Q4,IF(HLOOKUP(AK$2,Monitoring_eng!$A$1:$DB$79,Results!$C4,FALSE)=$M4,$R4,IF(HLOOKUP(AK$2,Monitoring_eng!$A$1:$DB$79,Results!$C4,FALSE)=$O4,$S4,"CHYBA")))))</f>
        <v>0</v>
      </c>
      <c r="AL4" s="60">
        <f>IF(ISBLANK(HLOOKUP(AL$2,Monitoring_eng!$A$1:$DB$79,Results!$C4,FALSE)),"",IF(HLOOKUP(AL$2,Monitoring_eng!$A$1:$DB$79,Results!$C4,FALSE)=$I4,$P4,IF(HLOOKUP(AL$2,Monitoring_eng!$A$1:$DB$79,Results!$C4,FALSE)=$K4,$Q4,IF(HLOOKUP(AL$2,Monitoring_eng!$A$1:$DB$79,Results!$C4,FALSE)=$M4,$R4,IF(HLOOKUP(AL$2,Monitoring_eng!$A$1:$DB$79,Results!$C4,FALSE)=$O4,$S4,"CHYBA")))))</f>
        <v>0</v>
      </c>
      <c r="AM4" s="60">
        <f>IF(ISBLANK(HLOOKUP(AM$2,Monitoring_eng!$A$1:$DB$79,Results!$C4,FALSE)),"",IF(HLOOKUP(AM$2,Monitoring_eng!$A$1:$DB$79,Results!$C4,FALSE)=$I4,$P4,IF(HLOOKUP(AM$2,Monitoring_eng!$A$1:$DB$79,Results!$C4,FALSE)=$K4,$Q4,IF(HLOOKUP(AM$2,Monitoring_eng!$A$1:$DB$79,Results!$C4,FALSE)=$M4,$R4,IF(HLOOKUP(AM$2,Monitoring_eng!$A$1:$DB$79,Results!$C4,FALSE)=$O4,$S4,"CHYBA")))))</f>
        <v>0</v>
      </c>
      <c r="AN4" s="60">
        <f>IF(ISBLANK(HLOOKUP(AN$2,Monitoring_eng!$A$1:$DB$79,Results!$C4,FALSE)),"",IF(HLOOKUP(AN$2,Monitoring_eng!$A$1:$DB$79,Results!$C4,FALSE)=$I4,$P4,IF(HLOOKUP(AN$2,Monitoring_eng!$A$1:$DB$79,Results!$C4,FALSE)=$K4,$Q4,IF(HLOOKUP(AN$2,Monitoring_eng!$A$1:$DB$79,Results!$C4,FALSE)=$M4,$R4,IF(HLOOKUP(AN$2,Monitoring_eng!$A$1:$DB$79,Results!$C4,FALSE)=$O4,$S4,"CHYBA")))))</f>
        <v>0</v>
      </c>
      <c r="AO4" s="60">
        <f>IF(ISBLANK(HLOOKUP(AO$2,Monitoring_eng!$A$1:$DB$79,Results!$C4,FALSE)),"",IF(HLOOKUP(AO$2,Monitoring_eng!$A$1:$DB$79,Results!$C4,FALSE)=$I4,$P4,IF(HLOOKUP(AO$2,Monitoring_eng!$A$1:$DB$79,Results!$C4,FALSE)=$K4,$Q4,IF(HLOOKUP(AO$2,Monitoring_eng!$A$1:$DB$79,Results!$C4,FALSE)=$M4,$R4,IF(HLOOKUP(AO$2,Monitoring_eng!$A$1:$DB$79,Results!$C4,FALSE)=$O4,$S4,"CHYBA")))))</f>
        <v>0</v>
      </c>
      <c r="AP4" s="60">
        <f>IF(ISBLANK(HLOOKUP(AP$2,Monitoring_eng!$A$1:$DB$79,Results!$C4,FALSE)),"",IF(HLOOKUP(AP$2,Monitoring_eng!$A$1:$DB$79,Results!$C4,FALSE)=$I4,$P4,IF(HLOOKUP(AP$2,Monitoring_eng!$A$1:$DB$79,Results!$C4,FALSE)=$K4,$Q4,IF(HLOOKUP(AP$2,Monitoring_eng!$A$1:$DB$79,Results!$C4,FALSE)=$M4,$R4,IF(HLOOKUP(AP$2,Monitoring_eng!$A$1:$DB$79,Results!$C4,FALSE)=$O4,$S4,"CHYBA")))))</f>
        <v>1</v>
      </c>
      <c r="AQ4" s="60">
        <f>IF(ISBLANK(HLOOKUP(AQ$2,Monitoring_eng!$A$1:$DB$79,Results!$C4,FALSE)),"",IF(HLOOKUP(AQ$2,Monitoring_eng!$A$1:$DB$79,Results!$C4,FALSE)=$I4,$P4,IF(HLOOKUP(AQ$2,Monitoring_eng!$A$1:$DB$79,Results!$C4,FALSE)=$K4,$Q4,IF(HLOOKUP(AQ$2,Monitoring_eng!$A$1:$DB$79,Results!$C4,FALSE)=$M4,$R4,IF(HLOOKUP(AQ$2,Monitoring_eng!$A$1:$DB$79,Results!$C4,FALSE)=$O4,$S4,"CHYBA")))))</f>
        <v>0</v>
      </c>
      <c r="AR4" s="60">
        <f>IF(ISBLANK(HLOOKUP(AR$2,Monitoring_eng!$A$1:$DB$79,Results!$C4,FALSE)),"",IF(HLOOKUP(AR$2,Monitoring_eng!$A$1:$DB$79,Results!$C4,FALSE)=$I4,$P4,IF(HLOOKUP(AR$2,Monitoring_eng!$A$1:$DB$79,Results!$C4,FALSE)=$K4,$Q4,IF(HLOOKUP(AR$2,Monitoring_eng!$A$1:$DB$79,Results!$C4,FALSE)=$M4,$R4,IF(HLOOKUP(AR$2,Monitoring_eng!$A$1:$DB$79,Results!$C4,FALSE)=$O4,$S4,"CHYBA")))))</f>
        <v>0</v>
      </c>
      <c r="AS4" s="60">
        <f>IF(ISBLANK(HLOOKUP(AS$2,Monitoring_eng!$A$1:$DB$79,Results!$C4,FALSE)),"",IF(HLOOKUP(AS$2,Monitoring_eng!$A$1:$DB$79,Results!$C4,FALSE)=$I4,$P4,IF(HLOOKUP(AS$2,Monitoring_eng!$A$1:$DB$79,Results!$C4,FALSE)=$K4,$Q4,IF(HLOOKUP(AS$2,Monitoring_eng!$A$1:$DB$79,Results!$C4,FALSE)=$M4,$R4,IF(HLOOKUP(AS$2,Monitoring_eng!$A$1:$DB$79,Results!$C4,FALSE)=$O4,$S4,"CHYBA")))))</f>
        <v>0</v>
      </c>
      <c r="AT4" s="60">
        <f>IF(ISBLANK(HLOOKUP(AT$2,Monitoring_eng!$A$1:$DB$79,Results!$C4,FALSE)),"",IF(HLOOKUP(AT$2,Monitoring_eng!$A$1:$DB$79,Results!$C4,FALSE)=$I4,$P4,IF(HLOOKUP(AT$2,Monitoring_eng!$A$1:$DB$79,Results!$C4,FALSE)=$K4,$Q4,IF(HLOOKUP(AT$2,Monitoring_eng!$A$1:$DB$79,Results!$C4,FALSE)=$M4,$R4,IF(HLOOKUP(AT$2,Monitoring_eng!$A$1:$DB$79,Results!$C4,FALSE)=$O4,$S4,"CHYBA")))))</f>
        <v>0</v>
      </c>
      <c r="AU4" s="60">
        <f>IF(ISBLANK(HLOOKUP(AU$2,Monitoring_eng!$A$1:$DB$79,Results!$C4,FALSE)),"",IF(HLOOKUP(AU$2,Monitoring_eng!$A$1:$DB$79,Results!$C4,FALSE)=$I4,$P4,IF(HLOOKUP(AU$2,Monitoring_eng!$A$1:$DB$79,Results!$C4,FALSE)=$K4,$Q4,IF(HLOOKUP(AU$2,Monitoring_eng!$A$1:$DB$79,Results!$C4,FALSE)=$M4,$R4,IF(HLOOKUP(AU$2,Monitoring_eng!$A$1:$DB$79,Results!$C4,FALSE)=$O4,$S4,"CHYBA")))))</f>
        <v>0</v>
      </c>
      <c r="AV4" s="60">
        <f>IF(ISBLANK(HLOOKUP(AV$2,Monitoring_eng!$A$1:$DB$79,Results!$C4,FALSE)),"",IF(HLOOKUP(AV$2,Monitoring_eng!$A$1:$DB$79,Results!$C4,FALSE)=$I4,$P4,IF(HLOOKUP(AV$2,Monitoring_eng!$A$1:$DB$79,Results!$C4,FALSE)=$K4,$Q4,IF(HLOOKUP(AV$2,Monitoring_eng!$A$1:$DB$79,Results!$C4,FALSE)=$M4,$R4,IF(HLOOKUP(AV$2,Monitoring_eng!$A$1:$DB$79,Results!$C4,FALSE)=$O4,$S4,"CHYBA")))))</f>
        <v>0</v>
      </c>
      <c r="AW4" s="60">
        <f>IF(ISBLANK(HLOOKUP(AW$2,Monitoring_eng!$A$1:$DB$79,Results!$C4,FALSE)),"",IF(HLOOKUP(AW$2,Monitoring_eng!$A$1:$DB$79,Results!$C4,FALSE)=$I4,$P4,IF(HLOOKUP(AW$2,Monitoring_eng!$A$1:$DB$79,Results!$C4,FALSE)=$K4,$Q4,IF(HLOOKUP(AW$2,Monitoring_eng!$A$1:$DB$79,Results!$C4,FALSE)=$M4,$R4,IF(HLOOKUP(AW$2,Monitoring_eng!$A$1:$DB$79,Results!$C4,FALSE)=$O4,$S4,"CHYBA")))))</f>
        <v>0</v>
      </c>
      <c r="AX4" s="60">
        <f>IF(ISBLANK(HLOOKUP(AX$2,Monitoring_eng!$A$1:$DB$79,Results!$C4,FALSE)),"",IF(HLOOKUP(AX$2,Monitoring_eng!$A$1:$DB$79,Results!$C4,FALSE)=$I4,$P4,IF(HLOOKUP(AX$2,Monitoring_eng!$A$1:$DB$79,Results!$C4,FALSE)=$K4,$Q4,IF(HLOOKUP(AX$2,Monitoring_eng!$A$1:$DB$79,Results!$C4,FALSE)=$M4,$R4,IF(HLOOKUP(AX$2,Monitoring_eng!$A$1:$DB$79,Results!$C4,FALSE)=$O4,$S4,"CHYBA")))))</f>
        <v>1</v>
      </c>
      <c r="AY4" s="60">
        <f>IF(ISBLANK(HLOOKUP(AY$2,Monitoring_eng!$A$1:$DB$79,Results!$C4,FALSE)),"",IF(HLOOKUP(AY$2,Monitoring_eng!$A$1:$DB$79,Results!$C4,FALSE)=$I4,$P4,IF(HLOOKUP(AY$2,Monitoring_eng!$A$1:$DB$79,Results!$C4,FALSE)=$K4,$Q4,IF(HLOOKUP(AY$2,Monitoring_eng!$A$1:$DB$79,Results!$C4,FALSE)=$M4,$R4,IF(HLOOKUP(AY$2,Monitoring_eng!$A$1:$DB$79,Results!$C4,FALSE)=$O4,$S4,"CHYBA")))))</f>
        <v>0</v>
      </c>
      <c r="AZ4" s="60">
        <f>IF(ISBLANK(HLOOKUP(AZ$2,Monitoring_eng!$A$1:$DB$79,Results!$C4,FALSE)),"",IF(HLOOKUP(AZ$2,Monitoring_eng!$A$1:$DB$79,Results!$C4,FALSE)=$I4,$P4,IF(HLOOKUP(AZ$2,Monitoring_eng!$A$1:$DB$79,Results!$C4,FALSE)=$K4,$Q4,IF(HLOOKUP(AZ$2,Monitoring_eng!$A$1:$DB$79,Results!$C4,FALSE)=$M4,$R4,IF(HLOOKUP(AZ$2,Monitoring_eng!$A$1:$DB$79,Results!$C4,FALSE)=$O4,$S4,"CHYBA")))))</f>
        <v>1</v>
      </c>
      <c r="BA4" s="60">
        <f>IF(ISBLANK(HLOOKUP(BA$2,Monitoring_eng!$A$1:$DB$79,Results!$C4,FALSE)),"",IF(HLOOKUP(BA$2,Monitoring_eng!$A$1:$DB$79,Results!$C4,FALSE)=$I4,$P4,IF(HLOOKUP(BA$2,Monitoring_eng!$A$1:$DB$79,Results!$C4,FALSE)=$K4,$Q4,IF(HLOOKUP(BA$2,Monitoring_eng!$A$1:$DB$79,Results!$C4,FALSE)=$M4,$R4,IF(HLOOKUP(BA$2,Monitoring_eng!$A$1:$DB$79,Results!$C4,FALSE)=$O4,$S4,"CHYBA")))))</f>
        <v>0</v>
      </c>
      <c r="BB4" s="60">
        <f>IF(ISBLANK(HLOOKUP(BB$2,Monitoring_eng!$A$1:$DB$79,Results!$C4,FALSE)),"",IF(HLOOKUP(BB$2,Monitoring_eng!$A$1:$DB$79,Results!$C4,FALSE)=$I4,$P4,IF(HLOOKUP(BB$2,Monitoring_eng!$A$1:$DB$79,Results!$C4,FALSE)=$K4,$Q4,IF(HLOOKUP(BB$2,Monitoring_eng!$A$1:$DB$79,Results!$C4,FALSE)=$M4,$R4,IF(HLOOKUP(BB$2,Monitoring_eng!$A$1:$DB$79,Results!$C4,FALSE)=$O4,$S4,"CHYBA")))))</f>
        <v>1</v>
      </c>
      <c r="BC4" s="60">
        <f>IF(ISBLANK(HLOOKUP(BC$2,Monitoring_eng!$A$1:$DB$79,Results!$C4,FALSE)),"",IF(HLOOKUP(BC$2,Monitoring_eng!$A$1:$DB$79,Results!$C4,FALSE)=$I4,$P4,IF(HLOOKUP(BC$2,Monitoring_eng!$A$1:$DB$79,Results!$C4,FALSE)=$K4,$Q4,IF(HLOOKUP(BC$2,Monitoring_eng!$A$1:$DB$79,Results!$C4,FALSE)=$M4,$R4,IF(HLOOKUP(BC$2,Monitoring_eng!$A$1:$DB$79,Results!$C4,FALSE)=$O4,$S4,"CHYBA")))))</f>
        <v>0</v>
      </c>
      <c r="BD4" s="60">
        <f>IF(ISBLANK(HLOOKUP(BD$2,Monitoring_eng!$A$1:$DB$79,Results!$C4,FALSE)),"",IF(HLOOKUP(BD$2,Monitoring_eng!$A$1:$DB$79,Results!$C4,FALSE)=$I4,$P4,IF(HLOOKUP(BD$2,Monitoring_eng!$A$1:$DB$79,Results!$C4,FALSE)=$K4,$Q4,IF(HLOOKUP(BD$2,Monitoring_eng!$A$1:$DB$79,Results!$C4,FALSE)=$M4,$R4,IF(HLOOKUP(BD$2,Monitoring_eng!$A$1:$DB$79,Results!$C4,FALSE)=$O4,$S4,"CHYBA")))))</f>
        <v>0.5</v>
      </c>
      <c r="BE4" s="60">
        <f>IF(ISBLANK(HLOOKUP(BE$2,Monitoring_eng!$A$1:$DB$79,Results!$C4,FALSE)),"",IF(HLOOKUP(BE$2,Monitoring_eng!$A$1:$DB$79,Results!$C4,FALSE)=$I4,$P4,IF(HLOOKUP(BE$2,Monitoring_eng!$A$1:$DB$79,Results!$C4,FALSE)=$K4,$Q4,IF(HLOOKUP(BE$2,Monitoring_eng!$A$1:$DB$79,Results!$C4,FALSE)=$M4,$R4,IF(HLOOKUP(BE$2,Monitoring_eng!$A$1:$DB$79,Results!$C4,FALSE)=$O4,$S4,"CHYBA")))))</f>
        <v>0</v>
      </c>
      <c r="BF4" s="60">
        <f>IF(ISBLANK(HLOOKUP(BF$2,Monitoring_eng!$A$1:$DB$79,Results!$C4,FALSE)),"",IF(HLOOKUP(BF$2,Monitoring_eng!$A$1:$DB$79,Results!$C4,FALSE)=$I4,$P4,IF(HLOOKUP(BF$2,Monitoring_eng!$A$1:$DB$79,Results!$C4,FALSE)=$K4,$Q4,IF(HLOOKUP(BF$2,Monitoring_eng!$A$1:$DB$79,Results!$C4,FALSE)=$M4,$R4,IF(HLOOKUP(BF$2,Monitoring_eng!$A$1:$DB$79,Results!$C4,FALSE)=$O4,$S4,"CHYBA")))))</f>
        <v>0</v>
      </c>
      <c r="BG4" s="60">
        <f>IF(ISBLANK(HLOOKUP(BG$2,Monitoring_eng!$A$1:$DB$79,Results!$C4,FALSE)),"",IF(HLOOKUP(BG$2,Monitoring_eng!$A$1:$DB$79,Results!$C4,FALSE)=$I4,$P4,IF(HLOOKUP(BG$2,Monitoring_eng!$A$1:$DB$79,Results!$C4,FALSE)=$K4,$Q4,IF(HLOOKUP(BG$2,Monitoring_eng!$A$1:$DB$79,Results!$C4,FALSE)=$M4,$R4,IF(HLOOKUP(BG$2,Monitoring_eng!$A$1:$DB$79,Results!$C4,FALSE)=$O4,$S4,"CHYBA")))))</f>
        <v>1</v>
      </c>
      <c r="BH4" s="60">
        <f>IF(ISBLANK(HLOOKUP(BH$2,Monitoring_eng!$A$1:$DB$79,Results!$C4,FALSE)),"",IF(HLOOKUP(BH$2,Monitoring_eng!$A$1:$DB$79,Results!$C4,FALSE)=$I4,$P4,IF(HLOOKUP(BH$2,Monitoring_eng!$A$1:$DB$79,Results!$C4,FALSE)=$K4,$Q4,IF(HLOOKUP(BH$2,Monitoring_eng!$A$1:$DB$79,Results!$C4,FALSE)=$M4,$R4,IF(HLOOKUP(BH$2,Monitoring_eng!$A$1:$DB$79,Results!$C4,FALSE)=$O4,$S4,"CHYBA")))))</f>
        <v>0</v>
      </c>
      <c r="BI4" s="60">
        <f>IF(ISBLANK(HLOOKUP(BI$2,Monitoring_eng!$A$1:$DB$79,Results!$C4,FALSE)),"",IF(HLOOKUP(BI$2,Monitoring_eng!$A$1:$DB$79,Results!$C4,FALSE)=$I4,$P4,IF(HLOOKUP(BI$2,Monitoring_eng!$A$1:$DB$79,Results!$C4,FALSE)=$K4,$Q4,IF(HLOOKUP(BI$2,Monitoring_eng!$A$1:$DB$79,Results!$C4,FALSE)=$M4,$R4,IF(HLOOKUP(BI$2,Monitoring_eng!$A$1:$DB$79,Results!$C4,FALSE)=$O4,$S4,"CHYBA")))))</f>
        <v>0.5</v>
      </c>
      <c r="BJ4" s="60">
        <f>IF(ISBLANK(HLOOKUP(BJ$2,Monitoring_eng!$A$1:$DB$79,Results!$C4,FALSE)),"",IF(HLOOKUP(BJ$2,Monitoring_eng!$A$1:$DB$79,Results!$C4,FALSE)=$I4,$P4,IF(HLOOKUP(BJ$2,Monitoring_eng!$A$1:$DB$79,Results!$C4,FALSE)=$K4,$Q4,IF(HLOOKUP(BJ$2,Monitoring_eng!$A$1:$DB$79,Results!$C4,FALSE)=$M4,$R4,IF(HLOOKUP(BJ$2,Monitoring_eng!$A$1:$DB$79,Results!$C4,FALSE)=$O4,$S4,"CHYBA")))))</f>
        <v>0</v>
      </c>
      <c r="BK4" s="60">
        <f>IF(ISBLANK(HLOOKUP(BK$2,Monitoring_eng!$A$1:$DB$79,Results!$C4,FALSE)),"",IF(HLOOKUP(BK$2,Monitoring_eng!$A$1:$DB$79,Results!$C4,FALSE)=$I4,$P4,IF(HLOOKUP(BK$2,Monitoring_eng!$A$1:$DB$79,Results!$C4,FALSE)=$K4,$Q4,IF(HLOOKUP(BK$2,Monitoring_eng!$A$1:$DB$79,Results!$C4,FALSE)=$M4,$R4,IF(HLOOKUP(BK$2,Monitoring_eng!$A$1:$DB$79,Results!$C4,FALSE)=$O4,$S4,"CHYBA")))))</f>
        <v>0</v>
      </c>
      <c r="BL4" s="60">
        <f>IF(ISBLANK(HLOOKUP(BL$2,Monitoring_eng!$A$1:$DB$79,Results!$C4,FALSE)),"",IF(HLOOKUP(BL$2,Monitoring_eng!$A$1:$DB$79,Results!$C4,FALSE)=$I4,$P4,IF(HLOOKUP(BL$2,Monitoring_eng!$A$1:$DB$79,Results!$C4,FALSE)=$K4,$Q4,IF(HLOOKUP(BL$2,Monitoring_eng!$A$1:$DB$79,Results!$C4,FALSE)=$M4,$R4,IF(HLOOKUP(BL$2,Monitoring_eng!$A$1:$DB$79,Results!$C4,FALSE)=$O4,$S4,"CHYBA")))))</f>
        <v>0</v>
      </c>
      <c r="BM4" s="60">
        <f>IF(ISBLANK(HLOOKUP(BM$2,Monitoring_eng!$A$1:$DB$79,Results!$C4,FALSE)),"",IF(HLOOKUP(BM$2,Monitoring_eng!$A$1:$DB$79,Results!$C4,FALSE)=$I4,$P4,IF(HLOOKUP(BM$2,Monitoring_eng!$A$1:$DB$79,Results!$C4,FALSE)=$K4,$Q4,IF(HLOOKUP(BM$2,Monitoring_eng!$A$1:$DB$79,Results!$C4,FALSE)=$M4,$R4,IF(HLOOKUP(BM$2,Monitoring_eng!$A$1:$DB$79,Results!$C4,FALSE)=$O4,$S4,"CHYBA")))))</f>
        <v>1</v>
      </c>
      <c r="BN4" s="60">
        <f>IF(ISBLANK(HLOOKUP(BN$2,Monitoring_eng!$A$1:$DB$79,Results!$C4,FALSE)),"",IF(HLOOKUP(BN$2,Monitoring_eng!$A$1:$DB$79,Results!$C4,FALSE)=$I4,$P4,IF(HLOOKUP(BN$2,Monitoring_eng!$A$1:$DB$79,Results!$C4,FALSE)=$K4,$Q4,IF(HLOOKUP(BN$2,Monitoring_eng!$A$1:$DB$79,Results!$C4,FALSE)=$M4,$R4,IF(HLOOKUP(BN$2,Monitoring_eng!$A$1:$DB$79,Results!$C4,FALSE)=$O4,$S4,"CHYBA")))))</f>
        <v>0</v>
      </c>
      <c r="BO4" s="60">
        <f>IF(ISBLANK(HLOOKUP(BO$2,Monitoring_eng!$A$1:$DB$79,Results!$C4,FALSE)),"",IF(HLOOKUP(BO$2,Monitoring_eng!$A$1:$DB$79,Results!$C4,FALSE)=$I4,$P4,IF(HLOOKUP(BO$2,Monitoring_eng!$A$1:$DB$79,Results!$C4,FALSE)=$K4,$Q4,IF(HLOOKUP(BO$2,Monitoring_eng!$A$1:$DB$79,Results!$C4,FALSE)=$M4,$R4,IF(HLOOKUP(BO$2,Monitoring_eng!$A$1:$DB$79,Results!$C4,FALSE)=$O4,$S4,"CHYBA")))))</f>
        <v>1</v>
      </c>
      <c r="BP4" s="60">
        <f>IF(ISBLANK(HLOOKUP(BP$2,Monitoring_eng!$A$1:$DB$79,Results!$C4,FALSE)),"",IF(HLOOKUP(BP$2,Monitoring_eng!$A$1:$DB$79,Results!$C4,FALSE)=$I4,$P4,IF(HLOOKUP(BP$2,Monitoring_eng!$A$1:$DB$79,Results!$C4,FALSE)=$K4,$Q4,IF(HLOOKUP(BP$2,Monitoring_eng!$A$1:$DB$79,Results!$C4,FALSE)=$M4,$R4,IF(HLOOKUP(BP$2,Monitoring_eng!$A$1:$DB$79,Results!$C4,FALSE)=$O4,$S4,"CHYBA")))))</f>
        <v>1</v>
      </c>
      <c r="BQ4" s="60">
        <f>IF(ISBLANK(HLOOKUP(BQ$2,Monitoring_eng!$A$1:$DB$79,Results!$C4,FALSE)),"",IF(HLOOKUP(BQ$2,Monitoring_eng!$A$1:$DB$79,Results!$C4,FALSE)=$I4,$P4,IF(HLOOKUP(BQ$2,Monitoring_eng!$A$1:$DB$79,Results!$C4,FALSE)=$K4,$Q4,IF(HLOOKUP(BQ$2,Monitoring_eng!$A$1:$DB$79,Results!$C4,FALSE)=$M4,$R4,IF(HLOOKUP(BQ$2,Monitoring_eng!$A$1:$DB$79,Results!$C4,FALSE)=$O4,$S4,"CHYBA")))))</f>
        <v>0</v>
      </c>
    </row>
    <row r="5" spans="1:69" x14ac:dyDescent="0.3">
      <c r="A5" s="37" t="s">
        <v>855</v>
      </c>
      <c r="B5" s="37" t="s">
        <v>305</v>
      </c>
      <c r="C5" s="37">
        <v>4</v>
      </c>
      <c r="D5" s="38" t="s">
        <v>87</v>
      </c>
      <c r="E5" s="38" t="s">
        <v>100</v>
      </c>
      <c r="F5" s="38" t="s">
        <v>2</v>
      </c>
      <c r="G5" s="37">
        <v>0.5</v>
      </c>
      <c r="H5" s="37" t="s">
        <v>481</v>
      </c>
      <c r="I5" s="37" t="s">
        <v>621</v>
      </c>
      <c r="J5" s="37" t="s">
        <v>482</v>
      </c>
      <c r="K5" s="59" t="s">
        <v>622</v>
      </c>
      <c r="L5" s="37" t="s">
        <v>483</v>
      </c>
      <c r="M5" s="37" t="s">
        <v>623</v>
      </c>
      <c r="N5" s="37" t="s">
        <v>755</v>
      </c>
      <c r="O5" s="37" t="s">
        <v>755</v>
      </c>
      <c r="P5" s="37">
        <f t="shared" si="0"/>
        <v>0.5</v>
      </c>
      <c r="Q5" s="37">
        <v>0</v>
      </c>
      <c r="R5" s="37">
        <f t="shared" si="1"/>
        <v>0.25</v>
      </c>
      <c r="S5" s="37" t="s">
        <v>755</v>
      </c>
      <c r="T5" s="60">
        <f>IF(ISBLANK(HLOOKUP(T$2,Monitoring_eng!$A$1:$DB$79,Results!$C5,FALSE)),"",IF(HLOOKUP(T$2,Monitoring_eng!$A$1:$DB$79,Results!$C5,FALSE)=$I5,$P5,IF(HLOOKUP(T$2,Monitoring_eng!$A$1:$DB$79,Results!$C5,FALSE)=$K5,$Q5,IF(HLOOKUP(T$2,Monitoring_eng!$A$1:$DB$79,Results!$C5,FALSE)=$M5,$R5,IF(HLOOKUP(T$2,Monitoring_eng!$A$1:$DB$79,Results!$C5,FALSE)=$O5,$S5,"CHYBA")))))</f>
        <v>0</v>
      </c>
      <c r="U5" s="60">
        <f>IF(ISBLANK(HLOOKUP(U$2,Monitoring_eng!$A$1:$DB$79,Results!$C5,FALSE)),"",IF(HLOOKUP(U$2,Monitoring_eng!$A$1:$DB$79,Results!$C5,FALSE)=$I5,$P5,IF(HLOOKUP(U$2,Monitoring_eng!$A$1:$DB$79,Results!$C5,FALSE)=$K5,$Q5,IF(HLOOKUP(U$2,Monitoring_eng!$A$1:$DB$79,Results!$C5,FALSE)=$M5,$R5,IF(HLOOKUP(U$2,Monitoring_eng!$A$1:$DB$79,Results!$C5,FALSE)=$O5,$S5,"CHYBA")))))</f>
        <v>0.25</v>
      </c>
      <c r="V5" s="60">
        <f>IF(ISBLANK(HLOOKUP(V$2,Monitoring_eng!$A$1:$DB$79,Results!$C5,FALSE)),"",IF(HLOOKUP(V$2,Monitoring_eng!$A$1:$DB$79,Results!$C5,FALSE)=$I5,$P5,IF(HLOOKUP(V$2,Monitoring_eng!$A$1:$DB$79,Results!$C5,FALSE)=$K5,$Q5,IF(HLOOKUP(V$2,Monitoring_eng!$A$1:$DB$79,Results!$C5,FALSE)=$M5,$R5,IF(HLOOKUP(V$2,Monitoring_eng!$A$1:$DB$79,Results!$C5,FALSE)=$O5,$S5,"CHYBA")))))</f>
        <v>0</v>
      </c>
      <c r="W5" s="60">
        <f>IF(ISBLANK(HLOOKUP(W$2,Monitoring_eng!$A$1:$DB$79,Results!$C5,FALSE)),"",IF(HLOOKUP(W$2,Monitoring_eng!$A$1:$DB$79,Results!$C5,FALSE)=$I5,$P5,IF(HLOOKUP(W$2,Monitoring_eng!$A$1:$DB$79,Results!$C5,FALSE)=$K5,$Q5,IF(HLOOKUP(W$2,Monitoring_eng!$A$1:$DB$79,Results!$C5,FALSE)=$M5,$R5,IF(HLOOKUP(W$2,Monitoring_eng!$A$1:$DB$79,Results!$C5,FALSE)=$O5,$S5,"CHYBA")))))</f>
        <v>0</v>
      </c>
      <c r="X5" s="60">
        <f>IF(ISBLANK(HLOOKUP(X$2,Monitoring_eng!$A$1:$DB$79,Results!$C5,FALSE)),"",IF(HLOOKUP(X$2,Monitoring_eng!$A$1:$DB$79,Results!$C5,FALSE)=$I5,$P5,IF(HLOOKUP(X$2,Monitoring_eng!$A$1:$DB$79,Results!$C5,FALSE)=$K5,$Q5,IF(HLOOKUP(X$2,Monitoring_eng!$A$1:$DB$79,Results!$C5,FALSE)=$M5,$R5,IF(HLOOKUP(X$2,Monitoring_eng!$A$1:$DB$79,Results!$C5,FALSE)=$O5,$S5,"CHYBA")))))</f>
        <v>0</v>
      </c>
      <c r="Y5" s="60">
        <f>IF(ISBLANK(HLOOKUP(Y$2,Monitoring_eng!$A$1:$DB$79,Results!$C5,FALSE)),"",IF(HLOOKUP(Y$2,Monitoring_eng!$A$1:$DB$79,Results!$C5,FALSE)=$I5,$P5,IF(HLOOKUP(Y$2,Monitoring_eng!$A$1:$DB$79,Results!$C5,FALSE)=$K5,$Q5,IF(HLOOKUP(Y$2,Monitoring_eng!$A$1:$DB$79,Results!$C5,FALSE)=$M5,$R5,IF(HLOOKUP(Y$2,Monitoring_eng!$A$1:$DB$79,Results!$C5,FALSE)=$O5,$S5,"CHYBA")))))</f>
        <v>0.5</v>
      </c>
      <c r="Z5" s="60">
        <f>IF(ISBLANK(HLOOKUP(Z$2,Monitoring_eng!$A$1:$DB$79,Results!$C5,FALSE)),"",IF(HLOOKUP(Z$2,Monitoring_eng!$A$1:$DB$79,Results!$C5,FALSE)=$I5,$P5,IF(HLOOKUP(Z$2,Monitoring_eng!$A$1:$DB$79,Results!$C5,FALSE)=$K5,$Q5,IF(HLOOKUP(Z$2,Monitoring_eng!$A$1:$DB$79,Results!$C5,FALSE)=$M5,$R5,IF(HLOOKUP(Z$2,Monitoring_eng!$A$1:$DB$79,Results!$C5,FALSE)=$O5,$S5,"CHYBA")))))</f>
        <v>0</v>
      </c>
      <c r="AA5" s="60">
        <f>IF(ISBLANK(HLOOKUP(AA$2,Monitoring_eng!$A$1:$DB$79,Results!$C5,FALSE)),"",IF(HLOOKUP(AA$2,Monitoring_eng!$A$1:$DB$79,Results!$C5,FALSE)=$I5,$P5,IF(HLOOKUP(AA$2,Monitoring_eng!$A$1:$DB$79,Results!$C5,FALSE)=$K5,$Q5,IF(HLOOKUP(AA$2,Monitoring_eng!$A$1:$DB$79,Results!$C5,FALSE)=$M5,$R5,IF(HLOOKUP(AA$2,Monitoring_eng!$A$1:$DB$79,Results!$C5,FALSE)=$O5,$S5,"CHYBA")))))</f>
        <v>0.5</v>
      </c>
      <c r="AB5" s="60">
        <f>IF(ISBLANK(HLOOKUP(AB$2,Monitoring_eng!$A$1:$DB$79,Results!$C5,FALSE)),"",IF(HLOOKUP(AB$2,Monitoring_eng!$A$1:$DB$79,Results!$C5,FALSE)=$I5,$P5,IF(HLOOKUP(AB$2,Monitoring_eng!$A$1:$DB$79,Results!$C5,FALSE)=$K5,$Q5,IF(HLOOKUP(AB$2,Monitoring_eng!$A$1:$DB$79,Results!$C5,FALSE)=$M5,$R5,IF(HLOOKUP(AB$2,Monitoring_eng!$A$1:$DB$79,Results!$C5,FALSE)=$O5,$S5,"CHYBA")))))</f>
        <v>0.5</v>
      </c>
      <c r="AC5" s="60">
        <f>IF(ISBLANK(HLOOKUP(AC$2,Monitoring_eng!$A$1:$DB$79,Results!$C5,FALSE)),"",IF(HLOOKUP(AC$2,Monitoring_eng!$A$1:$DB$79,Results!$C5,FALSE)=$I5,$P5,IF(HLOOKUP(AC$2,Monitoring_eng!$A$1:$DB$79,Results!$C5,FALSE)=$K5,$Q5,IF(HLOOKUP(AC$2,Monitoring_eng!$A$1:$DB$79,Results!$C5,FALSE)=$M5,$R5,IF(HLOOKUP(AC$2,Monitoring_eng!$A$1:$DB$79,Results!$C5,FALSE)=$O5,$S5,"CHYBA")))))</f>
        <v>0</v>
      </c>
      <c r="AD5" s="60">
        <f>IF(ISBLANK(HLOOKUP(AD$2,Monitoring_eng!$A$1:$DB$79,Results!$C5,FALSE)),"",IF(HLOOKUP(AD$2,Monitoring_eng!$A$1:$DB$79,Results!$C5,FALSE)=$I5,$P5,IF(HLOOKUP(AD$2,Monitoring_eng!$A$1:$DB$79,Results!$C5,FALSE)=$K5,$Q5,IF(HLOOKUP(AD$2,Monitoring_eng!$A$1:$DB$79,Results!$C5,FALSE)=$M5,$R5,IF(HLOOKUP(AD$2,Monitoring_eng!$A$1:$DB$79,Results!$C5,FALSE)=$O5,$S5,"CHYBA")))))</f>
        <v>0.5</v>
      </c>
      <c r="AE5" s="60">
        <f>IF(ISBLANK(HLOOKUP(AE$2,Monitoring_eng!$A$1:$DB$79,Results!$C5,FALSE)),"",IF(HLOOKUP(AE$2,Monitoring_eng!$A$1:$DB$79,Results!$C5,FALSE)=$I5,$P5,IF(HLOOKUP(AE$2,Monitoring_eng!$A$1:$DB$79,Results!$C5,FALSE)=$K5,$Q5,IF(HLOOKUP(AE$2,Monitoring_eng!$A$1:$DB$79,Results!$C5,FALSE)=$M5,$R5,IF(HLOOKUP(AE$2,Monitoring_eng!$A$1:$DB$79,Results!$C5,FALSE)=$O5,$S5,"CHYBA")))))</f>
        <v>0.5</v>
      </c>
      <c r="AF5" s="60">
        <f>IF(ISBLANK(HLOOKUP(AF$2,Monitoring_eng!$A$1:$DB$79,Results!$C5,FALSE)),"",IF(HLOOKUP(AF$2,Monitoring_eng!$A$1:$DB$79,Results!$C5,FALSE)=$I5,$P5,IF(HLOOKUP(AF$2,Monitoring_eng!$A$1:$DB$79,Results!$C5,FALSE)=$K5,$Q5,IF(HLOOKUP(AF$2,Monitoring_eng!$A$1:$DB$79,Results!$C5,FALSE)=$M5,$R5,IF(HLOOKUP(AF$2,Monitoring_eng!$A$1:$DB$79,Results!$C5,FALSE)=$O5,$S5,"CHYBA")))))</f>
        <v>0.5</v>
      </c>
      <c r="AG5" s="60">
        <f>IF(ISBLANK(HLOOKUP(AG$2,Monitoring_eng!$A$1:$DB$79,Results!$C5,FALSE)),"",IF(HLOOKUP(AG$2,Monitoring_eng!$A$1:$DB$79,Results!$C5,FALSE)=$I5,$P5,IF(HLOOKUP(AG$2,Monitoring_eng!$A$1:$DB$79,Results!$C5,FALSE)=$K5,$Q5,IF(HLOOKUP(AG$2,Monitoring_eng!$A$1:$DB$79,Results!$C5,FALSE)=$M5,$R5,IF(HLOOKUP(AG$2,Monitoring_eng!$A$1:$DB$79,Results!$C5,FALSE)=$O5,$S5,"CHYBA")))))</f>
        <v>0.5</v>
      </c>
      <c r="AH5" s="60">
        <f>IF(ISBLANK(HLOOKUP(AH$2,Monitoring_eng!$A$1:$DB$79,Results!$C5,FALSE)),"",IF(HLOOKUP(AH$2,Monitoring_eng!$A$1:$DB$79,Results!$C5,FALSE)=$I5,$P5,IF(HLOOKUP(AH$2,Monitoring_eng!$A$1:$DB$79,Results!$C5,FALSE)=$K5,$Q5,IF(HLOOKUP(AH$2,Monitoring_eng!$A$1:$DB$79,Results!$C5,FALSE)=$M5,$R5,IF(HLOOKUP(AH$2,Monitoring_eng!$A$1:$DB$79,Results!$C5,FALSE)=$O5,$S5,"CHYBA")))))</f>
        <v>0.5</v>
      </c>
      <c r="AI5" s="60">
        <f>IF(ISBLANK(HLOOKUP(AI$2,Monitoring_eng!$A$1:$DB$79,Results!$C5,FALSE)),"",IF(HLOOKUP(AI$2,Monitoring_eng!$A$1:$DB$79,Results!$C5,FALSE)=$I5,$P5,IF(HLOOKUP(AI$2,Monitoring_eng!$A$1:$DB$79,Results!$C5,FALSE)=$K5,$Q5,IF(HLOOKUP(AI$2,Monitoring_eng!$A$1:$DB$79,Results!$C5,FALSE)=$M5,$R5,IF(HLOOKUP(AI$2,Monitoring_eng!$A$1:$DB$79,Results!$C5,FALSE)=$O5,$S5,"CHYBA")))))</f>
        <v>0.5</v>
      </c>
      <c r="AJ5" s="60">
        <f>IF(ISBLANK(HLOOKUP(AJ$2,Monitoring_eng!$A$1:$DB$79,Results!$C5,FALSE)),"",IF(HLOOKUP(AJ$2,Monitoring_eng!$A$1:$DB$79,Results!$C5,FALSE)=$I5,$P5,IF(HLOOKUP(AJ$2,Monitoring_eng!$A$1:$DB$79,Results!$C5,FALSE)=$K5,$Q5,IF(HLOOKUP(AJ$2,Monitoring_eng!$A$1:$DB$79,Results!$C5,FALSE)=$M5,$R5,IF(HLOOKUP(AJ$2,Monitoring_eng!$A$1:$DB$79,Results!$C5,FALSE)=$O5,$S5,"CHYBA")))))</f>
        <v>0</v>
      </c>
      <c r="AK5" s="60">
        <f>IF(ISBLANK(HLOOKUP(AK$2,Monitoring_eng!$A$1:$DB$79,Results!$C5,FALSE)),"",IF(HLOOKUP(AK$2,Monitoring_eng!$A$1:$DB$79,Results!$C5,FALSE)=$I5,$P5,IF(HLOOKUP(AK$2,Monitoring_eng!$A$1:$DB$79,Results!$C5,FALSE)=$K5,$Q5,IF(HLOOKUP(AK$2,Monitoring_eng!$A$1:$DB$79,Results!$C5,FALSE)=$M5,$R5,IF(HLOOKUP(AK$2,Monitoring_eng!$A$1:$DB$79,Results!$C5,FALSE)=$O5,$S5,"CHYBA")))))</f>
        <v>0</v>
      </c>
      <c r="AL5" s="60">
        <f>IF(ISBLANK(HLOOKUP(AL$2,Monitoring_eng!$A$1:$DB$79,Results!$C5,FALSE)),"",IF(HLOOKUP(AL$2,Monitoring_eng!$A$1:$DB$79,Results!$C5,FALSE)=$I5,$P5,IF(HLOOKUP(AL$2,Monitoring_eng!$A$1:$DB$79,Results!$C5,FALSE)=$K5,$Q5,IF(HLOOKUP(AL$2,Monitoring_eng!$A$1:$DB$79,Results!$C5,FALSE)=$M5,$R5,IF(HLOOKUP(AL$2,Monitoring_eng!$A$1:$DB$79,Results!$C5,FALSE)=$O5,$S5,"CHYBA")))))</f>
        <v>0</v>
      </c>
      <c r="AM5" s="60">
        <f>IF(ISBLANK(HLOOKUP(AM$2,Monitoring_eng!$A$1:$DB$79,Results!$C5,FALSE)),"",IF(HLOOKUP(AM$2,Monitoring_eng!$A$1:$DB$79,Results!$C5,FALSE)=$I5,$P5,IF(HLOOKUP(AM$2,Monitoring_eng!$A$1:$DB$79,Results!$C5,FALSE)=$K5,$Q5,IF(HLOOKUP(AM$2,Monitoring_eng!$A$1:$DB$79,Results!$C5,FALSE)=$M5,$R5,IF(HLOOKUP(AM$2,Monitoring_eng!$A$1:$DB$79,Results!$C5,FALSE)=$O5,$S5,"CHYBA")))))</f>
        <v>0</v>
      </c>
      <c r="AN5" s="60">
        <f>IF(ISBLANK(HLOOKUP(AN$2,Monitoring_eng!$A$1:$DB$79,Results!$C5,FALSE)),"",IF(HLOOKUP(AN$2,Monitoring_eng!$A$1:$DB$79,Results!$C5,FALSE)=$I5,$P5,IF(HLOOKUP(AN$2,Monitoring_eng!$A$1:$DB$79,Results!$C5,FALSE)=$K5,$Q5,IF(HLOOKUP(AN$2,Monitoring_eng!$A$1:$DB$79,Results!$C5,FALSE)=$M5,$R5,IF(HLOOKUP(AN$2,Monitoring_eng!$A$1:$DB$79,Results!$C5,FALSE)=$O5,$S5,"CHYBA")))))</f>
        <v>0</v>
      </c>
      <c r="AO5" s="60">
        <f>IF(ISBLANK(HLOOKUP(AO$2,Monitoring_eng!$A$1:$DB$79,Results!$C5,FALSE)),"",IF(HLOOKUP(AO$2,Monitoring_eng!$A$1:$DB$79,Results!$C5,FALSE)=$I5,$P5,IF(HLOOKUP(AO$2,Monitoring_eng!$A$1:$DB$79,Results!$C5,FALSE)=$K5,$Q5,IF(HLOOKUP(AO$2,Monitoring_eng!$A$1:$DB$79,Results!$C5,FALSE)=$M5,$R5,IF(HLOOKUP(AO$2,Monitoring_eng!$A$1:$DB$79,Results!$C5,FALSE)=$O5,$S5,"CHYBA")))))</f>
        <v>0</v>
      </c>
      <c r="AP5" s="60">
        <f>IF(ISBLANK(HLOOKUP(AP$2,Monitoring_eng!$A$1:$DB$79,Results!$C5,FALSE)),"",IF(HLOOKUP(AP$2,Monitoring_eng!$A$1:$DB$79,Results!$C5,FALSE)=$I5,$P5,IF(HLOOKUP(AP$2,Monitoring_eng!$A$1:$DB$79,Results!$C5,FALSE)=$K5,$Q5,IF(HLOOKUP(AP$2,Monitoring_eng!$A$1:$DB$79,Results!$C5,FALSE)=$M5,$R5,IF(HLOOKUP(AP$2,Monitoring_eng!$A$1:$DB$79,Results!$C5,FALSE)=$O5,$S5,"CHYBA")))))</f>
        <v>0</v>
      </c>
      <c r="AQ5" s="60">
        <f>IF(ISBLANK(HLOOKUP(AQ$2,Monitoring_eng!$A$1:$DB$79,Results!$C5,FALSE)),"",IF(HLOOKUP(AQ$2,Monitoring_eng!$A$1:$DB$79,Results!$C5,FALSE)=$I5,$P5,IF(HLOOKUP(AQ$2,Monitoring_eng!$A$1:$DB$79,Results!$C5,FALSE)=$K5,$Q5,IF(HLOOKUP(AQ$2,Monitoring_eng!$A$1:$DB$79,Results!$C5,FALSE)=$M5,$R5,IF(HLOOKUP(AQ$2,Monitoring_eng!$A$1:$DB$79,Results!$C5,FALSE)=$O5,$S5,"CHYBA")))))</f>
        <v>0</v>
      </c>
      <c r="AR5" s="60">
        <f>IF(ISBLANK(HLOOKUP(AR$2,Monitoring_eng!$A$1:$DB$79,Results!$C5,FALSE)),"",IF(HLOOKUP(AR$2,Monitoring_eng!$A$1:$DB$79,Results!$C5,FALSE)=$I5,$P5,IF(HLOOKUP(AR$2,Monitoring_eng!$A$1:$DB$79,Results!$C5,FALSE)=$K5,$Q5,IF(HLOOKUP(AR$2,Monitoring_eng!$A$1:$DB$79,Results!$C5,FALSE)=$M5,$R5,IF(HLOOKUP(AR$2,Monitoring_eng!$A$1:$DB$79,Results!$C5,FALSE)=$O5,$S5,"CHYBA")))))</f>
        <v>0</v>
      </c>
      <c r="AS5" s="60">
        <f>IF(ISBLANK(HLOOKUP(AS$2,Monitoring_eng!$A$1:$DB$79,Results!$C5,FALSE)),"",IF(HLOOKUP(AS$2,Monitoring_eng!$A$1:$DB$79,Results!$C5,FALSE)=$I5,$P5,IF(HLOOKUP(AS$2,Monitoring_eng!$A$1:$DB$79,Results!$C5,FALSE)=$K5,$Q5,IF(HLOOKUP(AS$2,Monitoring_eng!$A$1:$DB$79,Results!$C5,FALSE)=$M5,$R5,IF(HLOOKUP(AS$2,Monitoring_eng!$A$1:$DB$79,Results!$C5,FALSE)=$O5,$S5,"CHYBA")))))</f>
        <v>0</v>
      </c>
      <c r="AT5" s="60">
        <f>IF(ISBLANK(HLOOKUP(AT$2,Monitoring_eng!$A$1:$DB$79,Results!$C5,FALSE)),"",IF(HLOOKUP(AT$2,Monitoring_eng!$A$1:$DB$79,Results!$C5,FALSE)=$I5,$P5,IF(HLOOKUP(AT$2,Monitoring_eng!$A$1:$DB$79,Results!$C5,FALSE)=$K5,$Q5,IF(HLOOKUP(AT$2,Monitoring_eng!$A$1:$DB$79,Results!$C5,FALSE)=$M5,$R5,IF(HLOOKUP(AT$2,Monitoring_eng!$A$1:$DB$79,Results!$C5,FALSE)=$O5,$S5,"CHYBA")))))</f>
        <v>0</v>
      </c>
      <c r="AU5" s="60">
        <f>IF(ISBLANK(HLOOKUP(AU$2,Monitoring_eng!$A$1:$DB$79,Results!$C5,FALSE)),"",IF(HLOOKUP(AU$2,Monitoring_eng!$A$1:$DB$79,Results!$C5,FALSE)=$I5,$P5,IF(HLOOKUP(AU$2,Monitoring_eng!$A$1:$DB$79,Results!$C5,FALSE)=$K5,$Q5,IF(HLOOKUP(AU$2,Monitoring_eng!$A$1:$DB$79,Results!$C5,FALSE)=$M5,$R5,IF(HLOOKUP(AU$2,Monitoring_eng!$A$1:$DB$79,Results!$C5,FALSE)=$O5,$S5,"CHYBA")))))</f>
        <v>0</v>
      </c>
      <c r="AV5" s="60">
        <f>IF(ISBLANK(HLOOKUP(AV$2,Monitoring_eng!$A$1:$DB$79,Results!$C5,FALSE)),"",IF(HLOOKUP(AV$2,Monitoring_eng!$A$1:$DB$79,Results!$C5,FALSE)=$I5,$P5,IF(HLOOKUP(AV$2,Monitoring_eng!$A$1:$DB$79,Results!$C5,FALSE)=$K5,$Q5,IF(HLOOKUP(AV$2,Monitoring_eng!$A$1:$DB$79,Results!$C5,FALSE)=$M5,$R5,IF(HLOOKUP(AV$2,Monitoring_eng!$A$1:$DB$79,Results!$C5,FALSE)=$O5,$S5,"CHYBA")))))</f>
        <v>0.5</v>
      </c>
      <c r="AW5" s="60">
        <f>IF(ISBLANK(HLOOKUP(AW$2,Monitoring_eng!$A$1:$DB$79,Results!$C5,FALSE)),"",IF(HLOOKUP(AW$2,Monitoring_eng!$A$1:$DB$79,Results!$C5,FALSE)=$I5,$P5,IF(HLOOKUP(AW$2,Monitoring_eng!$A$1:$DB$79,Results!$C5,FALSE)=$K5,$Q5,IF(HLOOKUP(AW$2,Monitoring_eng!$A$1:$DB$79,Results!$C5,FALSE)=$M5,$R5,IF(HLOOKUP(AW$2,Monitoring_eng!$A$1:$DB$79,Results!$C5,FALSE)=$O5,$S5,"CHYBA")))))</f>
        <v>0.5</v>
      </c>
      <c r="AX5" s="60">
        <f>IF(ISBLANK(HLOOKUP(AX$2,Monitoring_eng!$A$1:$DB$79,Results!$C5,FALSE)),"",IF(HLOOKUP(AX$2,Monitoring_eng!$A$1:$DB$79,Results!$C5,FALSE)=$I5,$P5,IF(HLOOKUP(AX$2,Monitoring_eng!$A$1:$DB$79,Results!$C5,FALSE)=$K5,$Q5,IF(HLOOKUP(AX$2,Monitoring_eng!$A$1:$DB$79,Results!$C5,FALSE)=$M5,$R5,IF(HLOOKUP(AX$2,Monitoring_eng!$A$1:$DB$79,Results!$C5,FALSE)=$O5,$S5,"CHYBA")))))</f>
        <v>0.5</v>
      </c>
      <c r="AY5" s="60">
        <f>IF(ISBLANK(HLOOKUP(AY$2,Monitoring_eng!$A$1:$DB$79,Results!$C5,FALSE)),"",IF(HLOOKUP(AY$2,Monitoring_eng!$A$1:$DB$79,Results!$C5,FALSE)=$I5,$P5,IF(HLOOKUP(AY$2,Monitoring_eng!$A$1:$DB$79,Results!$C5,FALSE)=$K5,$Q5,IF(HLOOKUP(AY$2,Monitoring_eng!$A$1:$DB$79,Results!$C5,FALSE)=$M5,$R5,IF(HLOOKUP(AY$2,Monitoring_eng!$A$1:$DB$79,Results!$C5,FALSE)=$O5,$S5,"CHYBA")))))</f>
        <v>0</v>
      </c>
      <c r="AZ5" s="60">
        <f>IF(ISBLANK(HLOOKUP(AZ$2,Monitoring_eng!$A$1:$DB$79,Results!$C5,FALSE)),"",IF(HLOOKUP(AZ$2,Monitoring_eng!$A$1:$DB$79,Results!$C5,FALSE)=$I5,$P5,IF(HLOOKUP(AZ$2,Monitoring_eng!$A$1:$DB$79,Results!$C5,FALSE)=$K5,$Q5,IF(HLOOKUP(AZ$2,Monitoring_eng!$A$1:$DB$79,Results!$C5,FALSE)=$M5,$R5,IF(HLOOKUP(AZ$2,Monitoring_eng!$A$1:$DB$79,Results!$C5,FALSE)=$O5,$S5,"CHYBA")))))</f>
        <v>0.5</v>
      </c>
      <c r="BA5" s="60">
        <f>IF(ISBLANK(HLOOKUP(BA$2,Monitoring_eng!$A$1:$DB$79,Results!$C5,FALSE)),"",IF(HLOOKUP(BA$2,Monitoring_eng!$A$1:$DB$79,Results!$C5,FALSE)=$I5,$P5,IF(HLOOKUP(BA$2,Monitoring_eng!$A$1:$DB$79,Results!$C5,FALSE)=$K5,$Q5,IF(HLOOKUP(BA$2,Monitoring_eng!$A$1:$DB$79,Results!$C5,FALSE)=$M5,$R5,IF(HLOOKUP(BA$2,Monitoring_eng!$A$1:$DB$79,Results!$C5,FALSE)=$O5,$S5,"CHYBA")))))</f>
        <v>0</v>
      </c>
      <c r="BB5" s="60">
        <f>IF(ISBLANK(HLOOKUP(BB$2,Monitoring_eng!$A$1:$DB$79,Results!$C5,FALSE)),"",IF(HLOOKUP(BB$2,Monitoring_eng!$A$1:$DB$79,Results!$C5,FALSE)=$I5,$P5,IF(HLOOKUP(BB$2,Monitoring_eng!$A$1:$DB$79,Results!$C5,FALSE)=$K5,$Q5,IF(HLOOKUP(BB$2,Monitoring_eng!$A$1:$DB$79,Results!$C5,FALSE)=$M5,$R5,IF(HLOOKUP(BB$2,Monitoring_eng!$A$1:$DB$79,Results!$C5,FALSE)=$O5,$S5,"CHYBA")))))</f>
        <v>0</v>
      </c>
      <c r="BC5" s="60">
        <f>IF(ISBLANK(HLOOKUP(BC$2,Monitoring_eng!$A$1:$DB$79,Results!$C5,FALSE)),"",IF(HLOOKUP(BC$2,Monitoring_eng!$A$1:$DB$79,Results!$C5,FALSE)=$I5,$P5,IF(HLOOKUP(BC$2,Monitoring_eng!$A$1:$DB$79,Results!$C5,FALSE)=$K5,$Q5,IF(HLOOKUP(BC$2,Monitoring_eng!$A$1:$DB$79,Results!$C5,FALSE)=$M5,$R5,IF(HLOOKUP(BC$2,Monitoring_eng!$A$1:$DB$79,Results!$C5,FALSE)=$O5,$S5,"CHYBA")))))</f>
        <v>0</v>
      </c>
      <c r="BD5" s="60">
        <f>IF(ISBLANK(HLOOKUP(BD$2,Monitoring_eng!$A$1:$DB$79,Results!$C5,FALSE)),"",IF(HLOOKUP(BD$2,Monitoring_eng!$A$1:$DB$79,Results!$C5,FALSE)=$I5,$P5,IF(HLOOKUP(BD$2,Monitoring_eng!$A$1:$DB$79,Results!$C5,FALSE)=$K5,$Q5,IF(HLOOKUP(BD$2,Monitoring_eng!$A$1:$DB$79,Results!$C5,FALSE)=$M5,$R5,IF(HLOOKUP(BD$2,Monitoring_eng!$A$1:$DB$79,Results!$C5,FALSE)=$O5,$S5,"CHYBA")))))</f>
        <v>0.25</v>
      </c>
      <c r="BE5" s="60">
        <f>IF(ISBLANK(HLOOKUP(BE$2,Monitoring_eng!$A$1:$DB$79,Results!$C5,FALSE)),"",IF(HLOOKUP(BE$2,Monitoring_eng!$A$1:$DB$79,Results!$C5,FALSE)=$I5,$P5,IF(HLOOKUP(BE$2,Monitoring_eng!$A$1:$DB$79,Results!$C5,FALSE)=$K5,$Q5,IF(HLOOKUP(BE$2,Monitoring_eng!$A$1:$DB$79,Results!$C5,FALSE)=$M5,$R5,IF(HLOOKUP(BE$2,Monitoring_eng!$A$1:$DB$79,Results!$C5,FALSE)=$O5,$S5,"CHYBA")))))</f>
        <v>0</v>
      </c>
      <c r="BF5" s="60">
        <f>IF(ISBLANK(HLOOKUP(BF$2,Monitoring_eng!$A$1:$DB$79,Results!$C5,FALSE)),"",IF(HLOOKUP(BF$2,Monitoring_eng!$A$1:$DB$79,Results!$C5,FALSE)=$I5,$P5,IF(HLOOKUP(BF$2,Monitoring_eng!$A$1:$DB$79,Results!$C5,FALSE)=$K5,$Q5,IF(HLOOKUP(BF$2,Monitoring_eng!$A$1:$DB$79,Results!$C5,FALSE)=$M5,$R5,IF(HLOOKUP(BF$2,Monitoring_eng!$A$1:$DB$79,Results!$C5,FALSE)=$O5,$S5,"CHYBA")))))</f>
        <v>0</v>
      </c>
      <c r="BG5" s="60">
        <f>IF(ISBLANK(HLOOKUP(BG$2,Monitoring_eng!$A$1:$DB$79,Results!$C5,FALSE)),"",IF(HLOOKUP(BG$2,Monitoring_eng!$A$1:$DB$79,Results!$C5,FALSE)=$I5,$P5,IF(HLOOKUP(BG$2,Monitoring_eng!$A$1:$DB$79,Results!$C5,FALSE)=$K5,$Q5,IF(HLOOKUP(BG$2,Monitoring_eng!$A$1:$DB$79,Results!$C5,FALSE)=$M5,$R5,IF(HLOOKUP(BG$2,Monitoring_eng!$A$1:$DB$79,Results!$C5,FALSE)=$O5,$S5,"CHYBA")))))</f>
        <v>0.5</v>
      </c>
      <c r="BH5" s="60">
        <f>IF(ISBLANK(HLOOKUP(BH$2,Monitoring_eng!$A$1:$DB$79,Results!$C5,FALSE)),"",IF(HLOOKUP(BH$2,Monitoring_eng!$A$1:$DB$79,Results!$C5,FALSE)=$I5,$P5,IF(HLOOKUP(BH$2,Monitoring_eng!$A$1:$DB$79,Results!$C5,FALSE)=$K5,$Q5,IF(HLOOKUP(BH$2,Monitoring_eng!$A$1:$DB$79,Results!$C5,FALSE)=$M5,$R5,IF(HLOOKUP(BH$2,Monitoring_eng!$A$1:$DB$79,Results!$C5,FALSE)=$O5,$S5,"CHYBA")))))</f>
        <v>0.5</v>
      </c>
      <c r="BI5" s="60">
        <f>IF(ISBLANK(HLOOKUP(BI$2,Monitoring_eng!$A$1:$DB$79,Results!$C5,FALSE)),"",IF(HLOOKUP(BI$2,Monitoring_eng!$A$1:$DB$79,Results!$C5,FALSE)=$I5,$P5,IF(HLOOKUP(BI$2,Monitoring_eng!$A$1:$DB$79,Results!$C5,FALSE)=$K5,$Q5,IF(HLOOKUP(BI$2,Monitoring_eng!$A$1:$DB$79,Results!$C5,FALSE)=$M5,$R5,IF(HLOOKUP(BI$2,Monitoring_eng!$A$1:$DB$79,Results!$C5,FALSE)=$O5,$S5,"CHYBA")))))</f>
        <v>0.25</v>
      </c>
      <c r="BJ5" s="60">
        <f>IF(ISBLANK(HLOOKUP(BJ$2,Monitoring_eng!$A$1:$DB$79,Results!$C5,FALSE)),"",IF(HLOOKUP(BJ$2,Monitoring_eng!$A$1:$DB$79,Results!$C5,FALSE)=$I5,$P5,IF(HLOOKUP(BJ$2,Monitoring_eng!$A$1:$DB$79,Results!$C5,FALSE)=$K5,$Q5,IF(HLOOKUP(BJ$2,Monitoring_eng!$A$1:$DB$79,Results!$C5,FALSE)=$M5,$R5,IF(HLOOKUP(BJ$2,Monitoring_eng!$A$1:$DB$79,Results!$C5,FALSE)=$O5,$S5,"CHYBA")))))</f>
        <v>0.5</v>
      </c>
      <c r="BK5" s="60">
        <f>IF(ISBLANK(HLOOKUP(BK$2,Monitoring_eng!$A$1:$DB$79,Results!$C5,FALSE)),"",IF(HLOOKUP(BK$2,Monitoring_eng!$A$1:$DB$79,Results!$C5,FALSE)=$I5,$P5,IF(HLOOKUP(BK$2,Monitoring_eng!$A$1:$DB$79,Results!$C5,FALSE)=$K5,$Q5,IF(HLOOKUP(BK$2,Monitoring_eng!$A$1:$DB$79,Results!$C5,FALSE)=$M5,$R5,IF(HLOOKUP(BK$2,Monitoring_eng!$A$1:$DB$79,Results!$C5,FALSE)=$O5,$S5,"CHYBA")))))</f>
        <v>0</v>
      </c>
      <c r="BL5" s="60">
        <f>IF(ISBLANK(HLOOKUP(BL$2,Monitoring_eng!$A$1:$DB$79,Results!$C5,FALSE)),"",IF(HLOOKUP(BL$2,Monitoring_eng!$A$1:$DB$79,Results!$C5,FALSE)=$I5,$P5,IF(HLOOKUP(BL$2,Monitoring_eng!$A$1:$DB$79,Results!$C5,FALSE)=$K5,$Q5,IF(HLOOKUP(BL$2,Monitoring_eng!$A$1:$DB$79,Results!$C5,FALSE)=$M5,$R5,IF(HLOOKUP(BL$2,Monitoring_eng!$A$1:$DB$79,Results!$C5,FALSE)=$O5,$S5,"CHYBA")))))</f>
        <v>0</v>
      </c>
      <c r="BM5" s="60">
        <f>IF(ISBLANK(HLOOKUP(BM$2,Monitoring_eng!$A$1:$DB$79,Results!$C5,FALSE)),"",IF(HLOOKUP(BM$2,Monitoring_eng!$A$1:$DB$79,Results!$C5,FALSE)=$I5,$P5,IF(HLOOKUP(BM$2,Monitoring_eng!$A$1:$DB$79,Results!$C5,FALSE)=$K5,$Q5,IF(HLOOKUP(BM$2,Monitoring_eng!$A$1:$DB$79,Results!$C5,FALSE)=$M5,$R5,IF(HLOOKUP(BM$2,Monitoring_eng!$A$1:$DB$79,Results!$C5,FALSE)=$O5,$S5,"CHYBA")))))</f>
        <v>0.5</v>
      </c>
      <c r="BN5" s="60">
        <f>IF(ISBLANK(HLOOKUP(BN$2,Monitoring_eng!$A$1:$DB$79,Results!$C5,FALSE)),"",IF(HLOOKUP(BN$2,Monitoring_eng!$A$1:$DB$79,Results!$C5,FALSE)=$I5,$P5,IF(HLOOKUP(BN$2,Monitoring_eng!$A$1:$DB$79,Results!$C5,FALSE)=$K5,$Q5,IF(HLOOKUP(BN$2,Monitoring_eng!$A$1:$DB$79,Results!$C5,FALSE)=$M5,$R5,IF(HLOOKUP(BN$2,Monitoring_eng!$A$1:$DB$79,Results!$C5,FALSE)=$O5,$S5,"CHYBA")))))</f>
        <v>0</v>
      </c>
      <c r="BO5" s="60">
        <f>IF(ISBLANK(HLOOKUP(BO$2,Monitoring_eng!$A$1:$DB$79,Results!$C5,FALSE)),"",IF(HLOOKUP(BO$2,Monitoring_eng!$A$1:$DB$79,Results!$C5,FALSE)=$I5,$P5,IF(HLOOKUP(BO$2,Monitoring_eng!$A$1:$DB$79,Results!$C5,FALSE)=$K5,$Q5,IF(HLOOKUP(BO$2,Monitoring_eng!$A$1:$DB$79,Results!$C5,FALSE)=$M5,$R5,IF(HLOOKUP(BO$2,Monitoring_eng!$A$1:$DB$79,Results!$C5,FALSE)=$O5,$S5,"CHYBA")))))</f>
        <v>0.5</v>
      </c>
      <c r="BP5" s="60">
        <f>IF(ISBLANK(HLOOKUP(BP$2,Monitoring_eng!$A$1:$DB$79,Results!$C5,FALSE)),"",IF(HLOOKUP(BP$2,Monitoring_eng!$A$1:$DB$79,Results!$C5,FALSE)=$I5,$P5,IF(HLOOKUP(BP$2,Monitoring_eng!$A$1:$DB$79,Results!$C5,FALSE)=$K5,$Q5,IF(HLOOKUP(BP$2,Monitoring_eng!$A$1:$DB$79,Results!$C5,FALSE)=$M5,$R5,IF(HLOOKUP(BP$2,Monitoring_eng!$A$1:$DB$79,Results!$C5,FALSE)=$O5,$S5,"CHYBA")))))</f>
        <v>0.5</v>
      </c>
      <c r="BQ5" s="60">
        <f>IF(ISBLANK(HLOOKUP(BQ$2,Monitoring_eng!$A$1:$DB$79,Results!$C5,FALSE)),"",IF(HLOOKUP(BQ$2,Monitoring_eng!$A$1:$DB$79,Results!$C5,FALSE)=$I5,$P5,IF(HLOOKUP(BQ$2,Monitoring_eng!$A$1:$DB$79,Results!$C5,FALSE)=$K5,$Q5,IF(HLOOKUP(BQ$2,Monitoring_eng!$A$1:$DB$79,Results!$C5,FALSE)=$M5,$R5,IF(HLOOKUP(BQ$2,Monitoring_eng!$A$1:$DB$79,Results!$C5,FALSE)=$O5,$S5,"CHYBA")))))</f>
        <v>0.5</v>
      </c>
    </row>
    <row r="6" spans="1:69" x14ac:dyDescent="0.3">
      <c r="A6" s="37" t="s">
        <v>856</v>
      </c>
      <c r="B6" s="37" t="s">
        <v>306</v>
      </c>
      <c r="C6" s="37">
        <v>5</v>
      </c>
      <c r="D6" s="38" t="s">
        <v>88</v>
      </c>
      <c r="E6" s="38" t="s">
        <v>101</v>
      </c>
      <c r="F6" s="38" t="s">
        <v>2</v>
      </c>
      <c r="G6" s="37">
        <v>1</v>
      </c>
      <c r="H6" s="37" t="s">
        <v>481</v>
      </c>
      <c r="I6" s="37" t="s">
        <v>621</v>
      </c>
      <c r="J6" s="37" t="s">
        <v>482</v>
      </c>
      <c r="K6" s="59" t="s">
        <v>622</v>
      </c>
      <c r="L6" s="37" t="s">
        <v>483</v>
      </c>
      <c r="M6" s="37" t="s">
        <v>623</v>
      </c>
      <c r="N6" s="37" t="s">
        <v>755</v>
      </c>
      <c r="O6" s="37" t="s">
        <v>755</v>
      </c>
      <c r="P6" s="37">
        <f t="shared" si="0"/>
        <v>1</v>
      </c>
      <c r="Q6" s="37">
        <v>0</v>
      </c>
      <c r="R6" s="37">
        <f t="shared" si="1"/>
        <v>0.5</v>
      </c>
      <c r="S6" s="37" t="s">
        <v>755</v>
      </c>
      <c r="T6" s="60">
        <f>IF(ISBLANK(HLOOKUP(T$2,Monitoring_eng!$A$1:$DB$79,Results!$C6,FALSE)),"",IF(HLOOKUP(T$2,Monitoring_eng!$A$1:$DB$79,Results!$C6,FALSE)=$I6,$P6,IF(HLOOKUP(T$2,Monitoring_eng!$A$1:$DB$79,Results!$C6,FALSE)=$K6,$Q6,IF(HLOOKUP(T$2,Monitoring_eng!$A$1:$DB$79,Results!$C6,FALSE)=$M6,$R6,IF(HLOOKUP(T$2,Monitoring_eng!$A$1:$DB$79,Results!$C6,FALSE)=$O6,$S6,"CHYBA")))))</f>
        <v>0</v>
      </c>
      <c r="U6" s="60">
        <f>IF(ISBLANK(HLOOKUP(U$2,Monitoring_eng!$A$1:$DB$79,Results!$C6,FALSE)),"",IF(HLOOKUP(U$2,Monitoring_eng!$A$1:$DB$79,Results!$C6,FALSE)=$I6,$P6,IF(HLOOKUP(U$2,Monitoring_eng!$A$1:$DB$79,Results!$C6,FALSE)=$K6,$Q6,IF(HLOOKUP(U$2,Monitoring_eng!$A$1:$DB$79,Results!$C6,FALSE)=$M6,$R6,IF(HLOOKUP(U$2,Monitoring_eng!$A$1:$DB$79,Results!$C6,FALSE)=$O6,$S6,"CHYBA")))))</f>
        <v>0</v>
      </c>
      <c r="V6" s="60">
        <f>IF(ISBLANK(HLOOKUP(V$2,Monitoring_eng!$A$1:$DB$79,Results!$C6,FALSE)),"",IF(HLOOKUP(V$2,Monitoring_eng!$A$1:$DB$79,Results!$C6,FALSE)=$I6,$P6,IF(HLOOKUP(V$2,Monitoring_eng!$A$1:$DB$79,Results!$C6,FALSE)=$K6,$Q6,IF(HLOOKUP(V$2,Monitoring_eng!$A$1:$DB$79,Results!$C6,FALSE)=$M6,$R6,IF(HLOOKUP(V$2,Monitoring_eng!$A$1:$DB$79,Results!$C6,FALSE)=$O6,$S6,"CHYBA")))))</f>
        <v>0</v>
      </c>
      <c r="W6" s="60">
        <f>IF(ISBLANK(HLOOKUP(W$2,Monitoring_eng!$A$1:$DB$79,Results!$C6,FALSE)),"",IF(HLOOKUP(W$2,Monitoring_eng!$A$1:$DB$79,Results!$C6,FALSE)=$I6,$P6,IF(HLOOKUP(W$2,Monitoring_eng!$A$1:$DB$79,Results!$C6,FALSE)=$K6,$Q6,IF(HLOOKUP(W$2,Monitoring_eng!$A$1:$DB$79,Results!$C6,FALSE)=$M6,$R6,IF(HLOOKUP(W$2,Monitoring_eng!$A$1:$DB$79,Results!$C6,FALSE)=$O6,$S6,"CHYBA")))))</f>
        <v>0</v>
      </c>
      <c r="X6" s="60">
        <f>IF(ISBLANK(HLOOKUP(X$2,Monitoring_eng!$A$1:$DB$79,Results!$C6,FALSE)),"",IF(HLOOKUP(X$2,Monitoring_eng!$A$1:$DB$79,Results!$C6,FALSE)=$I6,$P6,IF(HLOOKUP(X$2,Monitoring_eng!$A$1:$DB$79,Results!$C6,FALSE)=$K6,$Q6,IF(HLOOKUP(X$2,Monitoring_eng!$A$1:$DB$79,Results!$C6,FALSE)=$M6,$R6,IF(HLOOKUP(X$2,Monitoring_eng!$A$1:$DB$79,Results!$C6,FALSE)=$O6,$S6,"CHYBA")))))</f>
        <v>0</v>
      </c>
      <c r="Y6" s="60">
        <f>IF(ISBLANK(HLOOKUP(Y$2,Monitoring_eng!$A$1:$DB$79,Results!$C6,FALSE)),"",IF(HLOOKUP(Y$2,Monitoring_eng!$A$1:$DB$79,Results!$C6,FALSE)=$I6,$P6,IF(HLOOKUP(Y$2,Monitoring_eng!$A$1:$DB$79,Results!$C6,FALSE)=$K6,$Q6,IF(HLOOKUP(Y$2,Monitoring_eng!$A$1:$DB$79,Results!$C6,FALSE)=$M6,$R6,IF(HLOOKUP(Y$2,Monitoring_eng!$A$1:$DB$79,Results!$C6,FALSE)=$O6,$S6,"CHYBA")))))</f>
        <v>1</v>
      </c>
      <c r="Z6" s="60">
        <f>IF(ISBLANK(HLOOKUP(Z$2,Monitoring_eng!$A$1:$DB$79,Results!$C6,FALSE)),"",IF(HLOOKUP(Z$2,Monitoring_eng!$A$1:$DB$79,Results!$C6,FALSE)=$I6,$P6,IF(HLOOKUP(Z$2,Monitoring_eng!$A$1:$DB$79,Results!$C6,FALSE)=$K6,$Q6,IF(HLOOKUP(Z$2,Monitoring_eng!$A$1:$DB$79,Results!$C6,FALSE)=$M6,$R6,IF(HLOOKUP(Z$2,Monitoring_eng!$A$1:$DB$79,Results!$C6,FALSE)=$O6,$S6,"CHYBA")))))</f>
        <v>1</v>
      </c>
      <c r="AA6" s="60">
        <f>IF(ISBLANK(HLOOKUP(AA$2,Monitoring_eng!$A$1:$DB$79,Results!$C6,FALSE)),"",IF(HLOOKUP(AA$2,Monitoring_eng!$A$1:$DB$79,Results!$C6,FALSE)=$I6,$P6,IF(HLOOKUP(AA$2,Monitoring_eng!$A$1:$DB$79,Results!$C6,FALSE)=$K6,$Q6,IF(HLOOKUP(AA$2,Monitoring_eng!$A$1:$DB$79,Results!$C6,FALSE)=$M6,$R6,IF(HLOOKUP(AA$2,Monitoring_eng!$A$1:$DB$79,Results!$C6,FALSE)=$O6,$S6,"CHYBA")))))</f>
        <v>1</v>
      </c>
      <c r="AB6" s="60">
        <f>IF(ISBLANK(HLOOKUP(AB$2,Monitoring_eng!$A$1:$DB$79,Results!$C6,FALSE)),"",IF(HLOOKUP(AB$2,Monitoring_eng!$A$1:$DB$79,Results!$C6,FALSE)=$I6,$P6,IF(HLOOKUP(AB$2,Monitoring_eng!$A$1:$DB$79,Results!$C6,FALSE)=$K6,$Q6,IF(HLOOKUP(AB$2,Monitoring_eng!$A$1:$DB$79,Results!$C6,FALSE)=$M6,$R6,IF(HLOOKUP(AB$2,Monitoring_eng!$A$1:$DB$79,Results!$C6,FALSE)=$O6,$S6,"CHYBA")))))</f>
        <v>0</v>
      </c>
      <c r="AC6" s="60">
        <f>IF(ISBLANK(HLOOKUP(AC$2,Monitoring_eng!$A$1:$DB$79,Results!$C6,FALSE)),"",IF(HLOOKUP(AC$2,Monitoring_eng!$A$1:$DB$79,Results!$C6,FALSE)=$I6,$P6,IF(HLOOKUP(AC$2,Monitoring_eng!$A$1:$DB$79,Results!$C6,FALSE)=$K6,$Q6,IF(HLOOKUP(AC$2,Monitoring_eng!$A$1:$DB$79,Results!$C6,FALSE)=$M6,$R6,IF(HLOOKUP(AC$2,Monitoring_eng!$A$1:$DB$79,Results!$C6,FALSE)=$O6,$S6,"CHYBA")))))</f>
        <v>0</v>
      </c>
      <c r="AD6" s="60">
        <f>IF(ISBLANK(HLOOKUP(AD$2,Monitoring_eng!$A$1:$DB$79,Results!$C6,FALSE)),"",IF(HLOOKUP(AD$2,Monitoring_eng!$A$1:$DB$79,Results!$C6,FALSE)=$I6,$P6,IF(HLOOKUP(AD$2,Monitoring_eng!$A$1:$DB$79,Results!$C6,FALSE)=$K6,$Q6,IF(HLOOKUP(AD$2,Monitoring_eng!$A$1:$DB$79,Results!$C6,FALSE)=$M6,$R6,IF(HLOOKUP(AD$2,Monitoring_eng!$A$1:$DB$79,Results!$C6,FALSE)=$O6,$S6,"CHYBA")))))</f>
        <v>1</v>
      </c>
      <c r="AE6" s="60">
        <f>IF(ISBLANK(HLOOKUP(AE$2,Monitoring_eng!$A$1:$DB$79,Results!$C6,FALSE)),"",IF(HLOOKUP(AE$2,Monitoring_eng!$A$1:$DB$79,Results!$C6,FALSE)=$I6,$P6,IF(HLOOKUP(AE$2,Monitoring_eng!$A$1:$DB$79,Results!$C6,FALSE)=$K6,$Q6,IF(HLOOKUP(AE$2,Monitoring_eng!$A$1:$DB$79,Results!$C6,FALSE)=$M6,$R6,IF(HLOOKUP(AE$2,Monitoring_eng!$A$1:$DB$79,Results!$C6,FALSE)=$O6,$S6,"CHYBA")))))</f>
        <v>0</v>
      </c>
      <c r="AF6" s="60">
        <f>IF(ISBLANK(HLOOKUP(AF$2,Monitoring_eng!$A$1:$DB$79,Results!$C6,FALSE)),"",IF(HLOOKUP(AF$2,Monitoring_eng!$A$1:$DB$79,Results!$C6,FALSE)=$I6,$P6,IF(HLOOKUP(AF$2,Monitoring_eng!$A$1:$DB$79,Results!$C6,FALSE)=$K6,$Q6,IF(HLOOKUP(AF$2,Monitoring_eng!$A$1:$DB$79,Results!$C6,FALSE)=$M6,$R6,IF(HLOOKUP(AF$2,Monitoring_eng!$A$1:$DB$79,Results!$C6,FALSE)=$O6,$S6,"CHYBA")))))</f>
        <v>1</v>
      </c>
      <c r="AG6" s="60">
        <f>IF(ISBLANK(HLOOKUP(AG$2,Monitoring_eng!$A$1:$DB$79,Results!$C6,FALSE)),"",IF(HLOOKUP(AG$2,Monitoring_eng!$A$1:$DB$79,Results!$C6,FALSE)=$I6,$P6,IF(HLOOKUP(AG$2,Monitoring_eng!$A$1:$DB$79,Results!$C6,FALSE)=$K6,$Q6,IF(HLOOKUP(AG$2,Monitoring_eng!$A$1:$DB$79,Results!$C6,FALSE)=$M6,$R6,IF(HLOOKUP(AG$2,Monitoring_eng!$A$1:$DB$79,Results!$C6,FALSE)=$O6,$S6,"CHYBA")))))</f>
        <v>1</v>
      </c>
      <c r="AH6" s="60">
        <f>IF(ISBLANK(HLOOKUP(AH$2,Monitoring_eng!$A$1:$DB$79,Results!$C6,FALSE)),"",IF(HLOOKUP(AH$2,Monitoring_eng!$A$1:$DB$79,Results!$C6,FALSE)=$I6,$P6,IF(HLOOKUP(AH$2,Monitoring_eng!$A$1:$DB$79,Results!$C6,FALSE)=$K6,$Q6,IF(HLOOKUP(AH$2,Monitoring_eng!$A$1:$DB$79,Results!$C6,FALSE)=$M6,$R6,IF(HLOOKUP(AH$2,Monitoring_eng!$A$1:$DB$79,Results!$C6,FALSE)=$O6,$S6,"CHYBA")))))</f>
        <v>0</v>
      </c>
      <c r="AI6" s="60">
        <f>IF(ISBLANK(HLOOKUP(AI$2,Monitoring_eng!$A$1:$DB$79,Results!$C6,FALSE)),"",IF(HLOOKUP(AI$2,Monitoring_eng!$A$1:$DB$79,Results!$C6,FALSE)=$I6,$P6,IF(HLOOKUP(AI$2,Monitoring_eng!$A$1:$DB$79,Results!$C6,FALSE)=$K6,$Q6,IF(HLOOKUP(AI$2,Monitoring_eng!$A$1:$DB$79,Results!$C6,FALSE)=$M6,$R6,IF(HLOOKUP(AI$2,Monitoring_eng!$A$1:$DB$79,Results!$C6,FALSE)=$O6,$S6,"CHYBA")))))</f>
        <v>0</v>
      </c>
      <c r="AJ6" s="60">
        <f>IF(ISBLANK(HLOOKUP(AJ$2,Monitoring_eng!$A$1:$DB$79,Results!$C6,FALSE)),"",IF(HLOOKUP(AJ$2,Monitoring_eng!$A$1:$DB$79,Results!$C6,FALSE)=$I6,$P6,IF(HLOOKUP(AJ$2,Monitoring_eng!$A$1:$DB$79,Results!$C6,FALSE)=$K6,$Q6,IF(HLOOKUP(AJ$2,Monitoring_eng!$A$1:$DB$79,Results!$C6,FALSE)=$M6,$R6,IF(HLOOKUP(AJ$2,Monitoring_eng!$A$1:$DB$79,Results!$C6,FALSE)=$O6,$S6,"CHYBA")))))</f>
        <v>0</v>
      </c>
      <c r="AK6" s="60">
        <f>IF(ISBLANK(HLOOKUP(AK$2,Monitoring_eng!$A$1:$DB$79,Results!$C6,FALSE)),"",IF(HLOOKUP(AK$2,Monitoring_eng!$A$1:$DB$79,Results!$C6,FALSE)=$I6,$P6,IF(HLOOKUP(AK$2,Monitoring_eng!$A$1:$DB$79,Results!$C6,FALSE)=$K6,$Q6,IF(HLOOKUP(AK$2,Monitoring_eng!$A$1:$DB$79,Results!$C6,FALSE)=$M6,$R6,IF(HLOOKUP(AK$2,Monitoring_eng!$A$1:$DB$79,Results!$C6,FALSE)=$O6,$S6,"CHYBA")))))</f>
        <v>0</v>
      </c>
      <c r="AL6" s="60">
        <f>IF(ISBLANK(HLOOKUP(AL$2,Monitoring_eng!$A$1:$DB$79,Results!$C6,FALSE)),"",IF(HLOOKUP(AL$2,Monitoring_eng!$A$1:$DB$79,Results!$C6,FALSE)=$I6,$P6,IF(HLOOKUP(AL$2,Monitoring_eng!$A$1:$DB$79,Results!$C6,FALSE)=$K6,$Q6,IF(HLOOKUP(AL$2,Monitoring_eng!$A$1:$DB$79,Results!$C6,FALSE)=$M6,$R6,IF(HLOOKUP(AL$2,Monitoring_eng!$A$1:$DB$79,Results!$C6,FALSE)=$O6,$S6,"CHYBA")))))</f>
        <v>0</v>
      </c>
      <c r="AM6" s="60">
        <f>IF(ISBLANK(HLOOKUP(AM$2,Monitoring_eng!$A$1:$DB$79,Results!$C6,FALSE)),"",IF(HLOOKUP(AM$2,Monitoring_eng!$A$1:$DB$79,Results!$C6,FALSE)=$I6,$P6,IF(HLOOKUP(AM$2,Monitoring_eng!$A$1:$DB$79,Results!$C6,FALSE)=$K6,$Q6,IF(HLOOKUP(AM$2,Monitoring_eng!$A$1:$DB$79,Results!$C6,FALSE)=$M6,$R6,IF(HLOOKUP(AM$2,Monitoring_eng!$A$1:$DB$79,Results!$C6,FALSE)=$O6,$S6,"CHYBA")))))</f>
        <v>0</v>
      </c>
      <c r="AN6" s="60">
        <f>IF(ISBLANK(HLOOKUP(AN$2,Monitoring_eng!$A$1:$DB$79,Results!$C6,FALSE)),"",IF(HLOOKUP(AN$2,Monitoring_eng!$A$1:$DB$79,Results!$C6,FALSE)=$I6,$P6,IF(HLOOKUP(AN$2,Monitoring_eng!$A$1:$DB$79,Results!$C6,FALSE)=$K6,$Q6,IF(HLOOKUP(AN$2,Monitoring_eng!$A$1:$DB$79,Results!$C6,FALSE)=$M6,$R6,IF(HLOOKUP(AN$2,Monitoring_eng!$A$1:$DB$79,Results!$C6,FALSE)=$O6,$S6,"CHYBA")))))</f>
        <v>1</v>
      </c>
      <c r="AO6" s="60">
        <f>IF(ISBLANK(HLOOKUP(AO$2,Monitoring_eng!$A$1:$DB$79,Results!$C6,FALSE)),"",IF(HLOOKUP(AO$2,Monitoring_eng!$A$1:$DB$79,Results!$C6,FALSE)=$I6,$P6,IF(HLOOKUP(AO$2,Monitoring_eng!$A$1:$DB$79,Results!$C6,FALSE)=$K6,$Q6,IF(HLOOKUP(AO$2,Monitoring_eng!$A$1:$DB$79,Results!$C6,FALSE)=$M6,$R6,IF(HLOOKUP(AO$2,Monitoring_eng!$A$1:$DB$79,Results!$C6,FALSE)=$O6,$S6,"CHYBA")))))</f>
        <v>0</v>
      </c>
      <c r="AP6" s="60">
        <f>IF(ISBLANK(HLOOKUP(AP$2,Monitoring_eng!$A$1:$DB$79,Results!$C6,FALSE)),"",IF(HLOOKUP(AP$2,Monitoring_eng!$A$1:$DB$79,Results!$C6,FALSE)=$I6,$P6,IF(HLOOKUP(AP$2,Monitoring_eng!$A$1:$DB$79,Results!$C6,FALSE)=$K6,$Q6,IF(HLOOKUP(AP$2,Monitoring_eng!$A$1:$DB$79,Results!$C6,FALSE)=$M6,$R6,IF(HLOOKUP(AP$2,Monitoring_eng!$A$1:$DB$79,Results!$C6,FALSE)=$O6,$S6,"CHYBA")))))</f>
        <v>0</v>
      </c>
      <c r="AQ6" s="60">
        <f>IF(ISBLANK(HLOOKUP(AQ$2,Monitoring_eng!$A$1:$DB$79,Results!$C6,FALSE)),"",IF(HLOOKUP(AQ$2,Monitoring_eng!$A$1:$DB$79,Results!$C6,FALSE)=$I6,$P6,IF(HLOOKUP(AQ$2,Monitoring_eng!$A$1:$DB$79,Results!$C6,FALSE)=$K6,$Q6,IF(HLOOKUP(AQ$2,Monitoring_eng!$A$1:$DB$79,Results!$C6,FALSE)=$M6,$R6,IF(HLOOKUP(AQ$2,Monitoring_eng!$A$1:$DB$79,Results!$C6,FALSE)=$O6,$S6,"CHYBA")))))</f>
        <v>0</v>
      </c>
      <c r="AR6" s="60">
        <f>IF(ISBLANK(HLOOKUP(AR$2,Monitoring_eng!$A$1:$DB$79,Results!$C6,FALSE)),"",IF(HLOOKUP(AR$2,Monitoring_eng!$A$1:$DB$79,Results!$C6,FALSE)=$I6,$P6,IF(HLOOKUP(AR$2,Monitoring_eng!$A$1:$DB$79,Results!$C6,FALSE)=$K6,$Q6,IF(HLOOKUP(AR$2,Monitoring_eng!$A$1:$DB$79,Results!$C6,FALSE)=$M6,$R6,IF(HLOOKUP(AR$2,Monitoring_eng!$A$1:$DB$79,Results!$C6,FALSE)=$O6,$S6,"CHYBA")))))</f>
        <v>1</v>
      </c>
      <c r="AS6" s="60">
        <f>IF(ISBLANK(HLOOKUP(AS$2,Monitoring_eng!$A$1:$DB$79,Results!$C6,FALSE)),"",IF(HLOOKUP(AS$2,Monitoring_eng!$A$1:$DB$79,Results!$C6,FALSE)=$I6,$P6,IF(HLOOKUP(AS$2,Monitoring_eng!$A$1:$DB$79,Results!$C6,FALSE)=$K6,$Q6,IF(HLOOKUP(AS$2,Monitoring_eng!$A$1:$DB$79,Results!$C6,FALSE)=$M6,$R6,IF(HLOOKUP(AS$2,Monitoring_eng!$A$1:$DB$79,Results!$C6,FALSE)=$O6,$S6,"CHYBA")))))</f>
        <v>0</v>
      </c>
      <c r="AT6" s="60">
        <f>IF(ISBLANK(HLOOKUP(AT$2,Monitoring_eng!$A$1:$DB$79,Results!$C6,FALSE)),"",IF(HLOOKUP(AT$2,Monitoring_eng!$A$1:$DB$79,Results!$C6,FALSE)=$I6,$P6,IF(HLOOKUP(AT$2,Monitoring_eng!$A$1:$DB$79,Results!$C6,FALSE)=$K6,$Q6,IF(HLOOKUP(AT$2,Monitoring_eng!$A$1:$DB$79,Results!$C6,FALSE)=$M6,$R6,IF(HLOOKUP(AT$2,Monitoring_eng!$A$1:$DB$79,Results!$C6,FALSE)=$O6,$S6,"CHYBA")))))</f>
        <v>0</v>
      </c>
      <c r="AU6" s="60">
        <f>IF(ISBLANK(HLOOKUP(AU$2,Monitoring_eng!$A$1:$DB$79,Results!$C6,FALSE)),"",IF(HLOOKUP(AU$2,Monitoring_eng!$A$1:$DB$79,Results!$C6,FALSE)=$I6,$P6,IF(HLOOKUP(AU$2,Monitoring_eng!$A$1:$DB$79,Results!$C6,FALSE)=$K6,$Q6,IF(HLOOKUP(AU$2,Monitoring_eng!$A$1:$DB$79,Results!$C6,FALSE)=$M6,$R6,IF(HLOOKUP(AU$2,Monitoring_eng!$A$1:$DB$79,Results!$C6,FALSE)=$O6,$S6,"CHYBA")))))</f>
        <v>0</v>
      </c>
      <c r="AV6" s="60">
        <f>IF(ISBLANK(HLOOKUP(AV$2,Monitoring_eng!$A$1:$DB$79,Results!$C6,FALSE)),"",IF(HLOOKUP(AV$2,Monitoring_eng!$A$1:$DB$79,Results!$C6,FALSE)=$I6,$P6,IF(HLOOKUP(AV$2,Monitoring_eng!$A$1:$DB$79,Results!$C6,FALSE)=$K6,$Q6,IF(HLOOKUP(AV$2,Monitoring_eng!$A$1:$DB$79,Results!$C6,FALSE)=$M6,$R6,IF(HLOOKUP(AV$2,Monitoring_eng!$A$1:$DB$79,Results!$C6,FALSE)=$O6,$S6,"CHYBA")))))</f>
        <v>1</v>
      </c>
      <c r="AW6" s="60">
        <f>IF(ISBLANK(HLOOKUP(AW$2,Monitoring_eng!$A$1:$DB$79,Results!$C6,FALSE)),"",IF(HLOOKUP(AW$2,Monitoring_eng!$A$1:$DB$79,Results!$C6,FALSE)=$I6,$P6,IF(HLOOKUP(AW$2,Monitoring_eng!$A$1:$DB$79,Results!$C6,FALSE)=$K6,$Q6,IF(HLOOKUP(AW$2,Monitoring_eng!$A$1:$DB$79,Results!$C6,FALSE)=$M6,$R6,IF(HLOOKUP(AW$2,Monitoring_eng!$A$1:$DB$79,Results!$C6,FALSE)=$O6,$S6,"CHYBA")))))</f>
        <v>0</v>
      </c>
      <c r="AX6" s="60">
        <f>IF(ISBLANK(HLOOKUP(AX$2,Monitoring_eng!$A$1:$DB$79,Results!$C6,FALSE)),"",IF(HLOOKUP(AX$2,Monitoring_eng!$A$1:$DB$79,Results!$C6,FALSE)=$I6,$P6,IF(HLOOKUP(AX$2,Monitoring_eng!$A$1:$DB$79,Results!$C6,FALSE)=$K6,$Q6,IF(HLOOKUP(AX$2,Monitoring_eng!$A$1:$DB$79,Results!$C6,FALSE)=$M6,$R6,IF(HLOOKUP(AX$2,Monitoring_eng!$A$1:$DB$79,Results!$C6,FALSE)=$O6,$S6,"CHYBA")))))</f>
        <v>0</v>
      </c>
      <c r="AY6" s="60">
        <f>IF(ISBLANK(HLOOKUP(AY$2,Monitoring_eng!$A$1:$DB$79,Results!$C6,FALSE)),"",IF(HLOOKUP(AY$2,Monitoring_eng!$A$1:$DB$79,Results!$C6,FALSE)=$I6,$P6,IF(HLOOKUP(AY$2,Monitoring_eng!$A$1:$DB$79,Results!$C6,FALSE)=$K6,$Q6,IF(HLOOKUP(AY$2,Monitoring_eng!$A$1:$DB$79,Results!$C6,FALSE)=$M6,$R6,IF(HLOOKUP(AY$2,Monitoring_eng!$A$1:$DB$79,Results!$C6,FALSE)=$O6,$S6,"CHYBA")))))</f>
        <v>0</v>
      </c>
      <c r="AZ6" s="60">
        <f>IF(ISBLANK(HLOOKUP(AZ$2,Monitoring_eng!$A$1:$DB$79,Results!$C6,FALSE)),"",IF(HLOOKUP(AZ$2,Monitoring_eng!$A$1:$DB$79,Results!$C6,FALSE)=$I6,$P6,IF(HLOOKUP(AZ$2,Monitoring_eng!$A$1:$DB$79,Results!$C6,FALSE)=$K6,$Q6,IF(HLOOKUP(AZ$2,Monitoring_eng!$A$1:$DB$79,Results!$C6,FALSE)=$M6,$R6,IF(HLOOKUP(AZ$2,Monitoring_eng!$A$1:$DB$79,Results!$C6,FALSE)=$O6,$S6,"CHYBA")))))</f>
        <v>1</v>
      </c>
      <c r="BA6" s="60">
        <f>IF(ISBLANK(HLOOKUP(BA$2,Monitoring_eng!$A$1:$DB$79,Results!$C6,FALSE)),"",IF(HLOOKUP(BA$2,Monitoring_eng!$A$1:$DB$79,Results!$C6,FALSE)=$I6,$P6,IF(HLOOKUP(BA$2,Monitoring_eng!$A$1:$DB$79,Results!$C6,FALSE)=$K6,$Q6,IF(HLOOKUP(BA$2,Monitoring_eng!$A$1:$DB$79,Results!$C6,FALSE)=$M6,$R6,IF(HLOOKUP(BA$2,Monitoring_eng!$A$1:$DB$79,Results!$C6,FALSE)=$O6,$S6,"CHYBA")))))</f>
        <v>0</v>
      </c>
      <c r="BB6" s="60">
        <f>IF(ISBLANK(HLOOKUP(BB$2,Monitoring_eng!$A$1:$DB$79,Results!$C6,FALSE)),"",IF(HLOOKUP(BB$2,Monitoring_eng!$A$1:$DB$79,Results!$C6,FALSE)=$I6,$P6,IF(HLOOKUP(BB$2,Monitoring_eng!$A$1:$DB$79,Results!$C6,FALSE)=$K6,$Q6,IF(HLOOKUP(BB$2,Monitoring_eng!$A$1:$DB$79,Results!$C6,FALSE)=$M6,$R6,IF(HLOOKUP(BB$2,Monitoring_eng!$A$1:$DB$79,Results!$C6,FALSE)=$O6,$S6,"CHYBA")))))</f>
        <v>0</v>
      </c>
      <c r="BC6" s="60">
        <f>IF(ISBLANK(HLOOKUP(BC$2,Monitoring_eng!$A$1:$DB$79,Results!$C6,FALSE)),"",IF(HLOOKUP(BC$2,Monitoring_eng!$A$1:$DB$79,Results!$C6,FALSE)=$I6,$P6,IF(HLOOKUP(BC$2,Monitoring_eng!$A$1:$DB$79,Results!$C6,FALSE)=$K6,$Q6,IF(HLOOKUP(BC$2,Monitoring_eng!$A$1:$DB$79,Results!$C6,FALSE)=$M6,$R6,IF(HLOOKUP(BC$2,Monitoring_eng!$A$1:$DB$79,Results!$C6,FALSE)=$O6,$S6,"CHYBA")))))</f>
        <v>1</v>
      </c>
      <c r="BD6" s="60">
        <f>IF(ISBLANK(HLOOKUP(BD$2,Monitoring_eng!$A$1:$DB$79,Results!$C6,FALSE)),"",IF(HLOOKUP(BD$2,Monitoring_eng!$A$1:$DB$79,Results!$C6,FALSE)=$I6,$P6,IF(HLOOKUP(BD$2,Monitoring_eng!$A$1:$DB$79,Results!$C6,FALSE)=$K6,$Q6,IF(HLOOKUP(BD$2,Monitoring_eng!$A$1:$DB$79,Results!$C6,FALSE)=$M6,$R6,IF(HLOOKUP(BD$2,Monitoring_eng!$A$1:$DB$79,Results!$C6,FALSE)=$O6,$S6,"CHYBA")))))</f>
        <v>0.5</v>
      </c>
      <c r="BE6" s="60">
        <f>IF(ISBLANK(HLOOKUP(BE$2,Monitoring_eng!$A$1:$DB$79,Results!$C6,FALSE)),"",IF(HLOOKUP(BE$2,Monitoring_eng!$A$1:$DB$79,Results!$C6,FALSE)=$I6,$P6,IF(HLOOKUP(BE$2,Monitoring_eng!$A$1:$DB$79,Results!$C6,FALSE)=$K6,$Q6,IF(HLOOKUP(BE$2,Monitoring_eng!$A$1:$DB$79,Results!$C6,FALSE)=$M6,$R6,IF(HLOOKUP(BE$2,Monitoring_eng!$A$1:$DB$79,Results!$C6,FALSE)=$O6,$S6,"CHYBA")))))</f>
        <v>0</v>
      </c>
      <c r="BF6" s="60">
        <f>IF(ISBLANK(HLOOKUP(BF$2,Monitoring_eng!$A$1:$DB$79,Results!$C6,FALSE)),"",IF(HLOOKUP(BF$2,Monitoring_eng!$A$1:$DB$79,Results!$C6,FALSE)=$I6,$P6,IF(HLOOKUP(BF$2,Monitoring_eng!$A$1:$DB$79,Results!$C6,FALSE)=$K6,$Q6,IF(HLOOKUP(BF$2,Monitoring_eng!$A$1:$DB$79,Results!$C6,FALSE)=$M6,$R6,IF(HLOOKUP(BF$2,Monitoring_eng!$A$1:$DB$79,Results!$C6,FALSE)=$O6,$S6,"CHYBA")))))</f>
        <v>1</v>
      </c>
      <c r="BG6" s="60">
        <f>IF(ISBLANK(HLOOKUP(BG$2,Monitoring_eng!$A$1:$DB$79,Results!$C6,FALSE)),"",IF(HLOOKUP(BG$2,Monitoring_eng!$A$1:$DB$79,Results!$C6,FALSE)=$I6,$P6,IF(HLOOKUP(BG$2,Monitoring_eng!$A$1:$DB$79,Results!$C6,FALSE)=$K6,$Q6,IF(HLOOKUP(BG$2,Monitoring_eng!$A$1:$DB$79,Results!$C6,FALSE)=$M6,$R6,IF(HLOOKUP(BG$2,Monitoring_eng!$A$1:$DB$79,Results!$C6,FALSE)=$O6,$S6,"CHYBA")))))</f>
        <v>1</v>
      </c>
      <c r="BH6" s="60">
        <f>IF(ISBLANK(HLOOKUP(BH$2,Monitoring_eng!$A$1:$DB$79,Results!$C6,FALSE)),"",IF(HLOOKUP(BH$2,Monitoring_eng!$A$1:$DB$79,Results!$C6,FALSE)=$I6,$P6,IF(HLOOKUP(BH$2,Monitoring_eng!$A$1:$DB$79,Results!$C6,FALSE)=$K6,$Q6,IF(HLOOKUP(BH$2,Monitoring_eng!$A$1:$DB$79,Results!$C6,FALSE)=$M6,$R6,IF(HLOOKUP(BH$2,Monitoring_eng!$A$1:$DB$79,Results!$C6,FALSE)=$O6,$S6,"CHYBA")))))</f>
        <v>0</v>
      </c>
      <c r="BI6" s="60">
        <f>IF(ISBLANK(HLOOKUP(BI$2,Monitoring_eng!$A$1:$DB$79,Results!$C6,FALSE)),"",IF(HLOOKUP(BI$2,Monitoring_eng!$A$1:$DB$79,Results!$C6,FALSE)=$I6,$P6,IF(HLOOKUP(BI$2,Monitoring_eng!$A$1:$DB$79,Results!$C6,FALSE)=$K6,$Q6,IF(HLOOKUP(BI$2,Monitoring_eng!$A$1:$DB$79,Results!$C6,FALSE)=$M6,$R6,IF(HLOOKUP(BI$2,Monitoring_eng!$A$1:$DB$79,Results!$C6,FALSE)=$O6,$S6,"CHYBA")))))</f>
        <v>0.5</v>
      </c>
      <c r="BJ6" s="60">
        <f>IF(ISBLANK(HLOOKUP(BJ$2,Monitoring_eng!$A$1:$DB$79,Results!$C6,FALSE)),"",IF(HLOOKUP(BJ$2,Monitoring_eng!$A$1:$DB$79,Results!$C6,FALSE)=$I6,$P6,IF(HLOOKUP(BJ$2,Monitoring_eng!$A$1:$DB$79,Results!$C6,FALSE)=$K6,$Q6,IF(HLOOKUP(BJ$2,Monitoring_eng!$A$1:$DB$79,Results!$C6,FALSE)=$M6,$R6,IF(HLOOKUP(BJ$2,Monitoring_eng!$A$1:$DB$79,Results!$C6,FALSE)=$O6,$S6,"CHYBA")))))</f>
        <v>1</v>
      </c>
      <c r="BK6" s="60">
        <f>IF(ISBLANK(HLOOKUP(BK$2,Monitoring_eng!$A$1:$DB$79,Results!$C6,FALSE)),"",IF(HLOOKUP(BK$2,Monitoring_eng!$A$1:$DB$79,Results!$C6,FALSE)=$I6,$P6,IF(HLOOKUP(BK$2,Monitoring_eng!$A$1:$DB$79,Results!$C6,FALSE)=$K6,$Q6,IF(HLOOKUP(BK$2,Monitoring_eng!$A$1:$DB$79,Results!$C6,FALSE)=$M6,$R6,IF(HLOOKUP(BK$2,Monitoring_eng!$A$1:$DB$79,Results!$C6,FALSE)=$O6,$S6,"CHYBA")))))</f>
        <v>0</v>
      </c>
      <c r="BL6" s="60">
        <f>IF(ISBLANK(HLOOKUP(BL$2,Monitoring_eng!$A$1:$DB$79,Results!$C6,FALSE)),"",IF(HLOOKUP(BL$2,Monitoring_eng!$A$1:$DB$79,Results!$C6,FALSE)=$I6,$P6,IF(HLOOKUP(BL$2,Monitoring_eng!$A$1:$DB$79,Results!$C6,FALSE)=$K6,$Q6,IF(HLOOKUP(BL$2,Monitoring_eng!$A$1:$DB$79,Results!$C6,FALSE)=$M6,$R6,IF(HLOOKUP(BL$2,Monitoring_eng!$A$1:$DB$79,Results!$C6,FALSE)=$O6,$S6,"CHYBA")))))</f>
        <v>0</v>
      </c>
      <c r="BM6" s="60">
        <f>IF(ISBLANK(HLOOKUP(BM$2,Monitoring_eng!$A$1:$DB$79,Results!$C6,FALSE)),"",IF(HLOOKUP(BM$2,Monitoring_eng!$A$1:$DB$79,Results!$C6,FALSE)=$I6,$P6,IF(HLOOKUP(BM$2,Monitoring_eng!$A$1:$DB$79,Results!$C6,FALSE)=$K6,$Q6,IF(HLOOKUP(BM$2,Monitoring_eng!$A$1:$DB$79,Results!$C6,FALSE)=$M6,$R6,IF(HLOOKUP(BM$2,Monitoring_eng!$A$1:$DB$79,Results!$C6,FALSE)=$O6,$S6,"CHYBA")))))</f>
        <v>1</v>
      </c>
      <c r="BN6" s="60">
        <f>IF(ISBLANK(HLOOKUP(BN$2,Monitoring_eng!$A$1:$DB$79,Results!$C6,FALSE)),"",IF(HLOOKUP(BN$2,Monitoring_eng!$A$1:$DB$79,Results!$C6,FALSE)=$I6,$P6,IF(HLOOKUP(BN$2,Monitoring_eng!$A$1:$DB$79,Results!$C6,FALSE)=$K6,$Q6,IF(HLOOKUP(BN$2,Monitoring_eng!$A$1:$DB$79,Results!$C6,FALSE)=$M6,$R6,IF(HLOOKUP(BN$2,Monitoring_eng!$A$1:$DB$79,Results!$C6,FALSE)=$O6,$S6,"CHYBA")))))</f>
        <v>0</v>
      </c>
      <c r="BO6" s="60">
        <f>IF(ISBLANK(HLOOKUP(BO$2,Monitoring_eng!$A$1:$DB$79,Results!$C6,FALSE)),"",IF(HLOOKUP(BO$2,Monitoring_eng!$A$1:$DB$79,Results!$C6,FALSE)=$I6,$P6,IF(HLOOKUP(BO$2,Monitoring_eng!$A$1:$DB$79,Results!$C6,FALSE)=$K6,$Q6,IF(HLOOKUP(BO$2,Monitoring_eng!$A$1:$DB$79,Results!$C6,FALSE)=$M6,$R6,IF(HLOOKUP(BO$2,Monitoring_eng!$A$1:$DB$79,Results!$C6,FALSE)=$O6,$S6,"CHYBA")))))</f>
        <v>1</v>
      </c>
      <c r="BP6" s="60">
        <f>IF(ISBLANK(HLOOKUP(BP$2,Monitoring_eng!$A$1:$DB$79,Results!$C6,FALSE)),"",IF(HLOOKUP(BP$2,Monitoring_eng!$A$1:$DB$79,Results!$C6,FALSE)=$I6,$P6,IF(HLOOKUP(BP$2,Monitoring_eng!$A$1:$DB$79,Results!$C6,FALSE)=$K6,$Q6,IF(HLOOKUP(BP$2,Monitoring_eng!$A$1:$DB$79,Results!$C6,FALSE)=$M6,$R6,IF(HLOOKUP(BP$2,Monitoring_eng!$A$1:$DB$79,Results!$C6,FALSE)=$O6,$S6,"CHYBA")))))</f>
        <v>0</v>
      </c>
      <c r="BQ6" s="60">
        <f>IF(ISBLANK(HLOOKUP(BQ$2,Monitoring_eng!$A$1:$DB$79,Results!$C6,FALSE)),"",IF(HLOOKUP(BQ$2,Monitoring_eng!$A$1:$DB$79,Results!$C6,FALSE)=$I6,$P6,IF(HLOOKUP(BQ$2,Monitoring_eng!$A$1:$DB$79,Results!$C6,FALSE)=$K6,$Q6,IF(HLOOKUP(BQ$2,Monitoring_eng!$A$1:$DB$79,Results!$C6,FALSE)=$M6,$R6,IF(HLOOKUP(BQ$2,Monitoring_eng!$A$1:$DB$79,Results!$C6,FALSE)=$O6,$S6,"CHYBA")))))</f>
        <v>0</v>
      </c>
    </row>
    <row r="7" spans="1:69" x14ac:dyDescent="0.3">
      <c r="A7" s="37" t="s">
        <v>857</v>
      </c>
      <c r="B7" s="37" t="s">
        <v>307</v>
      </c>
      <c r="C7" s="37">
        <v>6</v>
      </c>
      <c r="D7" s="38" t="s">
        <v>628</v>
      </c>
      <c r="E7" s="38" t="s">
        <v>625</v>
      </c>
      <c r="F7" s="38" t="s">
        <v>2</v>
      </c>
      <c r="G7" s="37">
        <v>1</v>
      </c>
      <c r="H7" s="37" t="s">
        <v>481</v>
      </c>
      <c r="I7" s="37" t="s">
        <v>621</v>
      </c>
      <c r="J7" s="37" t="s">
        <v>482</v>
      </c>
      <c r="K7" s="59" t="s">
        <v>622</v>
      </c>
      <c r="L7" s="37" t="s">
        <v>483</v>
      </c>
      <c r="M7" s="37" t="s">
        <v>623</v>
      </c>
      <c r="N7" s="37" t="s">
        <v>755</v>
      </c>
      <c r="O7" s="37" t="s">
        <v>755</v>
      </c>
      <c r="P7" s="37">
        <f t="shared" si="0"/>
        <v>1</v>
      </c>
      <c r="Q7" s="37">
        <v>0</v>
      </c>
      <c r="R7" s="37">
        <f t="shared" si="1"/>
        <v>0.5</v>
      </c>
      <c r="S7" s="37" t="s">
        <v>755</v>
      </c>
      <c r="T7" s="60">
        <f>IF(ISBLANK(HLOOKUP(T$2,Monitoring_eng!$A$1:$DB$79,Results!$C7,FALSE)),"",IF(HLOOKUP(T$2,Monitoring_eng!$A$1:$DB$79,Results!$C7,FALSE)=$I7,$P7,IF(HLOOKUP(T$2,Monitoring_eng!$A$1:$DB$79,Results!$C7,FALSE)=$K7,$Q7,IF(HLOOKUP(T$2,Monitoring_eng!$A$1:$DB$79,Results!$C7,FALSE)=$M7,$R7,IF(HLOOKUP(T$2,Monitoring_eng!$A$1:$DB$79,Results!$C7,FALSE)=$O7,$S7,"CHYBA")))))</f>
        <v>1</v>
      </c>
      <c r="U7" s="60">
        <f>IF(ISBLANK(HLOOKUP(U$2,Monitoring_eng!$A$1:$DB$79,Results!$C7,FALSE)),"",IF(HLOOKUP(U$2,Monitoring_eng!$A$1:$DB$79,Results!$C7,FALSE)=$I7,$P7,IF(HLOOKUP(U$2,Monitoring_eng!$A$1:$DB$79,Results!$C7,FALSE)=$K7,$Q7,IF(HLOOKUP(U$2,Monitoring_eng!$A$1:$DB$79,Results!$C7,FALSE)=$M7,$R7,IF(HLOOKUP(U$2,Monitoring_eng!$A$1:$DB$79,Results!$C7,FALSE)=$O7,$S7,"CHYBA")))))</f>
        <v>1</v>
      </c>
      <c r="V7" s="60">
        <f>IF(ISBLANK(HLOOKUP(V$2,Monitoring_eng!$A$1:$DB$79,Results!$C7,FALSE)),"",IF(HLOOKUP(V$2,Monitoring_eng!$A$1:$DB$79,Results!$C7,FALSE)=$I7,$P7,IF(HLOOKUP(V$2,Monitoring_eng!$A$1:$DB$79,Results!$C7,FALSE)=$K7,$Q7,IF(HLOOKUP(V$2,Monitoring_eng!$A$1:$DB$79,Results!$C7,FALSE)=$M7,$R7,IF(HLOOKUP(V$2,Monitoring_eng!$A$1:$DB$79,Results!$C7,FALSE)=$O7,$S7,"CHYBA")))))</f>
        <v>1</v>
      </c>
      <c r="W7" s="60">
        <f>IF(ISBLANK(HLOOKUP(W$2,Monitoring_eng!$A$1:$DB$79,Results!$C7,FALSE)),"",IF(HLOOKUP(W$2,Monitoring_eng!$A$1:$DB$79,Results!$C7,FALSE)=$I7,$P7,IF(HLOOKUP(W$2,Monitoring_eng!$A$1:$DB$79,Results!$C7,FALSE)=$K7,$Q7,IF(HLOOKUP(W$2,Monitoring_eng!$A$1:$DB$79,Results!$C7,FALSE)=$M7,$R7,IF(HLOOKUP(W$2,Monitoring_eng!$A$1:$DB$79,Results!$C7,FALSE)=$O7,$S7,"CHYBA")))))</f>
        <v>0</v>
      </c>
      <c r="X7" s="60">
        <f>IF(ISBLANK(HLOOKUP(X$2,Monitoring_eng!$A$1:$DB$79,Results!$C7,FALSE)),"",IF(HLOOKUP(X$2,Monitoring_eng!$A$1:$DB$79,Results!$C7,FALSE)=$I7,$P7,IF(HLOOKUP(X$2,Monitoring_eng!$A$1:$DB$79,Results!$C7,FALSE)=$K7,$Q7,IF(HLOOKUP(X$2,Monitoring_eng!$A$1:$DB$79,Results!$C7,FALSE)=$M7,$R7,IF(HLOOKUP(X$2,Monitoring_eng!$A$1:$DB$79,Results!$C7,FALSE)=$O7,$S7,"CHYBA")))))</f>
        <v>1</v>
      </c>
      <c r="Y7" s="60">
        <f>IF(ISBLANK(HLOOKUP(Y$2,Monitoring_eng!$A$1:$DB$79,Results!$C7,FALSE)),"",IF(HLOOKUP(Y$2,Monitoring_eng!$A$1:$DB$79,Results!$C7,FALSE)=$I7,$P7,IF(HLOOKUP(Y$2,Monitoring_eng!$A$1:$DB$79,Results!$C7,FALSE)=$K7,$Q7,IF(HLOOKUP(Y$2,Monitoring_eng!$A$1:$DB$79,Results!$C7,FALSE)=$M7,$R7,IF(HLOOKUP(Y$2,Monitoring_eng!$A$1:$DB$79,Results!$C7,FALSE)=$O7,$S7,"CHYBA")))))</f>
        <v>1</v>
      </c>
      <c r="Z7" s="60">
        <f>IF(ISBLANK(HLOOKUP(Z$2,Monitoring_eng!$A$1:$DB$79,Results!$C7,FALSE)),"",IF(HLOOKUP(Z$2,Monitoring_eng!$A$1:$DB$79,Results!$C7,FALSE)=$I7,$P7,IF(HLOOKUP(Z$2,Monitoring_eng!$A$1:$DB$79,Results!$C7,FALSE)=$K7,$Q7,IF(HLOOKUP(Z$2,Monitoring_eng!$A$1:$DB$79,Results!$C7,FALSE)=$M7,$R7,IF(HLOOKUP(Z$2,Monitoring_eng!$A$1:$DB$79,Results!$C7,FALSE)=$O7,$S7,"CHYBA")))))</f>
        <v>1</v>
      </c>
      <c r="AA7" s="60">
        <f>IF(ISBLANK(HLOOKUP(AA$2,Monitoring_eng!$A$1:$DB$79,Results!$C7,FALSE)),"",IF(HLOOKUP(AA$2,Monitoring_eng!$A$1:$DB$79,Results!$C7,FALSE)=$I7,$P7,IF(HLOOKUP(AA$2,Monitoring_eng!$A$1:$DB$79,Results!$C7,FALSE)=$K7,$Q7,IF(HLOOKUP(AA$2,Monitoring_eng!$A$1:$DB$79,Results!$C7,FALSE)=$M7,$R7,IF(HLOOKUP(AA$2,Monitoring_eng!$A$1:$DB$79,Results!$C7,FALSE)=$O7,$S7,"CHYBA")))))</f>
        <v>0</v>
      </c>
      <c r="AB7" s="60">
        <f>IF(ISBLANK(HLOOKUP(AB$2,Monitoring_eng!$A$1:$DB$79,Results!$C7,FALSE)),"",IF(HLOOKUP(AB$2,Monitoring_eng!$A$1:$DB$79,Results!$C7,FALSE)=$I7,$P7,IF(HLOOKUP(AB$2,Monitoring_eng!$A$1:$DB$79,Results!$C7,FALSE)=$K7,$Q7,IF(HLOOKUP(AB$2,Monitoring_eng!$A$1:$DB$79,Results!$C7,FALSE)=$M7,$R7,IF(HLOOKUP(AB$2,Monitoring_eng!$A$1:$DB$79,Results!$C7,FALSE)=$O7,$S7,"CHYBA")))))</f>
        <v>1</v>
      </c>
      <c r="AC7" s="60">
        <f>IF(ISBLANK(HLOOKUP(AC$2,Monitoring_eng!$A$1:$DB$79,Results!$C7,FALSE)),"",IF(HLOOKUP(AC$2,Monitoring_eng!$A$1:$DB$79,Results!$C7,FALSE)=$I7,$P7,IF(HLOOKUP(AC$2,Monitoring_eng!$A$1:$DB$79,Results!$C7,FALSE)=$K7,$Q7,IF(HLOOKUP(AC$2,Monitoring_eng!$A$1:$DB$79,Results!$C7,FALSE)=$M7,$R7,IF(HLOOKUP(AC$2,Monitoring_eng!$A$1:$DB$79,Results!$C7,FALSE)=$O7,$S7,"CHYBA")))))</f>
        <v>1</v>
      </c>
      <c r="AD7" s="60">
        <f>IF(ISBLANK(HLOOKUP(AD$2,Monitoring_eng!$A$1:$DB$79,Results!$C7,FALSE)),"",IF(HLOOKUP(AD$2,Monitoring_eng!$A$1:$DB$79,Results!$C7,FALSE)=$I7,$P7,IF(HLOOKUP(AD$2,Monitoring_eng!$A$1:$DB$79,Results!$C7,FALSE)=$K7,$Q7,IF(HLOOKUP(AD$2,Monitoring_eng!$A$1:$DB$79,Results!$C7,FALSE)=$M7,$R7,IF(HLOOKUP(AD$2,Monitoring_eng!$A$1:$DB$79,Results!$C7,FALSE)=$O7,$S7,"CHYBA")))))</f>
        <v>1</v>
      </c>
      <c r="AE7" s="60">
        <f>IF(ISBLANK(HLOOKUP(AE$2,Monitoring_eng!$A$1:$DB$79,Results!$C7,FALSE)),"",IF(HLOOKUP(AE$2,Monitoring_eng!$A$1:$DB$79,Results!$C7,FALSE)=$I7,$P7,IF(HLOOKUP(AE$2,Monitoring_eng!$A$1:$DB$79,Results!$C7,FALSE)=$K7,$Q7,IF(HLOOKUP(AE$2,Monitoring_eng!$A$1:$DB$79,Results!$C7,FALSE)=$M7,$R7,IF(HLOOKUP(AE$2,Monitoring_eng!$A$1:$DB$79,Results!$C7,FALSE)=$O7,$S7,"CHYBA")))))</f>
        <v>1</v>
      </c>
      <c r="AF7" s="60">
        <f>IF(ISBLANK(HLOOKUP(AF$2,Monitoring_eng!$A$1:$DB$79,Results!$C7,FALSE)),"",IF(HLOOKUP(AF$2,Monitoring_eng!$A$1:$DB$79,Results!$C7,FALSE)=$I7,$P7,IF(HLOOKUP(AF$2,Monitoring_eng!$A$1:$DB$79,Results!$C7,FALSE)=$K7,$Q7,IF(HLOOKUP(AF$2,Monitoring_eng!$A$1:$DB$79,Results!$C7,FALSE)=$M7,$R7,IF(HLOOKUP(AF$2,Monitoring_eng!$A$1:$DB$79,Results!$C7,FALSE)=$O7,$S7,"CHYBA")))))</f>
        <v>1</v>
      </c>
      <c r="AG7" s="60">
        <f>IF(ISBLANK(HLOOKUP(AG$2,Monitoring_eng!$A$1:$DB$79,Results!$C7,FALSE)),"",IF(HLOOKUP(AG$2,Monitoring_eng!$A$1:$DB$79,Results!$C7,FALSE)=$I7,$P7,IF(HLOOKUP(AG$2,Monitoring_eng!$A$1:$DB$79,Results!$C7,FALSE)=$K7,$Q7,IF(HLOOKUP(AG$2,Monitoring_eng!$A$1:$DB$79,Results!$C7,FALSE)=$M7,$R7,IF(HLOOKUP(AG$2,Monitoring_eng!$A$1:$DB$79,Results!$C7,FALSE)=$O7,$S7,"CHYBA")))))</f>
        <v>1</v>
      </c>
      <c r="AH7" s="60">
        <f>IF(ISBLANK(HLOOKUP(AH$2,Monitoring_eng!$A$1:$DB$79,Results!$C7,FALSE)),"",IF(HLOOKUP(AH$2,Monitoring_eng!$A$1:$DB$79,Results!$C7,FALSE)=$I7,$P7,IF(HLOOKUP(AH$2,Monitoring_eng!$A$1:$DB$79,Results!$C7,FALSE)=$K7,$Q7,IF(HLOOKUP(AH$2,Monitoring_eng!$A$1:$DB$79,Results!$C7,FALSE)=$M7,$R7,IF(HLOOKUP(AH$2,Monitoring_eng!$A$1:$DB$79,Results!$C7,FALSE)=$O7,$S7,"CHYBA")))))</f>
        <v>0</v>
      </c>
      <c r="AI7" s="60">
        <f>IF(ISBLANK(HLOOKUP(AI$2,Monitoring_eng!$A$1:$DB$79,Results!$C7,FALSE)),"",IF(HLOOKUP(AI$2,Monitoring_eng!$A$1:$DB$79,Results!$C7,FALSE)=$I7,$P7,IF(HLOOKUP(AI$2,Monitoring_eng!$A$1:$DB$79,Results!$C7,FALSE)=$K7,$Q7,IF(HLOOKUP(AI$2,Monitoring_eng!$A$1:$DB$79,Results!$C7,FALSE)=$M7,$R7,IF(HLOOKUP(AI$2,Monitoring_eng!$A$1:$DB$79,Results!$C7,FALSE)=$O7,$S7,"CHYBA")))))</f>
        <v>0</v>
      </c>
      <c r="AJ7" s="60">
        <f>IF(ISBLANK(HLOOKUP(AJ$2,Monitoring_eng!$A$1:$DB$79,Results!$C7,FALSE)),"",IF(HLOOKUP(AJ$2,Monitoring_eng!$A$1:$DB$79,Results!$C7,FALSE)=$I7,$P7,IF(HLOOKUP(AJ$2,Monitoring_eng!$A$1:$DB$79,Results!$C7,FALSE)=$K7,$Q7,IF(HLOOKUP(AJ$2,Monitoring_eng!$A$1:$DB$79,Results!$C7,FALSE)=$M7,$R7,IF(HLOOKUP(AJ$2,Monitoring_eng!$A$1:$DB$79,Results!$C7,FALSE)=$O7,$S7,"CHYBA")))))</f>
        <v>1</v>
      </c>
      <c r="AK7" s="60">
        <f>IF(ISBLANK(HLOOKUP(AK$2,Monitoring_eng!$A$1:$DB$79,Results!$C7,FALSE)),"",IF(HLOOKUP(AK$2,Monitoring_eng!$A$1:$DB$79,Results!$C7,FALSE)=$I7,$P7,IF(HLOOKUP(AK$2,Monitoring_eng!$A$1:$DB$79,Results!$C7,FALSE)=$K7,$Q7,IF(HLOOKUP(AK$2,Monitoring_eng!$A$1:$DB$79,Results!$C7,FALSE)=$M7,$R7,IF(HLOOKUP(AK$2,Monitoring_eng!$A$1:$DB$79,Results!$C7,FALSE)=$O7,$S7,"CHYBA")))))</f>
        <v>1</v>
      </c>
      <c r="AL7" s="60">
        <f>IF(ISBLANK(HLOOKUP(AL$2,Monitoring_eng!$A$1:$DB$79,Results!$C7,FALSE)),"",IF(HLOOKUP(AL$2,Monitoring_eng!$A$1:$DB$79,Results!$C7,FALSE)=$I7,$P7,IF(HLOOKUP(AL$2,Monitoring_eng!$A$1:$DB$79,Results!$C7,FALSE)=$K7,$Q7,IF(HLOOKUP(AL$2,Monitoring_eng!$A$1:$DB$79,Results!$C7,FALSE)=$M7,$R7,IF(HLOOKUP(AL$2,Monitoring_eng!$A$1:$DB$79,Results!$C7,FALSE)=$O7,$S7,"CHYBA")))))</f>
        <v>1</v>
      </c>
      <c r="AM7" s="60">
        <f>IF(ISBLANK(HLOOKUP(AM$2,Monitoring_eng!$A$1:$DB$79,Results!$C7,FALSE)),"",IF(HLOOKUP(AM$2,Monitoring_eng!$A$1:$DB$79,Results!$C7,FALSE)=$I7,$P7,IF(HLOOKUP(AM$2,Monitoring_eng!$A$1:$DB$79,Results!$C7,FALSE)=$K7,$Q7,IF(HLOOKUP(AM$2,Monitoring_eng!$A$1:$DB$79,Results!$C7,FALSE)=$M7,$R7,IF(HLOOKUP(AM$2,Monitoring_eng!$A$1:$DB$79,Results!$C7,FALSE)=$O7,$S7,"CHYBA")))))</f>
        <v>1</v>
      </c>
      <c r="AN7" s="60">
        <f>IF(ISBLANK(HLOOKUP(AN$2,Monitoring_eng!$A$1:$DB$79,Results!$C7,FALSE)),"",IF(HLOOKUP(AN$2,Monitoring_eng!$A$1:$DB$79,Results!$C7,FALSE)=$I7,$P7,IF(HLOOKUP(AN$2,Monitoring_eng!$A$1:$DB$79,Results!$C7,FALSE)=$K7,$Q7,IF(HLOOKUP(AN$2,Monitoring_eng!$A$1:$DB$79,Results!$C7,FALSE)=$M7,$R7,IF(HLOOKUP(AN$2,Monitoring_eng!$A$1:$DB$79,Results!$C7,FALSE)=$O7,$S7,"CHYBA")))))</f>
        <v>1</v>
      </c>
      <c r="AO7" s="60">
        <f>IF(ISBLANK(HLOOKUP(AO$2,Monitoring_eng!$A$1:$DB$79,Results!$C7,FALSE)),"",IF(HLOOKUP(AO$2,Monitoring_eng!$A$1:$DB$79,Results!$C7,FALSE)=$I7,$P7,IF(HLOOKUP(AO$2,Monitoring_eng!$A$1:$DB$79,Results!$C7,FALSE)=$K7,$Q7,IF(HLOOKUP(AO$2,Monitoring_eng!$A$1:$DB$79,Results!$C7,FALSE)=$M7,$R7,IF(HLOOKUP(AO$2,Monitoring_eng!$A$1:$DB$79,Results!$C7,FALSE)=$O7,$S7,"CHYBA")))))</f>
        <v>1</v>
      </c>
      <c r="AP7" s="60">
        <f>IF(ISBLANK(HLOOKUP(AP$2,Monitoring_eng!$A$1:$DB$79,Results!$C7,FALSE)),"",IF(HLOOKUP(AP$2,Monitoring_eng!$A$1:$DB$79,Results!$C7,FALSE)=$I7,$P7,IF(HLOOKUP(AP$2,Monitoring_eng!$A$1:$DB$79,Results!$C7,FALSE)=$K7,$Q7,IF(HLOOKUP(AP$2,Monitoring_eng!$A$1:$DB$79,Results!$C7,FALSE)=$M7,$R7,IF(HLOOKUP(AP$2,Monitoring_eng!$A$1:$DB$79,Results!$C7,FALSE)=$O7,$S7,"CHYBA")))))</f>
        <v>1</v>
      </c>
      <c r="AQ7" s="60">
        <f>IF(ISBLANK(HLOOKUP(AQ$2,Monitoring_eng!$A$1:$DB$79,Results!$C7,FALSE)),"",IF(HLOOKUP(AQ$2,Monitoring_eng!$A$1:$DB$79,Results!$C7,FALSE)=$I7,$P7,IF(HLOOKUP(AQ$2,Monitoring_eng!$A$1:$DB$79,Results!$C7,FALSE)=$K7,$Q7,IF(HLOOKUP(AQ$2,Monitoring_eng!$A$1:$DB$79,Results!$C7,FALSE)=$M7,$R7,IF(HLOOKUP(AQ$2,Monitoring_eng!$A$1:$DB$79,Results!$C7,FALSE)=$O7,$S7,"CHYBA")))))</f>
        <v>1</v>
      </c>
      <c r="AR7" s="60">
        <f>IF(ISBLANK(HLOOKUP(AR$2,Monitoring_eng!$A$1:$DB$79,Results!$C7,FALSE)),"",IF(HLOOKUP(AR$2,Monitoring_eng!$A$1:$DB$79,Results!$C7,FALSE)=$I7,$P7,IF(HLOOKUP(AR$2,Monitoring_eng!$A$1:$DB$79,Results!$C7,FALSE)=$K7,$Q7,IF(HLOOKUP(AR$2,Monitoring_eng!$A$1:$DB$79,Results!$C7,FALSE)=$M7,$R7,IF(HLOOKUP(AR$2,Monitoring_eng!$A$1:$DB$79,Results!$C7,FALSE)=$O7,$S7,"CHYBA")))))</f>
        <v>0</v>
      </c>
      <c r="AS7" s="60">
        <f>IF(ISBLANK(HLOOKUP(AS$2,Monitoring_eng!$A$1:$DB$79,Results!$C7,FALSE)),"",IF(HLOOKUP(AS$2,Monitoring_eng!$A$1:$DB$79,Results!$C7,FALSE)=$I7,$P7,IF(HLOOKUP(AS$2,Monitoring_eng!$A$1:$DB$79,Results!$C7,FALSE)=$K7,$Q7,IF(HLOOKUP(AS$2,Monitoring_eng!$A$1:$DB$79,Results!$C7,FALSE)=$M7,$R7,IF(HLOOKUP(AS$2,Monitoring_eng!$A$1:$DB$79,Results!$C7,FALSE)=$O7,$S7,"CHYBA")))))</f>
        <v>0</v>
      </c>
      <c r="AT7" s="60">
        <f>IF(ISBLANK(HLOOKUP(AT$2,Monitoring_eng!$A$1:$DB$79,Results!$C7,FALSE)),"",IF(HLOOKUP(AT$2,Monitoring_eng!$A$1:$DB$79,Results!$C7,FALSE)=$I7,$P7,IF(HLOOKUP(AT$2,Monitoring_eng!$A$1:$DB$79,Results!$C7,FALSE)=$K7,$Q7,IF(HLOOKUP(AT$2,Monitoring_eng!$A$1:$DB$79,Results!$C7,FALSE)=$M7,$R7,IF(HLOOKUP(AT$2,Monitoring_eng!$A$1:$DB$79,Results!$C7,FALSE)=$O7,$S7,"CHYBA")))))</f>
        <v>1</v>
      </c>
      <c r="AU7" s="60">
        <f>IF(ISBLANK(HLOOKUP(AU$2,Monitoring_eng!$A$1:$DB$79,Results!$C7,FALSE)),"",IF(HLOOKUP(AU$2,Monitoring_eng!$A$1:$DB$79,Results!$C7,FALSE)=$I7,$P7,IF(HLOOKUP(AU$2,Monitoring_eng!$A$1:$DB$79,Results!$C7,FALSE)=$K7,$Q7,IF(HLOOKUP(AU$2,Monitoring_eng!$A$1:$DB$79,Results!$C7,FALSE)=$M7,$R7,IF(HLOOKUP(AU$2,Monitoring_eng!$A$1:$DB$79,Results!$C7,FALSE)=$O7,$S7,"CHYBA")))))</f>
        <v>1</v>
      </c>
      <c r="AV7" s="60">
        <f>IF(ISBLANK(HLOOKUP(AV$2,Monitoring_eng!$A$1:$DB$79,Results!$C7,FALSE)),"",IF(HLOOKUP(AV$2,Monitoring_eng!$A$1:$DB$79,Results!$C7,FALSE)=$I7,$P7,IF(HLOOKUP(AV$2,Monitoring_eng!$A$1:$DB$79,Results!$C7,FALSE)=$K7,$Q7,IF(HLOOKUP(AV$2,Monitoring_eng!$A$1:$DB$79,Results!$C7,FALSE)=$M7,$R7,IF(HLOOKUP(AV$2,Monitoring_eng!$A$1:$DB$79,Results!$C7,FALSE)=$O7,$S7,"CHYBA")))))</f>
        <v>0</v>
      </c>
      <c r="AW7" s="60">
        <f>IF(ISBLANK(HLOOKUP(AW$2,Monitoring_eng!$A$1:$DB$79,Results!$C7,FALSE)),"",IF(HLOOKUP(AW$2,Monitoring_eng!$A$1:$DB$79,Results!$C7,FALSE)=$I7,$P7,IF(HLOOKUP(AW$2,Monitoring_eng!$A$1:$DB$79,Results!$C7,FALSE)=$K7,$Q7,IF(HLOOKUP(AW$2,Monitoring_eng!$A$1:$DB$79,Results!$C7,FALSE)=$M7,$R7,IF(HLOOKUP(AW$2,Monitoring_eng!$A$1:$DB$79,Results!$C7,FALSE)=$O7,$S7,"CHYBA")))))</f>
        <v>0</v>
      </c>
      <c r="AX7" s="60">
        <f>IF(ISBLANK(HLOOKUP(AX$2,Monitoring_eng!$A$1:$DB$79,Results!$C7,FALSE)),"",IF(HLOOKUP(AX$2,Monitoring_eng!$A$1:$DB$79,Results!$C7,FALSE)=$I7,$P7,IF(HLOOKUP(AX$2,Monitoring_eng!$A$1:$DB$79,Results!$C7,FALSE)=$K7,$Q7,IF(HLOOKUP(AX$2,Monitoring_eng!$A$1:$DB$79,Results!$C7,FALSE)=$M7,$R7,IF(HLOOKUP(AX$2,Monitoring_eng!$A$1:$DB$79,Results!$C7,FALSE)=$O7,$S7,"CHYBA")))))</f>
        <v>1</v>
      </c>
      <c r="AY7" s="60">
        <f>IF(ISBLANK(HLOOKUP(AY$2,Monitoring_eng!$A$1:$DB$79,Results!$C7,FALSE)),"",IF(HLOOKUP(AY$2,Monitoring_eng!$A$1:$DB$79,Results!$C7,FALSE)=$I7,$P7,IF(HLOOKUP(AY$2,Monitoring_eng!$A$1:$DB$79,Results!$C7,FALSE)=$K7,$Q7,IF(HLOOKUP(AY$2,Monitoring_eng!$A$1:$DB$79,Results!$C7,FALSE)=$M7,$R7,IF(HLOOKUP(AY$2,Monitoring_eng!$A$1:$DB$79,Results!$C7,FALSE)=$O7,$S7,"CHYBA")))))</f>
        <v>1</v>
      </c>
      <c r="AZ7" s="60">
        <f>IF(ISBLANK(HLOOKUP(AZ$2,Monitoring_eng!$A$1:$DB$79,Results!$C7,FALSE)),"",IF(HLOOKUP(AZ$2,Monitoring_eng!$A$1:$DB$79,Results!$C7,FALSE)=$I7,$P7,IF(HLOOKUP(AZ$2,Monitoring_eng!$A$1:$DB$79,Results!$C7,FALSE)=$K7,$Q7,IF(HLOOKUP(AZ$2,Monitoring_eng!$A$1:$DB$79,Results!$C7,FALSE)=$M7,$R7,IF(HLOOKUP(AZ$2,Monitoring_eng!$A$1:$DB$79,Results!$C7,FALSE)=$O7,$S7,"CHYBA")))))</f>
        <v>1</v>
      </c>
      <c r="BA7" s="60">
        <f>IF(ISBLANK(HLOOKUP(BA$2,Monitoring_eng!$A$1:$DB$79,Results!$C7,FALSE)),"",IF(HLOOKUP(BA$2,Monitoring_eng!$A$1:$DB$79,Results!$C7,FALSE)=$I7,$P7,IF(HLOOKUP(BA$2,Monitoring_eng!$A$1:$DB$79,Results!$C7,FALSE)=$K7,$Q7,IF(HLOOKUP(BA$2,Monitoring_eng!$A$1:$DB$79,Results!$C7,FALSE)=$M7,$R7,IF(HLOOKUP(BA$2,Monitoring_eng!$A$1:$DB$79,Results!$C7,FALSE)=$O7,$S7,"CHYBA")))))</f>
        <v>1</v>
      </c>
      <c r="BB7" s="60">
        <f>IF(ISBLANK(HLOOKUP(BB$2,Monitoring_eng!$A$1:$DB$79,Results!$C7,FALSE)),"",IF(HLOOKUP(BB$2,Monitoring_eng!$A$1:$DB$79,Results!$C7,FALSE)=$I7,$P7,IF(HLOOKUP(BB$2,Monitoring_eng!$A$1:$DB$79,Results!$C7,FALSE)=$K7,$Q7,IF(HLOOKUP(BB$2,Monitoring_eng!$A$1:$DB$79,Results!$C7,FALSE)=$M7,$R7,IF(HLOOKUP(BB$2,Monitoring_eng!$A$1:$DB$79,Results!$C7,FALSE)=$O7,$S7,"CHYBA")))))</f>
        <v>1</v>
      </c>
      <c r="BC7" s="60">
        <f>IF(ISBLANK(HLOOKUP(BC$2,Monitoring_eng!$A$1:$DB$79,Results!$C7,FALSE)),"",IF(HLOOKUP(BC$2,Monitoring_eng!$A$1:$DB$79,Results!$C7,FALSE)=$I7,$P7,IF(HLOOKUP(BC$2,Monitoring_eng!$A$1:$DB$79,Results!$C7,FALSE)=$K7,$Q7,IF(HLOOKUP(BC$2,Monitoring_eng!$A$1:$DB$79,Results!$C7,FALSE)=$M7,$R7,IF(HLOOKUP(BC$2,Monitoring_eng!$A$1:$DB$79,Results!$C7,FALSE)=$O7,$S7,"CHYBA")))))</f>
        <v>1</v>
      </c>
      <c r="BD7" s="60">
        <f>IF(ISBLANK(HLOOKUP(BD$2,Monitoring_eng!$A$1:$DB$79,Results!$C7,FALSE)),"",IF(HLOOKUP(BD$2,Monitoring_eng!$A$1:$DB$79,Results!$C7,FALSE)=$I7,$P7,IF(HLOOKUP(BD$2,Monitoring_eng!$A$1:$DB$79,Results!$C7,FALSE)=$K7,$Q7,IF(HLOOKUP(BD$2,Monitoring_eng!$A$1:$DB$79,Results!$C7,FALSE)=$M7,$R7,IF(HLOOKUP(BD$2,Monitoring_eng!$A$1:$DB$79,Results!$C7,FALSE)=$O7,$S7,"CHYBA")))))</f>
        <v>1</v>
      </c>
      <c r="BE7" s="60">
        <f>IF(ISBLANK(HLOOKUP(BE$2,Monitoring_eng!$A$1:$DB$79,Results!$C7,FALSE)),"",IF(HLOOKUP(BE$2,Monitoring_eng!$A$1:$DB$79,Results!$C7,FALSE)=$I7,$P7,IF(HLOOKUP(BE$2,Monitoring_eng!$A$1:$DB$79,Results!$C7,FALSE)=$K7,$Q7,IF(HLOOKUP(BE$2,Monitoring_eng!$A$1:$DB$79,Results!$C7,FALSE)=$M7,$R7,IF(HLOOKUP(BE$2,Monitoring_eng!$A$1:$DB$79,Results!$C7,FALSE)=$O7,$S7,"CHYBA")))))</f>
        <v>0</v>
      </c>
      <c r="BF7" s="60">
        <f>IF(ISBLANK(HLOOKUP(BF$2,Monitoring_eng!$A$1:$DB$79,Results!$C7,FALSE)),"",IF(HLOOKUP(BF$2,Monitoring_eng!$A$1:$DB$79,Results!$C7,FALSE)=$I7,$P7,IF(HLOOKUP(BF$2,Monitoring_eng!$A$1:$DB$79,Results!$C7,FALSE)=$K7,$Q7,IF(HLOOKUP(BF$2,Monitoring_eng!$A$1:$DB$79,Results!$C7,FALSE)=$M7,$R7,IF(HLOOKUP(BF$2,Monitoring_eng!$A$1:$DB$79,Results!$C7,FALSE)=$O7,$S7,"CHYBA")))))</f>
        <v>0</v>
      </c>
      <c r="BG7" s="60">
        <f>IF(ISBLANK(HLOOKUP(BG$2,Monitoring_eng!$A$1:$DB$79,Results!$C7,FALSE)),"",IF(HLOOKUP(BG$2,Monitoring_eng!$A$1:$DB$79,Results!$C7,FALSE)=$I7,$P7,IF(HLOOKUP(BG$2,Monitoring_eng!$A$1:$DB$79,Results!$C7,FALSE)=$K7,$Q7,IF(HLOOKUP(BG$2,Monitoring_eng!$A$1:$DB$79,Results!$C7,FALSE)=$M7,$R7,IF(HLOOKUP(BG$2,Monitoring_eng!$A$1:$DB$79,Results!$C7,FALSE)=$O7,$S7,"CHYBA")))))</f>
        <v>1</v>
      </c>
      <c r="BH7" s="60">
        <f>IF(ISBLANK(HLOOKUP(BH$2,Monitoring_eng!$A$1:$DB$79,Results!$C7,FALSE)),"",IF(HLOOKUP(BH$2,Monitoring_eng!$A$1:$DB$79,Results!$C7,FALSE)=$I7,$P7,IF(HLOOKUP(BH$2,Monitoring_eng!$A$1:$DB$79,Results!$C7,FALSE)=$K7,$Q7,IF(HLOOKUP(BH$2,Monitoring_eng!$A$1:$DB$79,Results!$C7,FALSE)=$M7,$R7,IF(HLOOKUP(BH$2,Monitoring_eng!$A$1:$DB$79,Results!$C7,FALSE)=$O7,$S7,"CHYBA")))))</f>
        <v>1</v>
      </c>
      <c r="BI7" s="60">
        <f>IF(ISBLANK(HLOOKUP(BI$2,Monitoring_eng!$A$1:$DB$79,Results!$C7,FALSE)),"",IF(HLOOKUP(BI$2,Monitoring_eng!$A$1:$DB$79,Results!$C7,FALSE)=$I7,$P7,IF(HLOOKUP(BI$2,Monitoring_eng!$A$1:$DB$79,Results!$C7,FALSE)=$K7,$Q7,IF(HLOOKUP(BI$2,Monitoring_eng!$A$1:$DB$79,Results!$C7,FALSE)=$M7,$R7,IF(HLOOKUP(BI$2,Monitoring_eng!$A$1:$DB$79,Results!$C7,FALSE)=$O7,$S7,"CHYBA")))))</f>
        <v>1</v>
      </c>
      <c r="BJ7" s="60">
        <f>IF(ISBLANK(HLOOKUP(BJ$2,Monitoring_eng!$A$1:$DB$79,Results!$C7,FALSE)),"",IF(HLOOKUP(BJ$2,Monitoring_eng!$A$1:$DB$79,Results!$C7,FALSE)=$I7,$P7,IF(HLOOKUP(BJ$2,Monitoring_eng!$A$1:$DB$79,Results!$C7,FALSE)=$K7,$Q7,IF(HLOOKUP(BJ$2,Monitoring_eng!$A$1:$DB$79,Results!$C7,FALSE)=$M7,$R7,IF(HLOOKUP(BJ$2,Monitoring_eng!$A$1:$DB$79,Results!$C7,FALSE)=$O7,$S7,"CHYBA")))))</f>
        <v>0</v>
      </c>
      <c r="BK7" s="60">
        <f>IF(ISBLANK(HLOOKUP(BK$2,Monitoring_eng!$A$1:$DB$79,Results!$C7,FALSE)),"",IF(HLOOKUP(BK$2,Monitoring_eng!$A$1:$DB$79,Results!$C7,FALSE)=$I7,$P7,IF(HLOOKUP(BK$2,Monitoring_eng!$A$1:$DB$79,Results!$C7,FALSE)=$K7,$Q7,IF(HLOOKUP(BK$2,Monitoring_eng!$A$1:$DB$79,Results!$C7,FALSE)=$M7,$R7,IF(HLOOKUP(BK$2,Monitoring_eng!$A$1:$DB$79,Results!$C7,FALSE)=$O7,$S7,"CHYBA")))))</f>
        <v>1</v>
      </c>
      <c r="BL7" s="60">
        <f>IF(ISBLANK(HLOOKUP(BL$2,Monitoring_eng!$A$1:$DB$79,Results!$C7,FALSE)),"",IF(HLOOKUP(BL$2,Monitoring_eng!$A$1:$DB$79,Results!$C7,FALSE)=$I7,$P7,IF(HLOOKUP(BL$2,Monitoring_eng!$A$1:$DB$79,Results!$C7,FALSE)=$K7,$Q7,IF(HLOOKUP(BL$2,Monitoring_eng!$A$1:$DB$79,Results!$C7,FALSE)=$M7,$R7,IF(HLOOKUP(BL$2,Monitoring_eng!$A$1:$DB$79,Results!$C7,FALSE)=$O7,$S7,"CHYBA")))))</f>
        <v>1</v>
      </c>
      <c r="BM7" s="60">
        <f>IF(ISBLANK(HLOOKUP(BM$2,Monitoring_eng!$A$1:$DB$79,Results!$C7,FALSE)),"",IF(HLOOKUP(BM$2,Monitoring_eng!$A$1:$DB$79,Results!$C7,FALSE)=$I7,$P7,IF(HLOOKUP(BM$2,Monitoring_eng!$A$1:$DB$79,Results!$C7,FALSE)=$K7,$Q7,IF(HLOOKUP(BM$2,Monitoring_eng!$A$1:$DB$79,Results!$C7,FALSE)=$M7,$R7,IF(HLOOKUP(BM$2,Monitoring_eng!$A$1:$DB$79,Results!$C7,FALSE)=$O7,$S7,"CHYBA")))))</f>
        <v>1</v>
      </c>
      <c r="BN7" s="60">
        <f>IF(ISBLANK(HLOOKUP(BN$2,Monitoring_eng!$A$1:$DB$79,Results!$C7,FALSE)),"",IF(HLOOKUP(BN$2,Monitoring_eng!$A$1:$DB$79,Results!$C7,FALSE)=$I7,$P7,IF(HLOOKUP(BN$2,Monitoring_eng!$A$1:$DB$79,Results!$C7,FALSE)=$K7,$Q7,IF(HLOOKUP(BN$2,Monitoring_eng!$A$1:$DB$79,Results!$C7,FALSE)=$M7,$R7,IF(HLOOKUP(BN$2,Monitoring_eng!$A$1:$DB$79,Results!$C7,FALSE)=$O7,$S7,"CHYBA")))))</f>
        <v>1</v>
      </c>
      <c r="BO7" s="60">
        <f>IF(ISBLANK(HLOOKUP(BO$2,Monitoring_eng!$A$1:$DB$79,Results!$C7,FALSE)),"",IF(HLOOKUP(BO$2,Monitoring_eng!$A$1:$DB$79,Results!$C7,FALSE)=$I7,$P7,IF(HLOOKUP(BO$2,Monitoring_eng!$A$1:$DB$79,Results!$C7,FALSE)=$K7,$Q7,IF(HLOOKUP(BO$2,Monitoring_eng!$A$1:$DB$79,Results!$C7,FALSE)=$M7,$R7,IF(HLOOKUP(BO$2,Monitoring_eng!$A$1:$DB$79,Results!$C7,FALSE)=$O7,$S7,"CHYBA")))))</f>
        <v>1</v>
      </c>
      <c r="BP7" s="60">
        <f>IF(ISBLANK(HLOOKUP(BP$2,Monitoring_eng!$A$1:$DB$79,Results!$C7,FALSE)),"",IF(HLOOKUP(BP$2,Monitoring_eng!$A$1:$DB$79,Results!$C7,FALSE)=$I7,$P7,IF(HLOOKUP(BP$2,Monitoring_eng!$A$1:$DB$79,Results!$C7,FALSE)=$K7,$Q7,IF(HLOOKUP(BP$2,Monitoring_eng!$A$1:$DB$79,Results!$C7,FALSE)=$M7,$R7,IF(HLOOKUP(BP$2,Monitoring_eng!$A$1:$DB$79,Results!$C7,FALSE)=$O7,$S7,"CHYBA")))))</f>
        <v>1</v>
      </c>
      <c r="BQ7" s="60">
        <f>IF(ISBLANK(HLOOKUP(BQ$2,Monitoring_eng!$A$1:$DB$79,Results!$C7,FALSE)),"",IF(HLOOKUP(BQ$2,Monitoring_eng!$A$1:$DB$79,Results!$C7,FALSE)=$I7,$P7,IF(HLOOKUP(BQ$2,Monitoring_eng!$A$1:$DB$79,Results!$C7,FALSE)=$K7,$Q7,IF(HLOOKUP(BQ$2,Monitoring_eng!$A$1:$DB$79,Results!$C7,FALSE)=$M7,$R7,IF(HLOOKUP(BQ$2,Monitoring_eng!$A$1:$DB$79,Results!$C7,FALSE)=$O7,$S7,"CHYBA")))))</f>
        <v>1</v>
      </c>
    </row>
    <row r="8" spans="1:69" x14ac:dyDescent="0.3">
      <c r="A8" s="37" t="s">
        <v>858</v>
      </c>
      <c r="B8" s="37" t="s">
        <v>308</v>
      </c>
      <c r="C8" s="37">
        <v>7</v>
      </c>
      <c r="D8" s="38" t="s">
        <v>629</v>
      </c>
      <c r="E8" s="38" t="s">
        <v>624</v>
      </c>
      <c r="F8" s="38" t="s">
        <v>2</v>
      </c>
      <c r="G8" s="37">
        <v>1</v>
      </c>
      <c r="H8" s="37" t="s">
        <v>481</v>
      </c>
      <c r="I8" s="37" t="s">
        <v>621</v>
      </c>
      <c r="J8" s="37" t="s">
        <v>482</v>
      </c>
      <c r="K8" s="59" t="s">
        <v>622</v>
      </c>
      <c r="L8" s="37" t="s">
        <v>483</v>
      </c>
      <c r="M8" s="37" t="s">
        <v>623</v>
      </c>
      <c r="N8" s="37" t="s">
        <v>755</v>
      </c>
      <c r="O8" s="37" t="s">
        <v>755</v>
      </c>
      <c r="P8" s="37">
        <f t="shared" si="0"/>
        <v>1</v>
      </c>
      <c r="Q8" s="37">
        <v>0</v>
      </c>
      <c r="R8" s="37">
        <f t="shared" si="1"/>
        <v>0.5</v>
      </c>
      <c r="S8" s="37" t="s">
        <v>755</v>
      </c>
      <c r="T8" s="60">
        <f>IF(ISBLANK(HLOOKUP(T$2,Monitoring_eng!$A$1:$DB$79,Results!$C8,FALSE)),"",IF(HLOOKUP(T$2,Monitoring_eng!$A$1:$DB$79,Results!$C8,FALSE)=$I8,$P8,IF(HLOOKUP(T$2,Monitoring_eng!$A$1:$DB$79,Results!$C8,FALSE)=$K8,$Q8,IF(HLOOKUP(T$2,Monitoring_eng!$A$1:$DB$79,Results!$C8,FALSE)=$M8,$R8,IF(HLOOKUP(T$2,Monitoring_eng!$A$1:$DB$79,Results!$C8,FALSE)=$O8,$S8,"CHYBA")))))</f>
        <v>1</v>
      </c>
      <c r="U8" s="60">
        <f>IF(ISBLANK(HLOOKUP(U$2,Monitoring_eng!$A$1:$DB$79,Results!$C8,FALSE)),"",IF(HLOOKUP(U$2,Monitoring_eng!$A$1:$DB$79,Results!$C8,FALSE)=$I8,$P8,IF(HLOOKUP(U$2,Monitoring_eng!$A$1:$DB$79,Results!$C8,FALSE)=$K8,$Q8,IF(HLOOKUP(U$2,Monitoring_eng!$A$1:$DB$79,Results!$C8,FALSE)=$M8,$R8,IF(HLOOKUP(U$2,Monitoring_eng!$A$1:$DB$79,Results!$C8,FALSE)=$O8,$S8,"CHYBA")))))</f>
        <v>1</v>
      </c>
      <c r="V8" s="60">
        <f>IF(ISBLANK(HLOOKUP(V$2,Monitoring_eng!$A$1:$DB$79,Results!$C8,FALSE)),"",IF(HLOOKUP(V$2,Monitoring_eng!$A$1:$DB$79,Results!$C8,FALSE)=$I8,$P8,IF(HLOOKUP(V$2,Monitoring_eng!$A$1:$DB$79,Results!$C8,FALSE)=$K8,$Q8,IF(HLOOKUP(V$2,Monitoring_eng!$A$1:$DB$79,Results!$C8,FALSE)=$M8,$R8,IF(HLOOKUP(V$2,Monitoring_eng!$A$1:$DB$79,Results!$C8,FALSE)=$O8,$S8,"CHYBA")))))</f>
        <v>1</v>
      </c>
      <c r="W8" s="60">
        <f>IF(ISBLANK(HLOOKUP(W$2,Monitoring_eng!$A$1:$DB$79,Results!$C8,FALSE)),"",IF(HLOOKUP(W$2,Monitoring_eng!$A$1:$DB$79,Results!$C8,FALSE)=$I8,$P8,IF(HLOOKUP(W$2,Monitoring_eng!$A$1:$DB$79,Results!$C8,FALSE)=$K8,$Q8,IF(HLOOKUP(W$2,Monitoring_eng!$A$1:$DB$79,Results!$C8,FALSE)=$M8,$R8,IF(HLOOKUP(W$2,Monitoring_eng!$A$1:$DB$79,Results!$C8,FALSE)=$O8,$S8,"CHYBA")))))</f>
        <v>0</v>
      </c>
      <c r="X8" s="60">
        <f>IF(ISBLANK(HLOOKUP(X$2,Monitoring_eng!$A$1:$DB$79,Results!$C8,FALSE)),"",IF(HLOOKUP(X$2,Monitoring_eng!$A$1:$DB$79,Results!$C8,FALSE)=$I8,$P8,IF(HLOOKUP(X$2,Monitoring_eng!$A$1:$DB$79,Results!$C8,FALSE)=$K8,$Q8,IF(HLOOKUP(X$2,Monitoring_eng!$A$1:$DB$79,Results!$C8,FALSE)=$M8,$R8,IF(HLOOKUP(X$2,Monitoring_eng!$A$1:$DB$79,Results!$C8,FALSE)=$O8,$S8,"CHYBA")))))</f>
        <v>1</v>
      </c>
      <c r="Y8" s="60">
        <f>IF(ISBLANK(HLOOKUP(Y$2,Monitoring_eng!$A$1:$DB$79,Results!$C8,FALSE)),"",IF(HLOOKUP(Y$2,Monitoring_eng!$A$1:$DB$79,Results!$C8,FALSE)=$I8,$P8,IF(HLOOKUP(Y$2,Monitoring_eng!$A$1:$DB$79,Results!$C8,FALSE)=$K8,$Q8,IF(HLOOKUP(Y$2,Monitoring_eng!$A$1:$DB$79,Results!$C8,FALSE)=$M8,$R8,IF(HLOOKUP(Y$2,Monitoring_eng!$A$1:$DB$79,Results!$C8,FALSE)=$O8,$S8,"CHYBA")))))</f>
        <v>1</v>
      </c>
      <c r="Z8" s="60">
        <f>IF(ISBLANK(HLOOKUP(Z$2,Monitoring_eng!$A$1:$DB$79,Results!$C8,FALSE)),"",IF(HLOOKUP(Z$2,Monitoring_eng!$A$1:$DB$79,Results!$C8,FALSE)=$I8,$P8,IF(HLOOKUP(Z$2,Monitoring_eng!$A$1:$DB$79,Results!$C8,FALSE)=$K8,$Q8,IF(HLOOKUP(Z$2,Monitoring_eng!$A$1:$DB$79,Results!$C8,FALSE)=$M8,$R8,IF(HLOOKUP(Z$2,Monitoring_eng!$A$1:$DB$79,Results!$C8,FALSE)=$O8,$S8,"CHYBA")))))</f>
        <v>1</v>
      </c>
      <c r="AA8" s="60">
        <f>IF(ISBLANK(HLOOKUP(AA$2,Monitoring_eng!$A$1:$DB$79,Results!$C8,FALSE)),"",IF(HLOOKUP(AA$2,Monitoring_eng!$A$1:$DB$79,Results!$C8,FALSE)=$I8,$P8,IF(HLOOKUP(AA$2,Monitoring_eng!$A$1:$DB$79,Results!$C8,FALSE)=$K8,$Q8,IF(HLOOKUP(AA$2,Monitoring_eng!$A$1:$DB$79,Results!$C8,FALSE)=$M8,$R8,IF(HLOOKUP(AA$2,Monitoring_eng!$A$1:$DB$79,Results!$C8,FALSE)=$O8,$S8,"CHYBA")))))</f>
        <v>1</v>
      </c>
      <c r="AB8" s="60">
        <f>IF(ISBLANK(HLOOKUP(AB$2,Monitoring_eng!$A$1:$DB$79,Results!$C8,FALSE)),"",IF(HLOOKUP(AB$2,Monitoring_eng!$A$1:$DB$79,Results!$C8,FALSE)=$I8,$P8,IF(HLOOKUP(AB$2,Monitoring_eng!$A$1:$DB$79,Results!$C8,FALSE)=$K8,$Q8,IF(HLOOKUP(AB$2,Monitoring_eng!$A$1:$DB$79,Results!$C8,FALSE)=$M8,$R8,IF(HLOOKUP(AB$2,Monitoring_eng!$A$1:$DB$79,Results!$C8,FALSE)=$O8,$S8,"CHYBA")))))</f>
        <v>1</v>
      </c>
      <c r="AC8" s="60">
        <f>IF(ISBLANK(HLOOKUP(AC$2,Monitoring_eng!$A$1:$DB$79,Results!$C8,FALSE)),"",IF(HLOOKUP(AC$2,Monitoring_eng!$A$1:$DB$79,Results!$C8,FALSE)=$I8,$P8,IF(HLOOKUP(AC$2,Monitoring_eng!$A$1:$DB$79,Results!$C8,FALSE)=$K8,$Q8,IF(HLOOKUP(AC$2,Monitoring_eng!$A$1:$DB$79,Results!$C8,FALSE)=$M8,$R8,IF(HLOOKUP(AC$2,Monitoring_eng!$A$1:$DB$79,Results!$C8,FALSE)=$O8,$S8,"CHYBA")))))</f>
        <v>1</v>
      </c>
      <c r="AD8" s="60">
        <f>IF(ISBLANK(HLOOKUP(AD$2,Monitoring_eng!$A$1:$DB$79,Results!$C8,FALSE)),"",IF(HLOOKUP(AD$2,Monitoring_eng!$A$1:$DB$79,Results!$C8,FALSE)=$I8,$P8,IF(HLOOKUP(AD$2,Monitoring_eng!$A$1:$DB$79,Results!$C8,FALSE)=$K8,$Q8,IF(HLOOKUP(AD$2,Monitoring_eng!$A$1:$DB$79,Results!$C8,FALSE)=$M8,$R8,IF(HLOOKUP(AD$2,Monitoring_eng!$A$1:$DB$79,Results!$C8,FALSE)=$O8,$S8,"CHYBA")))))</f>
        <v>1</v>
      </c>
      <c r="AE8" s="60">
        <f>IF(ISBLANK(HLOOKUP(AE$2,Monitoring_eng!$A$1:$DB$79,Results!$C8,FALSE)),"",IF(HLOOKUP(AE$2,Monitoring_eng!$A$1:$DB$79,Results!$C8,FALSE)=$I8,$P8,IF(HLOOKUP(AE$2,Monitoring_eng!$A$1:$DB$79,Results!$C8,FALSE)=$K8,$Q8,IF(HLOOKUP(AE$2,Monitoring_eng!$A$1:$DB$79,Results!$C8,FALSE)=$M8,$R8,IF(HLOOKUP(AE$2,Monitoring_eng!$A$1:$DB$79,Results!$C8,FALSE)=$O8,$S8,"CHYBA")))))</f>
        <v>1</v>
      </c>
      <c r="AF8" s="60">
        <f>IF(ISBLANK(HLOOKUP(AF$2,Monitoring_eng!$A$1:$DB$79,Results!$C8,FALSE)),"",IF(HLOOKUP(AF$2,Monitoring_eng!$A$1:$DB$79,Results!$C8,FALSE)=$I8,$P8,IF(HLOOKUP(AF$2,Monitoring_eng!$A$1:$DB$79,Results!$C8,FALSE)=$K8,$Q8,IF(HLOOKUP(AF$2,Monitoring_eng!$A$1:$DB$79,Results!$C8,FALSE)=$M8,$R8,IF(HLOOKUP(AF$2,Monitoring_eng!$A$1:$DB$79,Results!$C8,FALSE)=$O8,$S8,"CHYBA")))))</f>
        <v>1</v>
      </c>
      <c r="AG8" s="60">
        <f>IF(ISBLANK(HLOOKUP(AG$2,Monitoring_eng!$A$1:$DB$79,Results!$C8,FALSE)),"",IF(HLOOKUP(AG$2,Monitoring_eng!$A$1:$DB$79,Results!$C8,FALSE)=$I8,$P8,IF(HLOOKUP(AG$2,Monitoring_eng!$A$1:$DB$79,Results!$C8,FALSE)=$K8,$Q8,IF(HLOOKUP(AG$2,Monitoring_eng!$A$1:$DB$79,Results!$C8,FALSE)=$M8,$R8,IF(HLOOKUP(AG$2,Monitoring_eng!$A$1:$DB$79,Results!$C8,FALSE)=$O8,$S8,"CHYBA")))))</f>
        <v>1</v>
      </c>
      <c r="AH8" s="60">
        <f>IF(ISBLANK(HLOOKUP(AH$2,Monitoring_eng!$A$1:$DB$79,Results!$C8,FALSE)),"",IF(HLOOKUP(AH$2,Monitoring_eng!$A$1:$DB$79,Results!$C8,FALSE)=$I8,$P8,IF(HLOOKUP(AH$2,Monitoring_eng!$A$1:$DB$79,Results!$C8,FALSE)=$K8,$Q8,IF(HLOOKUP(AH$2,Monitoring_eng!$A$1:$DB$79,Results!$C8,FALSE)=$M8,$R8,IF(HLOOKUP(AH$2,Monitoring_eng!$A$1:$DB$79,Results!$C8,FALSE)=$O8,$S8,"CHYBA")))))</f>
        <v>0</v>
      </c>
      <c r="AI8" s="60">
        <f>IF(ISBLANK(HLOOKUP(AI$2,Monitoring_eng!$A$1:$DB$79,Results!$C8,FALSE)),"",IF(HLOOKUP(AI$2,Monitoring_eng!$A$1:$DB$79,Results!$C8,FALSE)=$I8,$P8,IF(HLOOKUP(AI$2,Monitoring_eng!$A$1:$DB$79,Results!$C8,FALSE)=$K8,$Q8,IF(HLOOKUP(AI$2,Monitoring_eng!$A$1:$DB$79,Results!$C8,FALSE)=$M8,$R8,IF(HLOOKUP(AI$2,Monitoring_eng!$A$1:$DB$79,Results!$C8,FALSE)=$O8,$S8,"CHYBA")))))</f>
        <v>1</v>
      </c>
      <c r="AJ8" s="60">
        <f>IF(ISBLANK(HLOOKUP(AJ$2,Monitoring_eng!$A$1:$DB$79,Results!$C8,FALSE)),"",IF(HLOOKUP(AJ$2,Monitoring_eng!$A$1:$DB$79,Results!$C8,FALSE)=$I8,$P8,IF(HLOOKUP(AJ$2,Monitoring_eng!$A$1:$DB$79,Results!$C8,FALSE)=$K8,$Q8,IF(HLOOKUP(AJ$2,Monitoring_eng!$A$1:$DB$79,Results!$C8,FALSE)=$M8,$R8,IF(HLOOKUP(AJ$2,Monitoring_eng!$A$1:$DB$79,Results!$C8,FALSE)=$O8,$S8,"CHYBA")))))</f>
        <v>1</v>
      </c>
      <c r="AK8" s="60">
        <f>IF(ISBLANK(HLOOKUP(AK$2,Monitoring_eng!$A$1:$DB$79,Results!$C8,FALSE)),"",IF(HLOOKUP(AK$2,Monitoring_eng!$A$1:$DB$79,Results!$C8,FALSE)=$I8,$P8,IF(HLOOKUP(AK$2,Monitoring_eng!$A$1:$DB$79,Results!$C8,FALSE)=$K8,$Q8,IF(HLOOKUP(AK$2,Monitoring_eng!$A$1:$DB$79,Results!$C8,FALSE)=$M8,$R8,IF(HLOOKUP(AK$2,Monitoring_eng!$A$1:$DB$79,Results!$C8,FALSE)=$O8,$S8,"CHYBA")))))</f>
        <v>1</v>
      </c>
      <c r="AL8" s="60">
        <f>IF(ISBLANK(HLOOKUP(AL$2,Monitoring_eng!$A$1:$DB$79,Results!$C8,FALSE)),"",IF(HLOOKUP(AL$2,Monitoring_eng!$A$1:$DB$79,Results!$C8,FALSE)=$I8,$P8,IF(HLOOKUP(AL$2,Monitoring_eng!$A$1:$DB$79,Results!$C8,FALSE)=$K8,$Q8,IF(HLOOKUP(AL$2,Monitoring_eng!$A$1:$DB$79,Results!$C8,FALSE)=$M8,$R8,IF(HLOOKUP(AL$2,Monitoring_eng!$A$1:$DB$79,Results!$C8,FALSE)=$O8,$S8,"CHYBA")))))</f>
        <v>1</v>
      </c>
      <c r="AM8" s="60">
        <f>IF(ISBLANK(HLOOKUP(AM$2,Monitoring_eng!$A$1:$DB$79,Results!$C8,FALSE)),"",IF(HLOOKUP(AM$2,Monitoring_eng!$A$1:$DB$79,Results!$C8,FALSE)=$I8,$P8,IF(HLOOKUP(AM$2,Monitoring_eng!$A$1:$DB$79,Results!$C8,FALSE)=$K8,$Q8,IF(HLOOKUP(AM$2,Monitoring_eng!$A$1:$DB$79,Results!$C8,FALSE)=$M8,$R8,IF(HLOOKUP(AM$2,Monitoring_eng!$A$1:$DB$79,Results!$C8,FALSE)=$O8,$S8,"CHYBA")))))</f>
        <v>1</v>
      </c>
      <c r="AN8" s="60">
        <f>IF(ISBLANK(HLOOKUP(AN$2,Monitoring_eng!$A$1:$DB$79,Results!$C8,FALSE)),"",IF(HLOOKUP(AN$2,Monitoring_eng!$A$1:$DB$79,Results!$C8,FALSE)=$I8,$P8,IF(HLOOKUP(AN$2,Monitoring_eng!$A$1:$DB$79,Results!$C8,FALSE)=$K8,$Q8,IF(HLOOKUP(AN$2,Monitoring_eng!$A$1:$DB$79,Results!$C8,FALSE)=$M8,$R8,IF(HLOOKUP(AN$2,Monitoring_eng!$A$1:$DB$79,Results!$C8,FALSE)=$O8,$S8,"CHYBA")))))</f>
        <v>1</v>
      </c>
      <c r="AO8" s="60">
        <f>IF(ISBLANK(HLOOKUP(AO$2,Monitoring_eng!$A$1:$DB$79,Results!$C8,FALSE)),"",IF(HLOOKUP(AO$2,Monitoring_eng!$A$1:$DB$79,Results!$C8,FALSE)=$I8,$P8,IF(HLOOKUP(AO$2,Monitoring_eng!$A$1:$DB$79,Results!$C8,FALSE)=$K8,$Q8,IF(HLOOKUP(AO$2,Monitoring_eng!$A$1:$DB$79,Results!$C8,FALSE)=$M8,$R8,IF(HLOOKUP(AO$2,Monitoring_eng!$A$1:$DB$79,Results!$C8,FALSE)=$O8,$S8,"CHYBA")))))</f>
        <v>1</v>
      </c>
      <c r="AP8" s="60">
        <f>IF(ISBLANK(HLOOKUP(AP$2,Monitoring_eng!$A$1:$DB$79,Results!$C8,FALSE)),"",IF(HLOOKUP(AP$2,Monitoring_eng!$A$1:$DB$79,Results!$C8,FALSE)=$I8,$P8,IF(HLOOKUP(AP$2,Monitoring_eng!$A$1:$DB$79,Results!$C8,FALSE)=$K8,$Q8,IF(HLOOKUP(AP$2,Monitoring_eng!$A$1:$DB$79,Results!$C8,FALSE)=$M8,$R8,IF(HLOOKUP(AP$2,Monitoring_eng!$A$1:$DB$79,Results!$C8,FALSE)=$O8,$S8,"CHYBA")))))</f>
        <v>0</v>
      </c>
      <c r="AQ8" s="60">
        <f>IF(ISBLANK(HLOOKUP(AQ$2,Monitoring_eng!$A$1:$DB$79,Results!$C8,FALSE)),"",IF(HLOOKUP(AQ$2,Monitoring_eng!$A$1:$DB$79,Results!$C8,FALSE)=$I8,$P8,IF(HLOOKUP(AQ$2,Monitoring_eng!$A$1:$DB$79,Results!$C8,FALSE)=$K8,$Q8,IF(HLOOKUP(AQ$2,Monitoring_eng!$A$1:$DB$79,Results!$C8,FALSE)=$M8,$R8,IF(HLOOKUP(AQ$2,Monitoring_eng!$A$1:$DB$79,Results!$C8,FALSE)=$O8,$S8,"CHYBA")))))</f>
        <v>1</v>
      </c>
      <c r="AR8" s="60">
        <f>IF(ISBLANK(HLOOKUP(AR$2,Monitoring_eng!$A$1:$DB$79,Results!$C8,FALSE)),"",IF(HLOOKUP(AR$2,Monitoring_eng!$A$1:$DB$79,Results!$C8,FALSE)=$I8,$P8,IF(HLOOKUP(AR$2,Monitoring_eng!$A$1:$DB$79,Results!$C8,FALSE)=$K8,$Q8,IF(HLOOKUP(AR$2,Monitoring_eng!$A$1:$DB$79,Results!$C8,FALSE)=$M8,$R8,IF(HLOOKUP(AR$2,Monitoring_eng!$A$1:$DB$79,Results!$C8,FALSE)=$O8,$S8,"CHYBA")))))</f>
        <v>0</v>
      </c>
      <c r="AS8" s="60">
        <f>IF(ISBLANK(HLOOKUP(AS$2,Monitoring_eng!$A$1:$DB$79,Results!$C8,FALSE)),"",IF(HLOOKUP(AS$2,Monitoring_eng!$A$1:$DB$79,Results!$C8,FALSE)=$I8,$P8,IF(HLOOKUP(AS$2,Monitoring_eng!$A$1:$DB$79,Results!$C8,FALSE)=$K8,$Q8,IF(HLOOKUP(AS$2,Monitoring_eng!$A$1:$DB$79,Results!$C8,FALSE)=$M8,$R8,IF(HLOOKUP(AS$2,Monitoring_eng!$A$1:$DB$79,Results!$C8,FALSE)=$O8,$S8,"CHYBA")))))</f>
        <v>1</v>
      </c>
      <c r="AT8" s="60">
        <f>IF(ISBLANK(HLOOKUP(AT$2,Monitoring_eng!$A$1:$DB$79,Results!$C8,FALSE)),"",IF(HLOOKUP(AT$2,Monitoring_eng!$A$1:$DB$79,Results!$C8,FALSE)=$I8,$P8,IF(HLOOKUP(AT$2,Monitoring_eng!$A$1:$DB$79,Results!$C8,FALSE)=$K8,$Q8,IF(HLOOKUP(AT$2,Monitoring_eng!$A$1:$DB$79,Results!$C8,FALSE)=$M8,$R8,IF(HLOOKUP(AT$2,Monitoring_eng!$A$1:$DB$79,Results!$C8,FALSE)=$O8,$S8,"CHYBA")))))</f>
        <v>1</v>
      </c>
      <c r="AU8" s="60">
        <f>IF(ISBLANK(HLOOKUP(AU$2,Monitoring_eng!$A$1:$DB$79,Results!$C8,FALSE)),"",IF(HLOOKUP(AU$2,Monitoring_eng!$A$1:$DB$79,Results!$C8,FALSE)=$I8,$P8,IF(HLOOKUP(AU$2,Monitoring_eng!$A$1:$DB$79,Results!$C8,FALSE)=$K8,$Q8,IF(HLOOKUP(AU$2,Monitoring_eng!$A$1:$DB$79,Results!$C8,FALSE)=$M8,$R8,IF(HLOOKUP(AU$2,Monitoring_eng!$A$1:$DB$79,Results!$C8,FALSE)=$O8,$S8,"CHYBA")))))</f>
        <v>1</v>
      </c>
      <c r="AV8" s="60">
        <f>IF(ISBLANK(HLOOKUP(AV$2,Monitoring_eng!$A$1:$DB$79,Results!$C8,FALSE)),"",IF(HLOOKUP(AV$2,Monitoring_eng!$A$1:$DB$79,Results!$C8,FALSE)=$I8,$P8,IF(HLOOKUP(AV$2,Monitoring_eng!$A$1:$DB$79,Results!$C8,FALSE)=$K8,$Q8,IF(HLOOKUP(AV$2,Monitoring_eng!$A$1:$DB$79,Results!$C8,FALSE)=$M8,$R8,IF(HLOOKUP(AV$2,Monitoring_eng!$A$1:$DB$79,Results!$C8,FALSE)=$O8,$S8,"CHYBA")))))</f>
        <v>0</v>
      </c>
      <c r="AW8" s="60">
        <f>IF(ISBLANK(HLOOKUP(AW$2,Monitoring_eng!$A$1:$DB$79,Results!$C8,FALSE)),"",IF(HLOOKUP(AW$2,Monitoring_eng!$A$1:$DB$79,Results!$C8,FALSE)=$I8,$P8,IF(HLOOKUP(AW$2,Monitoring_eng!$A$1:$DB$79,Results!$C8,FALSE)=$K8,$Q8,IF(HLOOKUP(AW$2,Monitoring_eng!$A$1:$DB$79,Results!$C8,FALSE)=$M8,$R8,IF(HLOOKUP(AW$2,Monitoring_eng!$A$1:$DB$79,Results!$C8,FALSE)=$O8,$S8,"CHYBA")))))</f>
        <v>0</v>
      </c>
      <c r="AX8" s="60">
        <f>IF(ISBLANK(HLOOKUP(AX$2,Monitoring_eng!$A$1:$DB$79,Results!$C8,FALSE)),"",IF(HLOOKUP(AX$2,Monitoring_eng!$A$1:$DB$79,Results!$C8,FALSE)=$I8,$P8,IF(HLOOKUP(AX$2,Monitoring_eng!$A$1:$DB$79,Results!$C8,FALSE)=$K8,$Q8,IF(HLOOKUP(AX$2,Monitoring_eng!$A$1:$DB$79,Results!$C8,FALSE)=$M8,$R8,IF(HLOOKUP(AX$2,Monitoring_eng!$A$1:$DB$79,Results!$C8,FALSE)=$O8,$S8,"CHYBA")))))</f>
        <v>1</v>
      </c>
      <c r="AY8" s="60">
        <f>IF(ISBLANK(HLOOKUP(AY$2,Monitoring_eng!$A$1:$DB$79,Results!$C8,FALSE)),"",IF(HLOOKUP(AY$2,Monitoring_eng!$A$1:$DB$79,Results!$C8,FALSE)=$I8,$P8,IF(HLOOKUP(AY$2,Monitoring_eng!$A$1:$DB$79,Results!$C8,FALSE)=$K8,$Q8,IF(HLOOKUP(AY$2,Monitoring_eng!$A$1:$DB$79,Results!$C8,FALSE)=$M8,$R8,IF(HLOOKUP(AY$2,Monitoring_eng!$A$1:$DB$79,Results!$C8,FALSE)=$O8,$S8,"CHYBA")))))</f>
        <v>1</v>
      </c>
      <c r="AZ8" s="60">
        <f>IF(ISBLANK(HLOOKUP(AZ$2,Monitoring_eng!$A$1:$DB$79,Results!$C8,FALSE)),"",IF(HLOOKUP(AZ$2,Monitoring_eng!$A$1:$DB$79,Results!$C8,FALSE)=$I8,$P8,IF(HLOOKUP(AZ$2,Monitoring_eng!$A$1:$DB$79,Results!$C8,FALSE)=$K8,$Q8,IF(HLOOKUP(AZ$2,Monitoring_eng!$A$1:$DB$79,Results!$C8,FALSE)=$M8,$R8,IF(HLOOKUP(AZ$2,Monitoring_eng!$A$1:$DB$79,Results!$C8,FALSE)=$O8,$S8,"CHYBA")))))</f>
        <v>1</v>
      </c>
      <c r="BA8" s="60">
        <f>IF(ISBLANK(HLOOKUP(BA$2,Monitoring_eng!$A$1:$DB$79,Results!$C8,FALSE)),"",IF(HLOOKUP(BA$2,Monitoring_eng!$A$1:$DB$79,Results!$C8,FALSE)=$I8,$P8,IF(HLOOKUP(BA$2,Monitoring_eng!$A$1:$DB$79,Results!$C8,FALSE)=$K8,$Q8,IF(HLOOKUP(BA$2,Monitoring_eng!$A$1:$DB$79,Results!$C8,FALSE)=$M8,$R8,IF(HLOOKUP(BA$2,Monitoring_eng!$A$1:$DB$79,Results!$C8,FALSE)=$O8,$S8,"CHYBA")))))</f>
        <v>1</v>
      </c>
      <c r="BB8" s="60">
        <f>IF(ISBLANK(HLOOKUP(BB$2,Monitoring_eng!$A$1:$DB$79,Results!$C8,FALSE)),"",IF(HLOOKUP(BB$2,Monitoring_eng!$A$1:$DB$79,Results!$C8,FALSE)=$I8,$P8,IF(HLOOKUP(BB$2,Monitoring_eng!$A$1:$DB$79,Results!$C8,FALSE)=$K8,$Q8,IF(HLOOKUP(BB$2,Monitoring_eng!$A$1:$DB$79,Results!$C8,FALSE)=$M8,$R8,IF(HLOOKUP(BB$2,Monitoring_eng!$A$1:$DB$79,Results!$C8,FALSE)=$O8,$S8,"CHYBA")))))</f>
        <v>1</v>
      </c>
      <c r="BC8" s="60">
        <f>IF(ISBLANK(HLOOKUP(BC$2,Monitoring_eng!$A$1:$DB$79,Results!$C8,FALSE)),"",IF(HLOOKUP(BC$2,Monitoring_eng!$A$1:$DB$79,Results!$C8,FALSE)=$I8,$P8,IF(HLOOKUP(BC$2,Monitoring_eng!$A$1:$DB$79,Results!$C8,FALSE)=$K8,$Q8,IF(HLOOKUP(BC$2,Monitoring_eng!$A$1:$DB$79,Results!$C8,FALSE)=$M8,$R8,IF(HLOOKUP(BC$2,Monitoring_eng!$A$1:$DB$79,Results!$C8,FALSE)=$O8,$S8,"CHYBA")))))</f>
        <v>1</v>
      </c>
      <c r="BD8" s="60">
        <f>IF(ISBLANK(HLOOKUP(BD$2,Monitoring_eng!$A$1:$DB$79,Results!$C8,FALSE)),"",IF(HLOOKUP(BD$2,Monitoring_eng!$A$1:$DB$79,Results!$C8,FALSE)=$I8,$P8,IF(HLOOKUP(BD$2,Monitoring_eng!$A$1:$DB$79,Results!$C8,FALSE)=$K8,$Q8,IF(HLOOKUP(BD$2,Monitoring_eng!$A$1:$DB$79,Results!$C8,FALSE)=$M8,$R8,IF(HLOOKUP(BD$2,Monitoring_eng!$A$1:$DB$79,Results!$C8,FALSE)=$O8,$S8,"CHYBA")))))</f>
        <v>1</v>
      </c>
      <c r="BE8" s="60">
        <f>IF(ISBLANK(HLOOKUP(BE$2,Monitoring_eng!$A$1:$DB$79,Results!$C8,FALSE)),"",IF(HLOOKUP(BE$2,Monitoring_eng!$A$1:$DB$79,Results!$C8,FALSE)=$I8,$P8,IF(HLOOKUP(BE$2,Monitoring_eng!$A$1:$DB$79,Results!$C8,FALSE)=$K8,$Q8,IF(HLOOKUP(BE$2,Monitoring_eng!$A$1:$DB$79,Results!$C8,FALSE)=$M8,$R8,IF(HLOOKUP(BE$2,Monitoring_eng!$A$1:$DB$79,Results!$C8,FALSE)=$O8,$S8,"CHYBA")))))</f>
        <v>0</v>
      </c>
      <c r="BF8" s="60">
        <f>IF(ISBLANK(HLOOKUP(BF$2,Monitoring_eng!$A$1:$DB$79,Results!$C8,FALSE)),"",IF(HLOOKUP(BF$2,Monitoring_eng!$A$1:$DB$79,Results!$C8,FALSE)=$I8,$P8,IF(HLOOKUP(BF$2,Monitoring_eng!$A$1:$DB$79,Results!$C8,FALSE)=$K8,$Q8,IF(HLOOKUP(BF$2,Monitoring_eng!$A$1:$DB$79,Results!$C8,FALSE)=$M8,$R8,IF(HLOOKUP(BF$2,Monitoring_eng!$A$1:$DB$79,Results!$C8,FALSE)=$O8,$S8,"CHYBA")))))</f>
        <v>0</v>
      </c>
      <c r="BG8" s="60">
        <f>IF(ISBLANK(HLOOKUP(BG$2,Monitoring_eng!$A$1:$DB$79,Results!$C8,FALSE)),"",IF(HLOOKUP(BG$2,Monitoring_eng!$A$1:$DB$79,Results!$C8,FALSE)=$I8,$P8,IF(HLOOKUP(BG$2,Monitoring_eng!$A$1:$DB$79,Results!$C8,FALSE)=$K8,$Q8,IF(HLOOKUP(BG$2,Monitoring_eng!$A$1:$DB$79,Results!$C8,FALSE)=$M8,$R8,IF(HLOOKUP(BG$2,Monitoring_eng!$A$1:$DB$79,Results!$C8,FALSE)=$O8,$S8,"CHYBA")))))</f>
        <v>1</v>
      </c>
      <c r="BH8" s="60">
        <f>IF(ISBLANK(HLOOKUP(BH$2,Monitoring_eng!$A$1:$DB$79,Results!$C8,FALSE)),"",IF(HLOOKUP(BH$2,Monitoring_eng!$A$1:$DB$79,Results!$C8,FALSE)=$I8,$P8,IF(HLOOKUP(BH$2,Monitoring_eng!$A$1:$DB$79,Results!$C8,FALSE)=$K8,$Q8,IF(HLOOKUP(BH$2,Monitoring_eng!$A$1:$DB$79,Results!$C8,FALSE)=$M8,$R8,IF(HLOOKUP(BH$2,Monitoring_eng!$A$1:$DB$79,Results!$C8,FALSE)=$O8,$S8,"CHYBA")))))</f>
        <v>1</v>
      </c>
      <c r="BI8" s="60">
        <f>IF(ISBLANK(HLOOKUP(BI$2,Monitoring_eng!$A$1:$DB$79,Results!$C8,FALSE)),"",IF(HLOOKUP(BI$2,Monitoring_eng!$A$1:$DB$79,Results!$C8,FALSE)=$I8,$P8,IF(HLOOKUP(BI$2,Monitoring_eng!$A$1:$DB$79,Results!$C8,FALSE)=$K8,$Q8,IF(HLOOKUP(BI$2,Monitoring_eng!$A$1:$DB$79,Results!$C8,FALSE)=$M8,$R8,IF(HLOOKUP(BI$2,Monitoring_eng!$A$1:$DB$79,Results!$C8,FALSE)=$O8,$S8,"CHYBA")))))</f>
        <v>1</v>
      </c>
      <c r="BJ8" s="60">
        <f>IF(ISBLANK(HLOOKUP(BJ$2,Monitoring_eng!$A$1:$DB$79,Results!$C8,FALSE)),"",IF(HLOOKUP(BJ$2,Monitoring_eng!$A$1:$DB$79,Results!$C8,FALSE)=$I8,$P8,IF(HLOOKUP(BJ$2,Monitoring_eng!$A$1:$DB$79,Results!$C8,FALSE)=$K8,$Q8,IF(HLOOKUP(BJ$2,Monitoring_eng!$A$1:$DB$79,Results!$C8,FALSE)=$M8,$R8,IF(HLOOKUP(BJ$2,Monitoring_eng!$A$1:$DB$79,Results!$C8,FALSE)=$O8,$S8,"CHYBA")))))</f>
        <v>0</v>
      </c>
      <c r="BK8" s="60">
        <f>IF(ISBLANK(HLOOKUP(BK$2,Monitoring_eng!$A$1:$DB$79,Results!$C8,FALSE)),"",IF(HLOOKUP(BK$2,Monitoring_eng!$A$1:$DB$79,Results!$C8,FALSE)=$I8,$P8,IF(HLOOKUP(BK$2,Monitoring_eng!$A$1:$DB$79,Results!$C8,FALSE)=$K8,$Q8,IF(HLOOKUP(BK$2,Monitoring_eng!$A$1:$DB$79,Results!$C8,FALSE)=$M8,$R8,IF(HLOOKUP(BK$2,Monitoring_eng!$A$1:$DB$79,Results!$C8,FALSE)=$O8,$S8,"CHYBA")))))</f>
        <v>1</v>
      </c>
      <c r="BL8" s="60">
        <f>IF(ISBLANK(HLOOKUP(BL$2,Monitoring_eng!$A$1:$DB$79,Results!$C8,FALSE)),"",IF(HLOOKUP(BL$2,Monitoring_eng!$A$1:$DB$79,Results!$C8,FALSE)=$I8,$P8,IF(HLOOKUP(BL$2,Monitoring_eng!$A$1:$DB$79,Results!$C8,FALSE)=$K8,$Q8,IF(HLOOKUP(BL$2,Monitoring_eng!$A$1:$DB$79,Results!$C8,FALSE)=$M8,$R8,IF(HLOOKUP(BL$2,Monitoring_eng!$A$1:$DB$79,Results!$C8,FALSE)=$O8,$S8,"CHYBA")))))</f>
        <v>1</v>
      </c>
      <c r="BM8" s="60">
        <f>IF(ISBLANK(HLOOKUP(BM$2,Monitoring_eng!$A$1:$DB$79,Results!$C8,FALSE)),"",IF(HLOOKUP(BM$2,Monitoring_eng!$A$1:$DB$79,Results!$C8,FALSE)=$I8,$P8,IF(HLOOKUP(BM$2,Monitoring_eng!$A$1:$DB$79,Results!$C8,FALSE)=$K8,$Q8,IF(HLOOKUP(BM$2,Monitoring_eng!$A$1:$DB$79,Results!$C8,FALSE)=$M8,$R8,IF(HLOOKUP(BM$2,Monitoring_eng!$A$1:$DB$79,Results!$C8,FALSE)=$O8,$S8,"CHYBA")))))</f>
        <v>1</v>
      </c>
      <c r="BN8" s="60">
        <f>IF(ISBLANK(HLOOKUP(BN$2,Monitoring_eng!$A$1:$DB$79,Results!$C8,FALSE)),"",IF(HLOOKUP(BN$2,Monitoring_eng!$A$1:$DB$79,Results!$C8,FALSE)=$I8,$P8,IF(HLOOKUP(BN$2,Monitoring_eng!$A$1:$DB$79,Results!$C8,FALSE)=$K8,$Q8,IF(HLOOKUP(BN$2,Monitoring_eng!$A$1:$DB$79,Results!$C8,FALSE)=$M8,$R8,IF(HLOOKUP(BN$2,Monitoring_eng!$A$1:$DB$79,Results!$C8,FALSE)=$O8,$S8,"CHYBA")))))</f>
        <v>1</v>
      </c>
      <c r="BO8" s="60">
        <f>IF(ISBLANK(HLOOKUP(BO$2,Monitoring_eng!$A$1:$DB$79,Results!$C8,FALSE)),"",IF(HLOOKUP(BO$2,Monitoring_eng!$A$1:$DB$79,Results!$C8,FALSE)=$I8,$P8,IF(HLOOKUP(BO$2,Monitoring_eng!$A$1:$DB$79,Results!$C8,FALSE)=$K8,$Q8,IF(HLOOKUP(BO$2,Monitoring_eng!$A$1:$DB$79,Results!$C8,FALSE)=$M8,$R8,IF(HLOOKUP(BO$2,Monitoring_eng!$A$1:$DB$79,Results!$C8,FALSE)=$O8,$S8,"CHYBA")))))</f>
        <v>1</v>
      </c>
      <c r="BP8" s="60">
        <f>IF(ISBLANK(HLOOKUP(BP$2,Monitoring_eng!$A$1:$DB$79,Results!$C8,FALSE)),"",IF(HLOOKUP(BP$2,Monitoring_eng!$A$1:$DB$79,Results!$C8,FALSE)=$I8,$P8,IF(HLOOKUP(BP$2,Monitoring_eng!$A$1:$DB$79,Results!$C8,FALSE)=$K8,$Q8,IF(HLOOKUP(BP$2,Monitoring_eng!$A$1:$DB$79,Results!$C8,FALSE)=$M8,$R8,IF(HLOOKUP(BP$2,Monitoring_eng!$A$1:$DB$79,Results!$C8,FALSE)=$O8,$S8,"CHYBA")))))</f>
        <v>1</v>
      </c>
      <c r="BQ8" s="60">
        <f>IF(ISBLANK(HLOOKUP(BQ$2,Monitoring_eng!$A$1:$DB$79,Results!$C8,FALSE)),"",IF(HLOOKUP(BQ$2,Monitoring_eng!$A$1:$DB$79,Results!$C8,FALSE)=$I8,$P8,IF(HLOOKUP(BQ$2,Monitoring_eng!$A$1:$DB$79,Results!$C8,FALSE)=$K8,$Q8,IF(HLOOKUP(BQ$2,Monitoring_eng!$A$1:$DB$79,Results!$C8,FALSE)=$M8,$R8,IF(HLOOKUP(BQ$2,Monitoring_eng!$A$1:$DB$79,Results!$C8,FALSE)=$O8,$S8,"CHYBA")))))</f>
        <v>1</v>
      </c>
    </row>
    <row r="9" spans="1:69" x14ac:dyDescent="0.3">
      <c r="A9" s="37" t="s">
        <v>859</v>
      </c>
      <c r="B9" s="37" t="s">
        <v>309</v>
      </c>
      <c r="C9" s="37">
        <v>8</v>
      </c>
      <c r="D9" s="38" t="s">
        <v>630</v>
      </c>
      <c r="E9" s="38" t="s">
        <v>626</v>
      </c>
      <c r="F9" s="38" t="s">
        <v>2</v>
      </c>
      <c r="G9" s="37">
        <v>1</v>
      </c>
      <c r="H9" s="37" t="s">
        <v>481</v>
      </c>
      <c r="I9" s="37" t="s">
        <v>621</v>
      </c>
      <c r="J9" s="37" t="s">
        <v>482</v>
      </c>
      <c r="K9" s="59" t="s">
        <v>622</v>
      </c>
      <c r="L9" s="37" t="s">
        <v>483</v>
      </c>
      <c r="M9" s="37" t="s">
        <v>623</v>
      </c>
      <c r="N9" s="37" t="s">
        <v>755</v>
      </c>
      <c r="O9" s="37" t="s">
        <v>755</v>
      </c>
      <c r="P9" s="37">
        <f t="shared" si="0"/>
        <v>1</v>
      </c>
      <c r="Q9" s="37">
        <v>0</v>
      </c>
      <c r="R9" s="37">
        <f t="shared" si="1"/>
        <v>0.5</v>
      </c>
      <c r="S9" s="37" t="s">
        <v>755</v>
      </c>
      <c r="T9" s="60">
        <f>IF(ISBLANK(HLOOKUP(T$2,Monitoring_eng!$A$1:$DB$79,Results!$C9,FALSE)),"",IF(HLOOKUP(T$2,Monitoring_eng!$A$1:$DB$79,Results!$C9,FALSE)=$I9,$P9,IF(HLOOKUP(T$2,Monitoring_eng!$A$1:$DB$79,Results!$C9,FALSE)=$K9,$Q9,IF(HLOOKUP(T$2,Monitoring_eng!$A$1:$DB$79,Results!$C9,FALSE)=$M9,$R9,IF(HLOOKUP(T$2,Monitoring_eng!$A$1:$DB$79,Results!$C9,FALSE)=$O9,$S9,"CHYBA")))))</f>
        <v>1</v>
      </c>
      <c r="U9" s="60">
        <f>IF(ISBLANK(HLOOKUP(U$2,Monitoring_eng!$A$1:$DB$79,Results!$C9,FALSE)),"",IF(HLOOKUP(U$2,Monitoring_eng!$A$1:$DB$79,Results!$C9,FALSE)=$I9,$P9,IF(HLOOKUP(U$2,Monitoring_eng!$A$1:$DB$79,Results!$C9,FALSE)=$K9,$Q9,IF(HLOOKUP(U$2,Monitoring_eng!$A$1:$DB$79,Results!$C9,FALSE)=$M9,$R9,IF(HLOOKUP(U$2,Monitoring_eng!$A$1:$DB$79,Results!$C9,FALSE)=$O9,$S9,"CHYBA")))))</f>
        <v>0</v>
      </c>
      <c r="V9" s="60">
        <f>IF(ISBLANK(HLOOKUP(V$2,Monitoring_eng!$A$1:$DB$79,Results!$C9,FALSE)),"",IF(HLOOKUP(V$2,Monitoring_eng!$A$1:$DB$79,Results!$C9,FALSE)=$I9,$P9,IF(HLOOKUP(V$2,Monitoring_eng!$A$1:$DB$79,Results!$C9,FALSE)=$K9,$Q9,IF(HLOOKUP(V$2,Monitoring_eng!$A$1:$DB$79,Results!$C9,FALSE)=$M9,$R9,IF(HLOOKUP(V$2,Monitoring_eng!$A$1:$DB$79,Results!$C9,FALSE)=$O9,$S9,"CHYBA")))))</f>
        <v>1</v>
      </c>
      <c r="W9" s="60">
        <f>IF(ISBLANK(HLOOKUP(W$2,Monitoring_eng!$A$1:$DB$79,Results!$C9,FALSE)),"",IF(HLOOKUP(W$2,Monitoring_eng!$A$1:$DB$79,Results!$C9,FALSE)=$I9,$P9,IF(HLOOKUP(W$2,Monitoring_eng!$A$1:$DB$79,Results!$C9,FALSE)=$K9,$Q9,IF(HLOOKUP(W$2,Monitoring_eng!$A$1:$DB$79,Results!$C9,FALSE)=$M9,$R9,IF(HLOOKUP(W$2,Monitoring_eng!$A$1:$DB$79,Results!$C9,FALSE)=$O9,$S9,"CHYBA")))))</f>
        <v>0</v>
      </c>
      <c r="X9" s="60">
        <f>IF(ISBLANK(HLOOKUP(X$2,Monitoring_eng!$A$1:$DB$79,Results!$C9,FALSE)),"",IF(HLOOKUP(X$2,Monitoring_eng!$A$1:$DB$79,Results!$C9,FALSE)=$I9,$P9,IF(HLOOKUP(X$2,Monitoring_eng!$A$1:$DB$79,Results!$C9,FALSE)=$K9,$Q9,IF(HLOOKUP(X$2,Monitoring_eng!$A$1:$DB$79,Results!$C9,FALSE)=$M9,$R9,IF(HLOOKUP(X$2,Monitoring_eng!$A$1:$DB$79,Results!$C9,FALSE)=$O9,$S9,"CHYBA")))))</f>
        <v>1</v>
      </c>
      <c r="Y9" s="60">
        <f>IF(ISBLANK(HLOOKUP(Y$2,Monitoring_eng!$A$1:$DB$79,Results!$C9,FALSE)),"",IF(HLOOKUP(Y$2,Monitoring_eng!$A$1:$DB$79,Results!$C9,FALSE)=$I9,$P9,IF(HLOOKUP(Y$2,Monitoring_eng!$A$1:$DB$79,Results!$C9,FALSE)=$K9,$Q9,IF(HLOOKUP(Y$2,Monitoring_eng!$A$1:$DB$79,Results!$C9,FALSE)=$M9,$R9,IF(HLOOKUP(Y$2,Monitoring_eng!$A$1:$DB$79,Results!$C9,FALSE)=$O9,$S9,"CHYBA")))))</f>
        <v>1</v>
      </c>
      <c r="Z9" s="60">
        <f>IF(ISBLANK(HLOOKUP(Z$2,Monitoring_eng!$A$1:$DB$79,Results!$C9,FALSE)),"",IF(HLOOKUP(Z$2,Monitoring_eng!$A$1:$DB$79,Results!$C9,FALSE)=$I9,$P9,IF(HLOOKUP(Z$2,Monitoring_eng!$A$1:$DB$79,Results!$C9,FALSE)=$K9,$Q9,IF(HLOOKUP(Z$2,Monitoring_eng!$A$1:$DB$79,Results!$C9,FALSE)=$M9,$R9,IF(HLOOKUP(Z$2,Monitoring_eng!$A$1:$DB$79,Results!$C9,FALSE)=$O9,$S9,"CHYBA")))))</f>
        <v>0</v>
      </c>
      <c r="AA9" s="60">
        <f>IF(ISBLANK(HLOOKUP(AA$2,Monitoring_eng!$A$1:$DB$79,Results!$C9,FALSE)),"",IF(HLOOKUP(AA$2,Monitoring_eng!$A$1:$DB$79,Results!$C9,FALSE)=$I9,$P9,IF(HLOOKUP(AA$2,Monitoring_eng!$A$1:$DB$79,Results!$C9,FALSE)=$K9,$Q9,IF(HLOOKUP(AA$2,Monitoring_eng!$A$1:$DB$79,Results!$C9,FALSE)=$M9,$R9,IF(HLOOKUP(AA$2,Monitoring_eng!$A$1:$DB$79,Results!$C9,FALSE)=$O9,$S9,"CHYBA")))))</f>
        <v>0</v>
      </c>
      <c r="AB9" s="60">
        <f>IF(ISBLANK(HLOOKUP(AB$2,Monitoring_eng!$A$1:$DB$79,Results!$C9,FALSE)),"",IF(HLOOKUP(AB$2,Monitoring_eng!$A$1:$DB$79,Results!$C9,FALSE)=$I9,$P9,IF(HLOOKUP(AB$2,Monitoring_eng!$A$1:$DB$79,Results!$C9,FALSE)=$K9,$Q9,IF(HLOOKUP(AB$2,Monitoring_eng!$A$1:$DB$79,Results!$C9,FALSE)=$M9,$R9,IF(HLOOKUP(AB$2,Monitoring_eng!$A$1:$DB$79,Results!$C9,FALSE)=$O9,$S9,"CHYBA")))))</f>
        <v>1</v>
      </c>
      <c r="AC9" s="60">
        <f>IF(ISBLANK(HLOOKUP(AC$2,Monitoring_eng!$A$1:$DB$79,Results!$C9,FALSE)),"",IF(HLOOKUP(AC$2,Monitoring_eng!$A$1:$DB$79,Results!$C9,FALSE)=$I9,$P9,IF(HLOOKUP(AC$2,Monitoring_eng!$A$1:$DB$79,Results!$C9,FALSE)=$K9,$Q9,IF(HLOOKUP(AC$2,Monitoring_eng!$A$1:$DB$79,Results!$C9,FALSE)=$M9,$R9,IF(HLOOKUP(AC$2,Monitoring_eng!$A$1:$DB$79,Results!$C9,FALSE)=$O9,$S9,"CHYBA")))))</f>
        <v>1</v>
      </c>
      <c r="AD9" s="60">
        <f>IF(ISBLANK(HLOOKUP(AD$2,Monitoring_eng!$A$1:$DB$79,Results!$C9,FALSE)),"",IF(HLOOKUP(AD$2,Monitoring_eng!$A$1:$DB$79,Results!$C9,FALSE)=$I9,$P9,IF(HLOOKUP(AD$2,Monitoring_eng!$A$1:$DB$79,Results!$C9,FALSE)=$K9,$Q9,IF(HLOOKUP(AD$2,Monitoring_eng!$A$1:$DB$79,Results!$C9,FALSE)=$M9,$R9,IF(HLOOKUP(AD$2,Monitoring_eng!$A$1:$DB$79,Results!$C9,FALSE)=$O9,$S9,"CHYBA")))))</f>
        <v>1</v>
      </c>
      <c r="AE9" s="60">
        <f>IF(ISBLANK(HLOOKUP(AE$2,Monitoring_eng!$A$1:$DB$79,Results!$C9,FALSE)),"",IF(HLOOKUP(AE$2,Monitoring_eng!$A$1:$DB$79,Results!$C9,FALSE)=$I9,$P9,IF(HLOOKUP(AE$2,Monitoring_eng!$A$1:$DB$79,Results!$C9,FALSE)=$K9,$Q9,IF(HLOOKUP(AE$2,Monitoring_eng!$A$1:$DB$79,Results!$C9,FALSE)=$M9,$R9,IF(HLOOKUP(AE$2,Monitoring_eng!$A$1:$DB$79,Results!$C9,FALSE)=$O9,$S9,"CHYBA")))))</f>
        <v>1</v>
      </c>
      <c r="AF9" s="60">
        <f>IF(ISBLANK(HLOOKUP(AF$2,Monitoring_eng!$A$1:$DB$79,Results!$C9,FALSE)),"",IF(HLOOKUP(AF$2,Monitoring_eng!$A$1:$DB$79,Results!$C9,FALSE)=$I9,$P9,IF(HLOOKUP(AF$2,Monitoring_eng!$A$1:$DB$79,Results!$C9,FALSE)=$K9,$Q9,IF(HLOOKUP(AF$2,Monitoring_eng!$A$1:$DB$79,Results!$C9,FALSE)=$M9,$R9,IF(HLOOKUP(AF$2,Monitoring_eng!$A$1:$DB$79,Results!$C9,FALSE)=$O9,$S9,"CHYBA")))))</f>
        <v>1</v>
      </c>
      <c r="AG9" s="60">
        <f>IF(ISBLANK(HLOOKUP(AG$2,Monitoring_eng!$A$1:$DB$79,Results!$C9,FALSE)),"",IF(HLOOKUP(AG$2,Monitoring_eng!$A$1:$DB$79,Results!$C9,FALSE)=$I9,$P9,IF(HLOOKUP(AG$2,Monitoring_eng!$A$1:$DB$79,Results!$C9,FALSE)=$K9,$Q9,IF(HLOOKUP(AG$2,Monitoring_eng!$A$1:$DB$79,Results!$C9,FALSE)=$M9,$R9,IF(HLOOKUP(AG$2,Monitoring_eng!$A$1:$DB$79,Results!$C9,FALSE)=$O9,$S9,"CHYBA")))))</f>
        <v>1</v>
      </c>
      <c r="AH9" s="60">
        <f>IF(ISBLANK(HLOOKUP(AH$2,Monitoring_eng!$A$1:$DB$79,Results!$C9,FALSE)),"",IF(HLOOKUP(AH$2,Monitoring_eng!$A$1:$DB$79,Results!$C9,FALSE)=$I9,$P9,IF(HLOOKUP(AH$2,Monitoring_eng!$A$1:$DB$79,Results!$C9,FALSE)=$K9,$Q9,IF(HLOOKUP(AH$2,Monitoring_eng!$A$1:$DB$79,Results!$C9,FALSE)=$M9,$R9,IF(HLOOKUP(AH$2,Monitoring_eng!$A$1:$DB$79,Results!$C9,FALSE)=$O9,$S9,"CHYBA")))))</f>
        <v>0</v>
      </c>
      <c r="AI9" s="60">
        <f>IF(ISBLANK(HLOOKUP(AI$2,Monitoring_eng!$A$1:$DB$79,Results!$C9,FALSE)),"",IF(HLOOKUP(AI$2,Monitoring_eng!$A$1:$DB$79,Results!$C9,FALSE)=$I9,$P9,IF(HLOOKUP(AI$2,Monitoring_eng!$A$1:$DB$79,Results!$C9,FALSE)=$K9,$Q9,IF(HLOOKUP(AI$2,Monitoring_eng!$A$1:$DB$79,Results!$C9,FALSE)=$M9,$R9,IF(HLOOKUP(AI$2,Monitoring_eng!$A$1:$DB$79,Results!$C9,FALSE)=$O9,$S9,"CHYBA")))))</f>
        <v>0</v>
      </c>
      <c r="AJ9" s="60">
        <f>IF(ISBLANK(HLOOKUP(AJ$2,Monitoring_eng!$A$1:$DB$79,Results!$C9,FALSE)),"",IF(HLOOKUP(AJ$2,Monitoring_eng!$A$1:$DB$79,Results!$C9,FALSE)=$I9,$P9,IF(HLOOKUP(AJ$2,Monitoring_eng!$A$1:$DB$79,Results!$C9,FALSE)=$K9,$Q9,IF(HLOOKUP(AJ$2,Monitoring_eng!$A$1:$DB$79,Results!$C9,FALSE)=$M9,$R9,IF(HLOOKUP(AJ$2,Monitoring_eng!$A$1:$DB$79,Results!$C9,FALSE)=$O9,$S9,"CHYBA")))))</f>
        <v>0</v>
      </c>
      <c r="AK9" s="60">
        <f>IF(ISBLANK(HLOOKUP(AK$2,Monitoring_eng!$A$1:$DB$79,Results!$C9,FALSE)),"",IF(HLOOKUP(AK$2,Monitoring_eng!$A$1:$DB$79,Results!$C9,FALSE)=$I9,$P9,IF(HLOOKUP(AK$2,Monitoring_eng!$A$1:$DB$79,Results!$C9,FALSE)=$K9,$Q9,IF(HLOOKUP(AK$2,Monitoring_eng!$A$1:$DB$79,Results!$C9,FALSE)=$M9,$R9,IF(HLOOKUP(AK$2,Monitoring_eng!$A$1:$DB$79,Results!$C9,FALSE)=$O9,$S9,"CHYBA")))))</f>
        <v>0</v>
      </c>
      <c r="AL9" s="60">
        <f>IF(ISBLANK(HLOOKUP(AL$2,Monitoring_eng!$A$1:$DB$79,Results!$C9,FALSE)),"",IF(HLOOKUP(AL$2,Monitoring_eng!$A$1:$DB$79,Results!$C9,FALSE)=$I9,$P9,IF(HLOOKUP(AL$2,Monitoring_eng!$A$1:$DB$79,Results!$C9,FALSE)=$K9,$Q9,IF(HLOOKUP(AL$2,Monitoring_eng!$A$1:$DB$79,Results!$C9,FALSE)=$M9,$R9,IF(HLOOKUP(AL$2,Monitoring_eng!$A$1:$DB$79,Results!$C9,FALSE)=$O9,$S9,"CHYBA")))))</f>
        <v>1</v>
      </c>
      <c r="AM9" s="60">
        <f>IF(ISBLANK(HLOOKUP(AM$2,Monitoring_eng!$A$1:$DB$79,Results!$C9,FALSE)),"",IF(HLOOKUP(AM$2,Monitoring_eng!$A$1:$DB$79,Results!$C9,FALSE)=$I9,$P9,IF(HLOOKUP(AM$2,Monitoring_eng!$A$1:$DB$79,Results!$C9,FALSE)=$K9,$Q9,IF(HLOOKUP(AM$2,Monitoring_eng!$A$1:$DB$79,Results!$C9,FALSE)=$M9,$R9,IF(HLOOKUP(AM$2,Monitoring_eng!$A$1:$DB$79,Results!$C9,FALSE)=$O9,$S9,"CHYBA")))))</f>
        <v>0</v>
      </c>
      <c r="AN9" s="60">
        <f>IF(ISBLANK(HLOOKUP(AN$2,Monitoring_eng!$A$1:$DB$79,Results!$C9,FALSE)),"",IF(HLOOKUP(AN$2,Monitoring_eng!$A$1:$DB$79,Results!$C9,FALSE)=$I9,$P9,IF(HLOOKUP(AN$2,Monitoring_eng!$A$1:$DB$79,Results!$C9,FALSE)=$K9,$Q9,IF(HLOOKUP(AN$2,Monitoring_eng!$A$1:$DB$79,Results!$C9,FALSE)=$M9,$R9,IF(HLOOKUP(AN$2,Monitoring_eng!$A$1:$DB$79,Results!$C9,FALSE)=$O9,$S9,"CHYBA")))))</f>
        <v>1</v>
      </c>
      <c r="AO9" s="60">
        <f>IF(ISBLANK(HLOOKUP(AO$2,Monitoring_eng!$A$1:$DB$79,Results!$C9,FALSE)),"",IF(HLOOKUP(AO$2,Monitoring_eng!$A$1:$DB$79,Results!$C9,FALSE)=$I9,$P9,IF(HLOOKUP(AO$2,Monitoring_eng!$A$1:$DB$79,Results!$C9,FALSE)=$K9,$Q9,IF(HLOOKUP(AO$2,Monitoring_eng!$A$1:$DB$79,Results!$C9,FALSE)=$M9,$R9,IF(HLOOKUP(AO$2,Monitoring_eng!$A$1:$DB$79,Results!$C9,FALSE)=$O9,$S9,"CHYBA")))))</f>
        <v>0</v>
      </c>
      <c r="AP9" s="60">
        <f>IF(ISBLANK(HLOOKUP(AP$2,Monitoring_eng!$A$1:$DB$79,Results!$C9,FALSE)),"",IF(HLOOKUP(AP$2,Monitoring_eng!$A$1:$DB$79,Results!$C9,FALSE)=$I9,$P9,IF(HLOOKUP(AP$2,Monitoring_eng!$A$1:$DB$79,Results!$C9,FALSE)=$K9,$Q9,IF(HLOOKUP(AP$2,Monitoring_eng!$A$1:$DB$79,Results!$C9,FALSE)=$M9,$R9,IF(HLOOKUP(AP$2,Monitoring_eng!$A$1:$DB$79,Results!$C9,FALSE)=$O9,$S9,"CHYBA")))))</f>
        <v>1</v>
      </c>
      <c r="AQ9" s="60">
        <f>IF(ISBLANK(HLOOKUP(AQ$2,Monitoring_eng!$A$1:$DB$79,Results!$C9,FALSE)),"",IF(HLOOKUP(AQ$2,Monitoring_eng!$A$1:$DB$79,Results!$C9,FALSE)=$I9,$P9,IF(HLOOKUP(AQ$2,Monitoring_eng!$A$1:$DB$79,Results!$C9,FALSE)=$K9,$Q9,IF(HLOOKUP(AQ$2,Monitoring_eng!$A$1:$DB$79,Results!$C9,FALSE)=$M9,$R9,IF(HLOOKUP(AQ$2,Monitoring_eng!$A$1:$DB$79,Results!$C9,FALSE)=$O9,$S9,"CHYBA")))))</f>
        <v>1</v>
      </c>
      <c r="AR9" s="60">
        <f>IF(ISBLANK(HLOOKUP(AR$2,Monitoring_eng!$A$1:$DB$79,Results!$C9,FALSE)),"",IF(HLOOKUP(AR$2,Monitoring_eng!$A$1:$DB$79,Results!$C9,FALSE)=$I9,$P9,IF(HLOOKUP(AR$2,Monitoring_eng!$A$1:$DB$79,Results!$C9,FALSE)=$K9,$Q9,IF(HLOOKUP(AR$2,Monitoring_eng!$A$1:$DB$79,Results!$C9,FALSE)=$M9,$R9,IF(HLOOKUP(AR$2,Monitoring_eng!$A$1:$DB$79,Results!$C9,FALSE)=$O9,$S9,"CHYBA")))))</f>
        <v>0.5</v>
      </c>
      <c r="AS9" s="60">
        <f>IF(ISBLANK(HLOOKUP(AS$2,Monitoring_eng!$A$1:$DB$79,Results!$C9,FALSE)),"",IF(HLOOKUP(AS$2,Monitoring_eng!$A$1:$DB$79,Results!$C9,FALSE)=$I9,$P9,IF(HLOOKUP(AS$2,Monitoring_eng!$A$1:$DB$79,Results!$C9,FALSE)=$K9,$Q9,IF(HLOOKUP(AS$2,Monitoring_eng!$A$1:$DB$79,Results!$C9,FALSE)=$M9,$R9,IF(HLOOKUP(AS$2,Monitoring_eng!$A$1:$DB$79,Results!$C9,FALSE)=$O9,$S9,"CHYBA")))))</f>
        <v>0</v>
      </c>
      <c r="AT9" s="60">
        <f>IF(ISBLANK(HLOOKUP(AT$2,Monitoring_eng!$A$1:$DB$79,Results!$C9,FALSE)),"",IF(HLOOKUP(AT$2,Monitoring_eng!$A$1:$DB$79,Results!$C9,FALSE)=$I9,$P9,IF(HLOOKUP(AT$2,Monitoring_eng!$A$1:$DB$79,Results!$C9,FALSE)=$K9,$Q9,IF(HLOOKUP(AT$2,Monitoring_eng!$A$1:$DB$79,Results!$C9,FALSE)=$M9,$R9,IF(HLOOKUP(AT$2,Monitoring_eng!$A$1:$DB$79,Results!$C9,FALSE)=$O9,$S9,"CHYBA")))))</f>
        <v>0</v>
      </c>
      <c r="AU9" s="60">
        <f>IF(ISBLANK(HLOOKUP(AU$2,Monitoring_eng!$A$1:$DB$79,Results!$C9,FALSE)),"",IF(HLOOKUP(AU$2,Monitoring_eng!$A$1:$DB$79,Results!$C9,FALSE)=$I9,$P9,IF(HLOOKUP(AU$2,Monitoring_eng!$A$1:$DB$79,Results!$C9,FALSE)=$K9,$Q9,IF(HLOOKUP(AU$2,Monitoring_eng!$A$1:$DB$79,Results!$C9,FALSE)=$M9,$R9,IF(HLOOKUP(AU$2,Monitoring_eng!$A$1:$DB$79,Results!$C9,FALSE)=$O9,$S9,"CHYBA")))))</f>
        <v>1</v>
      </c>
      <c r="AV9" s="60">
        <f>IF(ISBLANK(HLOOKUP(AV$2,Monitoring_eng!$A$1:$DB$79,Results!$C9,FALSE)),"",IF(HLOOKUP(AV$2,Monitoring_eng!$A$1:$DB$79,Results!$C9,FALSE)=$I9,$P9,IF(HLOOKUP(AV$2,Monitoring_eng!$A$1:$DB$79,Results!$C9,FALSE)=$K9,$Q9,IF(HLOOKUP(AV$2,Monitoring_eng!$A$1:$DB$79,Results!$C9,FALSE)=$M9,$R9,IF(HLOOKUP(AV$2,Monitoring_eng!$A$1:$DB$79,Results!$C9,FALSE)=$O9,$S9,"CHYBA")))))</f>
        <v>1</v>
      </c>
      <c r="AW9" s="60">
        <f>IF(ISBLANK(HLOOKUP(AW$2,Monitoring_eng!$A$1:$DB$79,Results!$C9,FALSE)),"",IF(HLOOKUP(AW$2,Monitoring_eng!$A$1:$DB$79,Results!$C9,FALSE)=$I9,$P9,IF(HLOOKUP(AW$2,Monitoring_eng!$A$1:$DB$79,Results!$C9,FALSE)=$K9,$Q9,IF(HLOOKUP(AW$2,Monitoring_eng!$A$1:$DB$79,Results!$C9,FALSE)=$M9,$R9,IF(HLOOKUP(AW$2,Monitoring_eng!$A$1:$DB$79,Results!$C9,FALSE)=$O9,$S9,"CHYBA")))))</f>
        <v>1</v>
      </c>
      <c r="AX9" s="60">
        <f>IF(ISBLANK(HLOOKUP(AX$2,Monitoring_eng!$A$1:$DB$79,Results!$C9,FALSE)),"",IF(HLOOKUP(AX$2,Monitoring_eng!$A$1:$DB$79,Results!$C9,FALSE)=$I9,$P9,IF(HLOOKUP(AX$2,Monitoring_eng!$A$1:$DB$79,Results!$C9,FALSE)=$K9,$Q9,IF(HLOOKUP(AX$2,Monitoring_eng!$A$1:$DB$79,Results!$C9,FALSE)=$M9,$R9,IF(HLOOKUP(AX$2,Monitoring_eng!$A$1:$DB$79,Results!$C9,FALSE)=$O9,$S9,"CHYBA")))))</f>
        <v>0</v>
      </c>
      <c r="AY9" s="60">
        <f>IF(ISBLANK(HLOOKUP(AY$2,Monitoring_eng!$A$1:$DB$79,Results!$C9,FALSE)),"",IF(HLOOKUP(AY$2,Monitoring_eng!$A$1:$DB$79,Results!$C9,FALSE)=$I9,$P9,IF(HLOOKUP(AY$2,Monitoring_eng!$A$1:$DB$79,Results!$C9,FALSE)=$K9,$Q9,IF(HLOOKUP(AY$2,Monitoring_eng!$A$1:$DB$79,Results!$C9,FALSE)=$M9,$R9,IF(HLOOKUP(AY$2,Monitoring_eng!$A$1:$DB$79,Results!$C9,FALSE)=$O9,$S9,"CHYBA")))))</f>
        <v>0</v>
      </c>
      <c r="AZ9" s="60">
        <f>IF(ISBLANK(HLOOKUP(AZ$2,Monitoring_eng!$A$1:$DB$79,Results!$C9,FALSE)),"",IF(HLOOKUP(AZ$2,Monitoring_eng!$A$1:$DB$79,Results!$C9,FALSE)=$I9,$P9,IF(HLOOKUP(AZ$2,Monitoring_eng!$A$1:$DB$79,Results!$C9,FALSE)=$K9,$Q9,IF(HLOOKUP(AZ$2,Monitoring_eng!$A$1:$DB$79,Results!$C9,FALSE)=$M9,$R9,IF(HLOOKUP(AZ$2,Monitoring_eng!$A$1:$DB$79,Results!$C9,FALSE)=$O9,$S9,"CHYBA")))))</f>
        <v>0</v>
      </c>
      <c r="BA9" s="60">
        <f>IF(ISBLANK(HLOOKUP(BA$2,Monitoring_eng!$A$1:$DB$79,Results!$C9,FALSE)),"",IF(HLOOKUP(BA$2,Monitoring_eng!$A$1:$DB$79,Results!$C9,FALSE)=$I9,$P9,IF(HLOOKUP(BA$2,Monitoring_eng!$A$1:$DB$79,Results!$C9,FALSE)=$K9,$Q9,IF(HLOOKUP(BA$2,Monitoring_eng!$A$1:$DB$79,Results!$C9,FALSE)=$M9,$R9,IF(HLOOKUP(BA$2,Monitoring_eng!$A$1:$DB$79,Results!$C9,FALSE)=$O9,$S9,"CHYBA")))))</f>
        <v>0</v>
      </c>
      <c r="BB9" s="60">
        <f>IF(ISBLANK(HLOOKUP(BB$2,Monitoring_eng!$A$1:$DB$79,Results!$C9,FALSE)),"",IF(HLOOKUP(BB$2,Monitoring_eng!$A$1:$DB$79,Results!$C9,FALSE)=$I9,$P9,IF(HLOOKUP(BB$2,Monitoring_eng!$A$1:$DB$79,Results!$C9,FALSE)=$K9,$Q9,IF(HLOOKUP(BB$2,Monitoring_eng!$A$1:$DB$79,Results!$C9,FALSE)=$M9,$R9,IF(HLOOKUP(BB$2,Monitoring_eng!$A$1:$DB$79,Results!$C9,FALSE)=$O9,$S9,"CHYBA")))))</f>
        <v>0</v>
      </c>
      <c r="BC9" s="60">
        <f>IF(ISBLANK(HLOOKUP(BC$2,Monitoring_eng!$A$1:$DB$79,Results!$C9,FALSE)),"",IF(HLOOKUP(BC$2,Monitoring_eng!$A$1:$DB$79,Results!$C9,FALSE)=$I9,$P9,IF(HLOOKUP(BC$2,Monitoring_eng!$A$1:$DB$79,Results!$C9,FALSE)=$K9,$Q9,IF(HLOOKUP(BC$2,Monitoring_eng!$A$1:$DB$79,Results!$C9,FALSE)=$M9,$R9,IF(HLOOKUP(BC$2,Monitoring_eng!$A$1:$DB$79,Results!$C9,FALSE)=$O9,$S9,"CHYBA")))))</f>
        <v>0</v>
      </c>
      <c r="BD9" s="60">
        <f>IF(ISBLANK(HLOOKUP(BD$2,Monitoring_eng!$A$1:$DB$79,Results!$C9,FALSE)),"",IF(HLOOKUP(BD$2,Monitoring_eng!$A$1:$DB$79,Results!$C9,FALSE)=$I9,$P9,IF(HLOOKUP(BD$2,Monitoring_eng!$A$1:$DB$79,Results!$C9,FALSE)=$K9,$Q9,IF(HLOOKUP(BD$2,Monitoring_eng!$A$1:$DB$79,Results!$C9,FALSE)=$M9,$R9,IF(HLOOKUP(BD$2,Monitoring_eng!$A$1:$DB$79,Results!$C9,FALSE)=$O9,$S9,"CHYBA")))))</f>
        <v>0</v>
      </c>
      <c r="BE9" s="60">
        <f>IF(ISBLANK(HLOOKUP(BE$2,Monitoring_eng!$A$1:$DB$79,Results!$C9,FALSE)),"",IF(HLOOKUP(BE$2,Monitoring_eng!$A$1:$DB$79,Results!$C9,FALSE)=$I9,$P9,IF(HLOOKUP(BE$2,Monitoring_eng!$A$1:$DB$79,Results!$C9,FALSE)=$K9,$Q9,IF(HLOOKUP(BE$2,Monitoring_eng!$A$1:$DB$79,Results!$C9,FALSE)=$M9,$R9,IF(HLOOKUP(BE$2,Monitoring_eng!$A$1:$DB$79,Results!$C9,FALSE)=$O9,$S9,"CHYBA")))))</f>
        <v>0</v>
      </c>
      <c r="BF9" s="60">
        <f>IF(ISBLANK(HLOOKUP(BF$2,Monitoring_eng!$A$1:$DB$79,Results!$C9,FALSE)),"",IF(HLOOKUP(BF$2,Monitoring_eng!$A$1:$DB$79,Results!$C9,FALSE)=$I9,$P9,IF(HLOOKUP(BF$2,Monitoring_eng!$A$1:$DB$79,Results!$C9,FALSE)=$K9,$Q9,IF(HLOOKUP(BF$2,Monitoring_eng!$A$1:$DB$79,Results!$C9,FALSE)=$M9,$R9,IF(HLOOKUP(BF$2,Monitoring_eng!$A$1:$DB$79,Results!$C9,FALSE)=$O9,$S9,"CHYBA")))))</f>
        <v>0</v>
      </c>
      <c r="BG9" s="60">
        <f>IF(ISBLANK(HLOOKUP(BG$2,Monitoring_eng!$A$1:$DB$79,Results!$C9,FALSE)),"",IF(HLOOKUP(BG$2,Monitoring_eng!$A$1:$DB$79,Results!$C9,FALSE)=$I9,$P9,IF(HLOOKUP(BG$2,Monitoring_eng!$A$1:$DB$79,Results!$C9,FALSE)=$K9,$Q9,IF(HLOOKUP(BG$2,Monitoring_eng!$A$1:$DB$79,Results!$C9,FALSE)=$M9,$R9,IF(HLOOKUP(BG$2,Monitoring_eng!$A$1:$DB$79,Results!$C9,FALSE)=$O9,$S9,"CHYBA")))))</f>
        <v>0</v>
      </c>
      <c r="BH9" s="60">
        <f>IF(ISBLANK(HLOOKUP(BH$2,Monitoring_eng!$A$1:$DB$79,Results!$C9,FALSE)),"",IF(HLOOKUP(BH$2,Monitoring_eng!$A$1:$DB$79,Results!$C9,FALSE)=$I9,$P9,IF(HLOOKUP(BH$2,Monitoring_eng!$A$1:$DB$79,Results!$C9,FALSE)=$K9,$Q9,IF(HLOOKUP(BH$2,Monitoring_eng!$A$1:$DB$79,Results!$C9,FALSE)=$M9,$R9,IF(HLOOKUP(BH$2,Monitoring_eng!$A$1:$DB$79,Results!$C9,FALSE)=$O9,$S9,"CHYBA")))))</f>
        <v>1</v>
      </c>
      <c r="BI9" s="60">
        <f>IF(ISBLANK(HLOOKUP(BI$2,Monitoring_eng!$A$1:$DB$79,Results!$C9,FALSE)),"",IF(HLOOKUP(BI$2,Monitoring_eng!$A$1:$DB$79,Results!$C9,FALSE)=$I9,$P9,IF(HLOOKUP(BI$2,Monitoring_eng!$A$1:$DB$79,Results!$C9,FALSE)=$K9,$Q9,IF(HLOOKUP(BI$2,Monitoring_eng!$A$1:$DB$79,Results!$C9,FALSE)=$M9,$R9,IF(HLOOKUP(BI$2,Monitoring_eng!$A$1:$DB$79,Results!$C9,FALSE)=$O9,$S9,"CHYBA")))))</f>
        <v>1</v>
      </c>
      <c r="BJ9" s="60">
        <f>IF(ISBLANK(HLOOKUP(BJ$2,Monitoring_eng!$A$1:$DB$79,Results!$C9,FALSE)),"",IF(HLOOKUP(BJ$2,Monitoring_eng!$A$1:$DB$79,Results!$C9,FALSE)=$I9,$P9,IF(HLOOKUP(BJ$2,Monitoring_eng!$A$1:$DB$79,Results!$C9,FALSE)=$K9,$Q9,IF(HLOOKUP(BJ$2,Monitoring_eng!$A$1:$DB$79,Results!$C9,FALSE)=$M9,$R9,IF(HLOOKUP(BJ$2,Monitoring_eng!$A$1:$DB$79,Results!$C9,FALSE)=$O9,$S9,"CHYBA")))))</f>
        <v>1</v>
      </c>
      <c r="BK9" s="60">
        <f>IF(ISBLANK(HLOOKUP(BK$2,Monitoring_eng!$A$1:$DB$79,Results!$C9,FALSE)),"",IF(HLOOKUP(BK$2,Monitoring_eng!$A$1:$DB$79,Results!$C9,FALSE)=$I9,$P9,IF(HLOOKUP(BK$2,Monitoring_eng!$A$1:$DB$79,Results!$C9,FALSE)=$K9,$Q9,IF(HLOOKUP(BK$2,Monitoring_eng!$A$1:$DB$79,Results!$C9,FALSE)=$M9,$R9,IF(HLOOKUP(BK$2,Monitoring_eng!$A$1:$DB$79,Results!$C9,FALSE)=$O9,$S9,"CHYBA")))))</f>
        <v>1</v>
      </c>
      <c r="BL9" s="60">
        <f>IF(ISBLANK(HLOOKUP(BL$2,Monitoring_eng!$A$1:$DB$79,Results!$C9,FALSE)),"",IF(HLOOKUP(BL$2,Monitoring_eng!$A$1:$DB$79,Results!$C9,FALSE)=$I9,$P9,IF(HLOOKUP(BL$2,Monitoring_eng!$A$1:$DB$79,Results!$C9,FALSE)=$K9,$Q9,IF(HLOOKUP(BL$2,Monitoring_eng!$A$1:$DB$79,Results!$C9,FALSE)=$M9,$R9,IF(HLOOKUP(BL$2,Monitoring_eng!$A$1:$DB$79,Results!$C9,FALSE)=$O9,$S9,"CHYBA")))))</f>
        <v>1</v>
      </c>
      <c r="BM9" s="60">
        <f>IF(ISBLANK(HLOOKUP(BM$2,Monitoring_eng!$A$1:$DB$79,Results!$C9,FALSE)),"",IF(HLOOKUP(BM$2,Monitoring_eng!$A$1:$DB$79,Results!$C9,FALSE)=$I9,$P9,IF(HLOOKUP(BM$2,Monitoring_eng!$A$1:$DB$79,Results!$C9,FALSE)=$K9,$Q9,IF(HLOOKUP(BM$2,Monitoring_eng!$A$1:$DB$79,Results!$C9,FALSE)=$M9,$R9,IF(HLOOKUP(BM$2,Monitoring_eng!$A$1:$DB$79,Results!$C9,FALSE)=$O9,$S9,"CHYBA")))))</f>
        <v>1</v>
      </c>
      <c r="BN9" s="60">
        <f>IF(ISBLANK(HLOOKUP(BN$2,Monitoring_eng!$A$1:$DB$79,Results!$C9,FALSE)),"",IF(HLOOKUP(BN$2,Monitoring_eng!$A$1:$DB$79,Results!$C9,FALSE)=$I9,$P9,IF(HLOOKUP(BN$2,Monitoring_eng!$A$1:$DB$79,Results!$C9,FALSE)=$K9,$Q9,IF(HLOOKUP(BN$2,Monitoring_eng!$A$1:$DB$79,Results!$C9,FALSE)=$M9,$R9,IF(HLOOKUP(BN$2,Monitoring_eng!$A$1:$DB$79,Results!$C9,FALSE)=$O9,$S9,"CHYBA")))))</f>
        <v>1</v>
      </c>
      <c r="BO9" s="60">
        <f>IF(ISBLANK(HLOOKUP(BO$2,Monitoring_eng!$A$1:$DB$79,Results!$C9,FALSE)),"",IF(HLOOKUP(BO$2,Monitoring_eng!$A$1:$DB$79,Results!$C9,FALSE)=$I9,$P9,IF(HLOOKUP(BO$2,Monitoring_eng!$A$1:$DB$79,Results!$C9,FALSE)=$K9,$Q9,IF(HLOOKUP(BO$2,Monitoring_eng!$A$1:$DB$79,Results!$C9,FALSE)=$M9,$R9,IF(HLOOKUP(BO$2,Monitoring_eng!$A$1:$DB$79,Results!$C9,FALSE)=$O9,$S9,"CHYBA")))))</f>
        <v>1</v>
      </c>
      <c r="BP9" s="60">
        <f>IF(ISBLANK(HLOOKUP(BP$2,Monitoring_eng!$A$1:$DB$79,Results!$C9,FALSE)),"",IF(HLOOKUP(BP$2,Monitoring_eng!$A$1:$DB$79,Results!$C9,FALSE)=$I9,$P9,IF(HLOOKUP(BP$2,Monitoring_eng!$A$1:$DB$79,Results!$C9,FALSE)=$K9,$Q9,IF(HLOOKUP(BP$2,Monitoring_eng!$A$1:$DB$79,Results!$C9,FALSE)=$M9,$R9,IF(HLOOKUP(BP$2,Monitoring_eng!$A$1:$DB$79,Results!$C9,FALSE)=$O9,$S9,"CHYBA")))))</f>
        <v>1</v>
      </c>
      <c r="BQ9" s="60">
        <f>IF(ISBLANK(HLOOKUP(BQ$2,Monitoring_eng!$A$1:$DB$79,Results!$C9,FALSE)),"",IF(HLOOKUP(BQ$2,Monitoring_eng!$A$1:$DB$79,Results!$C9,FALSE)=$I9,$P9,IF(HLOOKUP(BQ$2,Monitoring_eng!$A$1:$DB$79,Results!$C9,FALSE)=$K9,$Q9,IF(HLOOKUP(BQ$2,Monitoring_eng!$A$1:$DB$79,Results!$C9,FALSE)=$M9,$R9,IF(HLOOKUP(BQ$2,Monitoring_eng!$A$1:$DB$79,Results!$C9,FALSE)=$O9,$S9,"CHYBA")))))</f>
        <v>1</v>
      </c>
    </row>
    <row r="10" spans="1:69" x14ac:dyDescent="0.3">
      <c r="A10" s="37" t="s">
        <v>860</v>
      </c>
      <c r="B10" s="37" t="s">
        <v>310</v>
      </c>
      <c r="C10" s="37">
        <v>9</v>
      </c>
      <c r="D10" s="38" t="s">
        <v>631</v>
      </c>
      <c r="E10" s="38" t="s">
        <v>627</v>
      </c>
      <c r="F10" s="38" t="s">
        <v>2</v>
      </c>
      <c r="G10" s="37">
        <v>1</v>
      </c>
      <c r="H10" s="37" t="s">
        <v>481</v>
      </c>
      <c r="I10" s="37" t="s">
        <v>621</v>
      </c>
      <c r="J10" s="37" t="s">
        <v>482</v>
      </c>
      <c r="K10" s="59" t="s">
        <v>622</v>
      </c>
      <c r="L10" s="37" t="s">
        <v>483</v>
      </c>
      <c r="M10" s="37" t="s">
        <v>623</v>
      </c>
      <c r="N10" s="37" t="s">
        <v>755</v>
      </c>
      <c r="O10" s="37" t="s">
        <v>755</v>
      </c>
      <c r="P10" s="37">
        <f t="shared" si="0"/>
        <v>1</v>
      </c>
      <c r="Q10" s="37">
        <v>0</v>
      </c>
      <c r="R10" s="37">
        <f t="shared" si="1"/>
        <v>0.5</v>
      </c>
      <c r="S10" s="37" t="s">
        <v>755</v>
      </c>
      <c r="T10" s="60">
        <f>IF(ISBLANK(HLOOKUP(T$2,Monitoring_eng!$A$1:$DB$79,Results!$C10,FALSE)),"",IF(HLOOKUP(T$2,Monitoring_eng!$A$1:$DB$79,Results!$C10,FALSE)=$I10,$P10,IF(HLOOKUP(T$2,Monitoring_eng!$A$1:$DB$79,Results!$C10,FALSE)=$K10,$Q10,IF(HLOOKUP(T$2,Monitoring_eng!$A$1:$DB$79,Results!$C10,FALSE)=$M10,$R10,IF(HLOOKUP(T$2,Monitoring_eng!$A$1:$DB$79,Results!$C10,FALSE)=$O10,$S10,"CHYBA")))))</f>
        <v>1</v>
      </c>
      <c r="U10" s="60">
        <f>IF(ISBLANK(HLOOKUP(U$2,Monitoring_eng!$A$1:$DB$79,Results!$C10,FALSE)),"",IF(HLOOKUP(U$2,Monitoring_eng!$A$1:$DB$79,Results!$C10,FALSE)=$I10,$P10,IF(HLOOKUP(U$2,Monitoring_eng!$A$1:$DB$79,Results!$C10,FALSE)=$K10,$Q10,IF(HLOOKUP(U$2,Monitoring_eng!$A$1:$DB$79,Results!$C10,FALSE)=$M10,$R10,IF(HLOOKUP(U$2,Monitoring_eng!$A$1:$DB$79,Results!$C10,FALSE)=$O10,$S10,"CHYBA")))))</f>
        <v>1</v>
      </c>
      <c r="V10" s="60">
        <f>IF(ISBLANK(HLOOKUP(V$2,Monitoring_eng!$A$1:$DB$79,Results!$C10,FALSE)),"",IF(HLOOKUP(V$2,Monitoring_eng!$A$1:$DB$79,Results!$C10,FALSE)=$I10,$P10,IF(HLOOKUP(V$2,Monitoring_eng!$A$1:$DB$79,Results!$C10,FALSE)=$K10,$Q10,IF(HLOOKUP(V$2,Monitoring_eng!$A$1:$DB$79,Results!$C10,FALSE)=$M10,$R10,IF(HLOOKUP(V$2,Monitoring_eng!$A$1:$DB$79,Results!$C10,FALSE)=$O10,$S10,"CHYBA")))))</f>
        <v>0</v>
      </c>
      <c r="W10" s="60">
        <f>IF(ISBLANK(HLOOKUP(W$2,Monitoring_eng!$A$1:$DB$79,Results!$C10,FALSE)),"",IF(HLOOKUP(W$2,Monitoring_eng!$A$1:$DB$79,Results!$C10,FALSE)=$I10,$P10,IF(HLOOKUP(W$2,Monitoring_eng!$A$1:$DB$79,Results!$C10,FALSE)=$K10,$Q10,IF(HLOOKUP(W$2,Monitoring_eng!$A$1:$DB$79,Results!$C10,FALSE)=$M10,$R10,IF(HLOOKUP(W$2,Monitoring_eng!$A$1:$DB$79,Results!$C10,FALSE)=$O10,$S10,"CHYBA")))))</f>
        <v>0</v>
      </c>
      <c r="X10" s="60">
        <f>IF(ISBLANK(HLOOKUP(X$2,Monitoring_eng!$A$1:$DB$79,Results!$C10,FALSE)),"",IF(HLOOKUP(X$2,Monitoring_eng!$A$1:$DB$79,Results!$C10,FALSE)=$I10,$P10,IF(HLOOKUP(X$2,Monitoring_eng!$A$1:$DB$79,Results!$C10,FALSE)=$K10,$Q10,IF(HLOOKUP(X$2,Monitoring_eng!$A$1:$DB$79,Results!$C10,FALSE)=$M10,$R10,IF(HLOOKUP(X$2,Monitoring_eng!$A$1:$DB$79,Results!$C10,FALSE)=$O10,$S10,"CHYBA")))))</f>
        <v>0</v>
      </c>
      <c r="Y10" s="60">
        <f>IF(ISBLANK(HLOOKUP(Y$2,Monitoring_eng!$A$1:$DB$79,Results!$C10,FALSE)),"",IF(HLOOKUP(Y$2,Monitoring_eng!$A$1:$DB$79,Results!$C10,FALSE)=$I10,$P10,IF(HLOOKUP(Y$2,Monitoring_eng!$A$1:$DB$79,Results!$C10,FALSE)=$K10,$Q10,IF(HLOOKUP(Y$2,Monitoring_eng!$A$1:$DB$79,Results!$C10,FALSE)=$M10,$R10,IF(HLOOKUP(Y$2,Monitoring_eng!$A$1:$DB$79,Results!$C10,FALSE)=$O10,$S10,"CHYBA")))))</f>
        <v>1</v>
      </c>
      <c r="Z10" s="60">
        <f>IF(ISBLANK(HLOOKUP(Z$2,Monitoring_eng!$A$1:$DB$79,Results!$C10,FALSE)),"",IF(HLOOKUP(Z$2,Monitoring_eng!$A$1:$DB$79,Results!$C10,FALSE)=$I10,$P10,IF(HLOOKUP(Z$2,Monitoring_eng!$A$1:$DB$79,Results!$C10,FALSE)=$K10,$Q10,IF(HLOOKUP(Z$2,Monitoring_eng!$A$1:$DB$79,Results!$C10,FALSE)=$M10,$R10,IF(HLOOKUP(Z$2,Monitoring_eng!$A$1:$DB$79,Results!$C10,FALSE)=$O10,$S10,"CHYBA")))))</f>
        <v>0</v>
      </c>
      <c r="AA10" s="60">
        <f>IF(ISBLANK(HLOOKUP(AA$2,Monitoring_eng!$A$1:$DB$79,Results!$C10,FALSE)),"",IF(HLOOKUP(AA$2,Monitoring_eng!$A$1:$DB$79,Results!$C10,FALSE)=$I10,$P10,IF(HLOOKUP(AA$2,Monitoring_eng!$A$1:$DB$79,Results!$C10,FALSE)=$K10,$Q10,IF(HLOOKUP(AA$2,Monitoring_eng!$A$1:$DB$79,Results!$C10,FALSE)=$M10,$R10,IF(HLOOKUP(AA$2,Monitoring_eng!$A$1:$DB$79,Results!$C10,FALSE)=$O10,$S10,"CHYBA")))))</f>
        <v>0.5</v>
      </c>
      <c r="AB10" s="60">
        <f>IF(ISBLANK(HLOOKUP(AB$2,Monitoring_eng!$A$1:$DB$79,Results!$C10,FALSE)),"",IF(HLOOKUP(AB$2,Monitoring_eng!$A$1:$DB$79,Results!$C10,FALSE)=$I10,$P10,IF(HLOOKUP(AB$2,Monitoring_eng!$A$1:$DB$79,Results!$C10,FALSE)=$K10,$Q10,IF(HLOOKUP(AB$2,Monitoring_eng!$A$1:$DB$79,Results!$C10,FALSE)=$M10,$R10,IF(HLOOKUP(AB$2,Monitoring_eng!$A$1:$DB$79,Results!$C10,FALSE)=$O10,$S10,"CHYBA")))))</f>
        <v>1</v>
      </c>
      <c r="AC10" s="60">
        <f>IF(ISBLANK(HLOOKUP(AC$2,Monitoring_eng!$A$1:$DB$79,Results!$C10,FALSE)),"",IF(HLOOKUP(AC$2,Monitoring_eng!$A$1:$DB$79,Results!$C10,FALSE)=$I10,$P10,IF(HLOOKUP(AC$2,Monitoring_eng!$A$1:$DB$79,Results!$C10,FALSE)=$K10,$Q10,IF(HLOOKUP(AC$2,Monitoring_eng!$A$1:$DB$79,Results!$C10,FALSE)=$M10,$R10,IF(HLOOKUP(AC$2,Monitoring_eng!$A$1:$DB$79,Results!$C10,FALSE)=$O10,$S10,"CHYBA")))))</f>
        <v>1</v>
      </c>
      <c r="AD10" s="60">
        <f>IF(ISBLANK(HLOOKUP(AD$2,Monitoring_eng!$A$1:$DB$79,Results!$C10,FALSE)),"",IF(HLOOKUP(AD$2,Monitoring_eng!$A$1:$DB$79,Results!$C10,FALSE)=$I10,$P10,IF(HLOOKUP(AD$2,Monitoring_eng!$A$1:$DB$79,Results!$C10,FALSE)=$K10,$Q10,IF(HLOOKUP(AD$2,Monitoring_eng!$A$1:$DB$79,Results!$C10,FALSE)=$M10,$R10,IF(HLOOKUP(AD$2,Monitoring_eng!$A$1:$DB$79,Results!$C10,FALSE)=$O10,$S10,"CHYBA")))))</f>
        <v>1</v>
      </c>
      <c r="AE10" s="60">
        <f>IF(ISBLANK(HLOOKUP(AE$2,Monitoring_eng!$A$1:$DB$79,Results!$C10,FALSE)),"",IF(HLOOKUP(AE$2,Monitoring_eng!$A$1:$DB$79,Results!$C10,FALSE)=$I10,$P10,IF(HLOOKUP(AE$2,Monitoring_eng!$A$1:$DB$79,Results!$C10,FALSE)=$K10,$Q10,IF(HLOOKUP(AE$2,Monitoring_eng!$A$1:$DB$79,Results!$C10,FALSE)=$M10,$R10,IF(HLOOKUP(AE$2,Monitoring_eng!$A$1:$DB$79,Results!$C10,FALSE)=$O10,$S10,"CHYBA")))))</f>
        <v>1</v>
      </c>
      <c r="AF10" s="60">
        <f>IF(ISBLANK(HLOOKUP(AF$2,Monitoring_eng!$A$1:$DB$79,Results!$C10,FALSE)),"",IF(HLOOKUP(AF$2,Monitoring_eng!$A$1:$DB$79,Results!$C10,FALSE)=$I10,$P10,IF(HLOOKUP(AF$2,Monitoring_eng!$A$1:$DB$79,Results!$C10,FALSE)=$K10,$Q10,IF(HLOOKUP(AF$2,Monitoring_eng!$A$1:$DB$79,Results!$C10,FALSE)=$M10,$R10,IF(HLOOKUP(AF$2,Monitoring_eng!$A$1:$DB$79,Results!$C10,FALSE)=$O10,$S10,"CHYBA")))))</f>
        <v>1</v>
      </c>
      <c r="AG10" s="60">
        <f>IF(ISBLANK(HLOOKUP(AG$2,Monitoring_eng!$A$1:$DB$79,Results!$C10,FALSE)),"",IF(HLOOKUP(AG$2,Monitoring_eng!$A$1:$DB$79,Results!$C10,FALSE)=$I10,$P10,IF(HLOOKUP(AG$2,Monitoring_eng!$A$1:$DB$79,Results!$C10,FALSE)=$K10,$Q10,IF(HLOOKUP(AG$2,Monitoring_eng!$A$1:$DB$79,Results!$C10,FALSE)=$M10,$R10,IF(HLOOKUP(AG$2,Monitoring_eng!$A$1:$DB$79,Results!$C10,FALSE)=$O10,$S10,"CHYBA")))))</f>
        <v>1</v>
      </c>
      <c r="AH10" s="60">
        <f>IF(ISBLANK(HLOOKUP(AH$2,Monitoring_eng!$A$1:$DB$79,Results!$C10,FALSE)),"",IF(HLOOKUP(AH$2,Monitoring_eng!$A$1:$DB$79,Results!$C10,FALSE)=$I10,$P10,IF(HLOOKUP(AH$2,Monitoring_eng!$A$1:$DB$79,Results!$C10,FALSE)=$K10,$Q10,IF(HLOOKUP(AH$2,Monitoring_eng!$A$1:$DB$79,Results!$C10,FALSE)=$M10,$R10,IF(HLOOKUP(AH$2,Monitoring_eng!$A$1:$DB$79,Results!$C10,FALSE)=$O10,$S10,"CHYBA")))))</f>
        <v>1</v>
      </c>
      <c r="AI10" s="60">
        <f>IF(ISBLANK(HLOOKUP(AI$2,Monitoring_eng!$A$1:$DB$79,Results!$C10,FALSE)),"",IF(HLOOKUP(AI$2,Monitoring_eng!$A$1:$DB$79,Results!$C10,FALSE)=$I10,$P10,IF(HLOOKUP(AI$2,Monitoring_eng!$A$1:$DB$79,Results!$C10,FALSE)=$K10,$Q10,IF(HLOOKUP(AI$2,Monitoring_eng!$A$1:$DB$79,Results!$C10,FALSE)=$M10,$R10,IF(HLOOKUP(AI$2,Monitoring_eng!$A$1:$DB$79,Results!$C10,FALSE)=$O10,$S10,"CHYBA")))))</f>
        <v>0.5</v>
      </c>
      <c r="AJ10" s="60">
        <f>IF(ISBLANK(HLOOKUP(AJ$2,Monitoring_eng!$A$1:$DB$79,Results!$C10,FALSE)),"",IF(HLOOKUP(AJ$2,Monitoring_eng!$A$1:$DB$79,Results!$C10,FALSE)=$I10,$P10,IF(HLOOKUP(AJ$2,Monitoring_eng!$A$1:$DB$79,Results!$C10,FALSE)=$K10,$Q10,IF(HLOOKUP(AJ$2,Monitoring_eng!$A$1:$DB$79,Results!$C10,FALSE)=$M10,$R10,IF(HLOOKUP(AJ$2,Monitoring_eng!$A$1:$DB$79,Results!$C10,FALSE)=$O10,$S10,"CHYBA")))))</f>
        <v>1</v>
      </c>
      <c r="AK10" s="60">
        <f>IF(ISBLANK(HLOOKUP(AK$2,Monitoring_eng!$A$1:$DB$79,Results!$C10,FALSE)),"",IF(HLOOKUP(AK$2,Monitoring_eng!$A$1:$DB$79,Results!$C10,FALSE)=$I10,$P10,IF(HLOOKUP(AK$2,Monitoring_eng!$A$1:$DB$79,Results!$C10,FALSE)=$K10,$Q10,IF(HLOOKUP(AK$2,Monitoring_eng!$A$1:$DB$79,Results!$C10,FALSE)=$M10,$R10,IF(HLOOKUP(AK$2,Monitoring_eng!$A$1:$DB$79,Results!$C10,FALSE)=$O10,$S10,"CHYBA")))))</f>
        <v>0</v>
      </c>
      <c r="AL10" s="60">
        <f>IF(ISBLANK(HLOOKUP(AL$2,Monitoring_eng!$A$1:$DB$79,Results!$C10,FALSE)),"",IF(HLOOKUP(AL$2,Monitoring_eng!$A$1:$DB$79,Results!$C10,FALSE)=$I10,$P10,IF(HLOOKUP(AL$2,Monitoring_eng!$A$1:$DB$79,Results!$C10,FALSE)=$K10,$Q10,IF(HLOOKUP(AL$2,Monitoring_eng!$A$1:$DB$79,Results!$C10,FALSE)=$M10,$R10,IF(HLOOKUP(AL$2,Monitoring_eng!$A$1:$DB$79,Results!$C10,FALSE)=$O10,$S10,"CHYBA")))))</f>
        <v>1</v>
      </c>
      <c r="AM10" s="60">
        <f>IF(ISBLANK(HLOOKUP(AM$2,Monitoring_eng!$A$1:$DB$79,Results!$C10,FALSE)),"",IF(HLOOKUP(AM$2,Monitoring_eng!$A$1:$DB$79,Results!$C10,FALSE)=$I10,$P10,IF(HLOOKUP(AM$2,Monitoring_eng!$A$1:$DB$79,Results!$C10,FALSE)=$K10,$Q10,IF(HLOOKUP(AM$2,Monitoring_eng!$A$1:$DB$79,Results!$C10,FALSE)=$M10,$R10,IF(HLOOKUP(AM$2,Monitoring_eng!$A$1:$DB$79,Results!$C10,FALSE)=$O10,$S10,"CHYBA")))))</f>
        <v>0</v>
      </c>
      <c r="AN10" s="60">
        <f>IF(ISBLANK(HLOOKUP(AN$2,Monitoring_eng!$A$1:$DB$79,Results!$C10,FALSE)),"",IF(HLOOKUP(AN$2,Monitoring_eng!$A$1:$DB$79,Results!$C10,FALSE)=$I10,$P10,IF(HLOOKUP(AN$2,Monitoring_eng!$A$1:$DB$79,Results!$C10,FALSE)=$K10,$Q10,IF(HLOOKUP(AN$2,Monitoring_eng!$A$1:$DB$79,Results!$C10,FALSE)=$M10,$R10,IF(HLOOKUP(AN$2,Monitoring_eng!$A$1:$DB$79,Results!$C10,FALSE)=$O10,$S10,"CHYBA")))))</f>
        <v>1</v>
      </c>
      <c r="AO10" s="60">
        <f>IF(ISBLANK(HLOOKUP(AO$2,Monitoring_eng!$A$1:$DB$79,Results!$C10,FALSE)),"",IF(HLOOKUP(AO$2,Monitoring_eng!$A$1:$DB$79,Results!$C10,FALSE)=$I10,$P10,IF(HLOOKUP(AO$2,Monitoring_eng!$A$1:$DB$79,Results!$C10,FALSE)=$K10,$Q10,IF(HLOOKUP(AO$2,Monitoring_eng!$A$1:$DB$79,Results!$C10,FALSE)=$M10,$R10,IF(HLOOKUP(AO$2,Monitoring_eng!$A$1:$DB$79,Results!$C10,FALSE)=$O10,$S10,"CHYBA")))))</f>
        <v>0.5</v>
      </c>
      <c r="AP10" s="60">
        <f>IF(ISBLANK(HLOOKUP(AP$2,Monitoring_eng!$A$1:$DB$79,Results!$C10,FALSE)),"",IF(HLOOKUP(AP$2,Monitoring_eng!$A$1:$DB$79,Results!$C10,FALSE)=$I10,$P10,IF(HLOOKUP(AP$2,Monitoring_eng!$A$1:$DB$79,Results!$C10,FALSE)=$K10,$Q10,IF(HLOOKUP(AP$2,Monitoring_eng!$A$1:$DB$79,Results!$C10,FALSE)=$M10,$R10,IF(HLOOKUP(AP$2,Monitoring_eng!$A$1:$DB$79,Results!$C10,FALSE)=$O10,$S10,"CHYBA")))))</f>
        <v>0</v>
      </c>
      <c r="AQ10" s="60">
        <f>IF(ISBLANK(HLOOKUP(AQ$2,Monitoring_eng!$A$1:$DB$79,Results!$C10,FALSE)),"",IF(HLOOKUP(AQ$2,Monitoring_eng!$A$1:$DB$79,Results!$C10,FALSE)=$I10,$P10,IF(HLOOKUP(AQ$2,Monitoring_eng!$A$1:$DB$79,Results!$C10,FALSE)=$K10,$Q10,IF(HLOOKUP(AQ$2,Monitoring_eng!$A$1:$DB$79,Results!$C10,FALSE)=$M10,$R10,IF(HLOOKUP(AQ$2,Monitoring_eng!$A$1:$DB$79,Results!$C10,FALSE)=$O10,$S10,"CHYBA")))))</f>
        <v>0.5</v>
      </c>
      <c r="AR10" s="60">
        <f>IF(ISBLANK(HLOOKUP(AR$2,Monitoring_eng!$A$1:$DB$79,Results!$C10,FALSE)),"",IF(HLOOKUP(AR$2,Monitoring_eng!$A$1:$DB$79,Results!$C10,FALSE)=$I10,$P10,IF(HLOOKUP(AR$2,Monitoring_eng!$A$1:$DB$79,Results!$C10,FALSE)=$K10,$Q10,IF(HLOOKUP(AR$2,Monitoring_eng!$A$1:$DB$79,Results!$C10,FALSE)=$M10,$R10,IF(HLOOKUP(AR$2,Monitoring_eng!$A$1:$DB$79,Results!$C10,FALSE)=$O10,$S10,"CHYBA")))))</f>
        <v>0.5</v>
      </c>
      <c r="AS10" s="60">
        <f>IF(ISBLANK(HLOOKUP(AS$2,Monitoring_eng!$A$1:$DB$79,Results!$C10,FALSE)),"",IF(HLOOKUP(AS$2,Monitoring_eng!$A$1:$DB$79,Results!$C10,FALSE)=$I10,$P10,IF(HLOOKUP(AS$2,Monitoring_eng!$A$1:$DB$79,Results!$C10,FALSE)=$K10,$Q10,IF(HLOOKUP(AS$2,Monitoring_eng!$A$1:$DB$79,Results!$C10,FALSE)=$M10,$R10,IF(HLOOKUP(AS$2,Monitoring_eng!$A$1:$DB$79,Results!$C10,FALSE)=$O10,$S10,"CHYBA")))))</f>
        <v>0.5</v>
      </c>
      <c r="AT10" s="60">
        <f>IF(ISBLANK(HLOOKUP(AT$2,Monitoring_eng!$A$1:$DB$79,Results!$C10,FALSE)),"",IF(HLOOKUP(AT$2,Monitoring_eng!$A$1:$DB$79,Results!$C10,FALSE)=$I10,$P10,IF(HLOOKUP(AT$2,Monitoring_eng!$A$1:$DB$79,Results!$C10,FALSE)=$K10,$Q10,IF(HLOOKUP(AT$2,Monitoring_eng!$A$1:$DB$79,Results!$C10,FALSE)=$M10,$R10,IF(HLOOKUP(AT$2,Monitoring_eng!$A$1:$DB$79,Results!$C10,FALSE)=$O10,$S10,"CHYBA")))))</f>
        <v>0.5</v>
      </c>
      <c r="AU10" s="60">
        <f>IF(ISBLANK(HLOOKUP(AU$2,Monitoring_eng!$A$1:$DB$79,Results!$C10,FALSE)),"",IF(HLOOKUP(AU$2,Monitoring_eng!$A$1:$DB$79,Results!$C10,FALSE)=$I10,$P10,IF(HLOOKUP(AU$2,Monitoring_eng!$A$1:$DB$79,Results!$C10,FALSE)=$K10,$Q10,IF(HLOOKUP(AU$2,Monitoring_eng!$A$1:$DB$79,Results!$C10,FALSE)=$M10,$R10,IF(HLOOKUP(AU$2,Monitoring_eng!$A$1:$DB$79,Results!$C10,FALSE)=$O10,$S10,"CHYBA")))))</f>
        <v>0.5</v>
      </c>
      <c r="AV10" s="60">
        <f>IF(ISBLANK(HLOOKUP(AV$2,Monitoring_eng!$A$1:$DB$79,Results!$C10,FALSE)),"",IF(HLOOKUP(AV$2,Monitoring_eng!$A$1:$DB$79,Results!$C10,FALSE)=$I10,$P10,IF(HLOOKUP(AV$2,Monitoring_eng!$A$1:$DB$79,Results!$C10,FALSE)=$K10,$Q10,IF(HLOOKUP(AV$2,Monitoring_eng!$A$1:$DB$79,Results!$C10,FALSE)=$M10,$R10,IF(HLOOKUP(AV$2,Monitoring_eng!$A$1:$DB$79,Results!$C10,FALSE)=$O10,$S10,"CHYBA")))))</f>
        <v>0.5</v>
      </c>
      <c r="AW10" s="60">
        <f>IF(ISBLANK(HLOOKUP(AW$2,Monitoring_eng!$A$1:$DB$79,Results!$C10,FALSE)),"",IF(HLOOKUP(AW$2,Monitoring_eng!$A$1:$DB$79,Results!$C10,FALSE)=$I10,$P10,IF(HLOOKUP(AW$2,Monitoring_eng!$A$1:$DB$79,Results!$C10,FALSE)=$K10,$Q10,IF(HLOOKUP(AW$2,Monitoring_eng!$A$1:$DB$79,Results!$C10,FALSE)=$M10,$R10,IF(HLOOKUP(AW$2,Monitoring_eng!$A$1:$DB$79,Results!$C10,FALSE)=$O10,$S10,"CHYBA")))))</f>
        <v>0.5</v>
      </c>
      <c r="AX10" s="60">
        <f>IF(ISBLANK(HLOOKUP(AX$2,Monitoring_eng!$A$1:$DB$79,Results!$C10,FALSE)),"",IF(HLOOKUP(AX$2,Monitoring_eng!$A$1:$DB$79,Results!$C10,FALSE)=$I10,$P10,IF(HLOOKUP(AX$2,Monitoring_eng!$A$1:$DB$79,Results!$C10,FALSE)=$K10,$Q10,IF(HLOOKUP(AX$2,Monitoring_eng!$A$1:$DB$79,Results!$C10,FALSE)=$M10,$R10,IF(HLOOKUP(AX$2,Monitoring_eng!$A$1:$DB$79,Results!$C10,FALSE)=$O10,$S10,"CHYBA")))))</f>
        <v>1</v>
      </c>
      <c r="AY10" s="60">
        <f>IF(ISBLANK(HLOOKUP(AY$2,Monitoring_eng!$A$1:$DB$79,Results!$C10,FALSE)),"",IF(HLOOKUP(AY$2,Monitoring_eng!$A$1:$DB$79,Results!$C10,FALSE)=$I10,$P10,IF(HLOOKUP(AY$2,Monitoring_eng!$A$1:$DB$79,Results!$C10,FALSE)=$K10,$Q10,IF(HLOOKUP(AY$2,Monitoring_eng!$A$1:$DB$79,Results!$C10,FALSE)=$M10,$R10,IF(HLOOKUP(AY$2,Monitoring_eng!$A$1:$DB$79,Results!$C10,FALSE)=$O10,$S10,"CHYBA")))))</f>
        <v>1</v>
      </c>
      <c r="AZ10" s="60">
        <f>IF(ISBLANK(HLOOKUP(AZ$2,Monitoring_eng!$A$1:$DB$79,Results!$C10,FALSE)),"",IF(HLOOKUP(AZ$2,Monitoring_eng!$A$1:$DB$79,Results!$C10,FALSE)=$I10,$P10,IF(HLOOKUP(AZ$2,Monitoring_eng!$A$1:$DB$79,Results!$C10,FALSE)=$K10,$Q10,IF(HLOOKUP(AZ$2,Monitoring_eng!$A$1:$DB$79,Results!$C10,FALSE)=$M10,$R10,IF(HLOOKUP(AZ$2,Monitoring_eng!$A$1:$DB$79,Results!$C10,FALSE)=$O10,$S10,"CHYBA")))))</f>
        <v>1</v>
      </c>
      <c r="BA10" s="60">
        <f>IF(ISBLANK(HLOOKUP(BA$2,Monitoring_eng!$A$1:$DB$79,Results!$C10,FALSE)),"",IF(HLOOKUP(BA$2,Monitoring_eng!$A$1:$DB$79,Results!$C10,FALSE)=$I10,$P10,IF(HLOOKUP(BA$2,Monitoring_eng!$A$1:$DB$79,Results!$C10,FALSE)=$K10,$Q10,IF(HLOOKUP(BA$2,Monitoring_eng!$A$1:$DB$79,Results!$C10,FALSE)=$M10,$R10,IF(HLOOKUP(BA$2,Monitoring_eng!$A$1:$DB$79,Results!$C10,FALSE)=$O10,$S10,"CHYBA")))))</f>
        <v>1</v>
      </c>
      <c r="BB10" s="60">
        <f>IF(ISBLANK(HLOOKUP(BB$2,Monitoring_eng!$A$1:$DB$79,Results!$C10,FALSE)),"",IF(HLOOKUP(BB$2,Monitoring_eng!$A$1:$DB$79,Results!$C10,FALSE)=$I10,$P10,IF(HLOOKUP(BB$2,Monitoring_eng!$A$1:$DB$79,Results!$C10,FALSE)=$K10,$Q10,IF(HLOOKUP(BB$2,Monitoring_eng!$A$1:$DB$79,Results!$C10,FALSE)=$M10,$R10,IF(HLOOKUP(BB$2,Monitoring_eng!$A$1:$DB$79,Results!$C10,FALSE)=$O10,$S10,"CHYBA")))))</f>
        <v>0</v>
      </c>
      <c r="BC10" s="60">
        <f>IF(ISBLANK(HLOOKUP(BC$2,Monitoring_eng!$A$1:$DB$79,Results!$C10,FALSE)),"",IF(HLOOKUP(BC$2,Monitoring_eng!$A$1:$DB$79,Results!$C10,FALSE)=$I10,$P10,IF(HLOOKUP(BC$2,Monitoring_eng!$A$1:$DB$79,Results!$C10,FALSE)=$K10,$Q10,IF(HLOOKUP(BC$2,Monitoring_eng!$A$1:$DB$79,Results!$C10,FALSE)=$M10,$R10,IF(HLOOKUP(BC$2,Monitoring_eng!$A$1:$DB$79,Results!$C10,FALSE)=$O10,$S10,"CHYBA")))))</f>
        <v>1</v>
      </c>
      <c r="BD10" s="60">
        <f>IF(ISBLANK(HLOOKUP(BD$2,Monitoring_eng!$A$1:$DB$79,Results!$C10,FALSE)),"",IF(HLOOKUP(BD$2,Monitoring_eng!$A$1:$DB$79,Results!$C10,FALSE)=$I10,$P10,IF(HLOOKUP(BD$2,Monitoring_eng!$A$1:$DB$79,Results!$C10,FALSE)=$K10,$Q10,IF(HLOOKUP(BD$2,Monitoring_eng!$A$1:$DB$79,Results!$C10,FALSE)=$M10,$R10,IF(HLOOKUP(BD$2,Monitoring_eng!$A$1:$DB$79,Results!$C10,FALSE)=$O10,$S10,"CHYBA")))))</f>
        <v>1</v>
      </c>
      <c r="BE10" s="60">
        <f>IF(ISBLANK(HLOOKUP(BE$2,Monitoring_eng!$A$1:$DB$79,Results!$C10,FALSE)),"",IF(HLOOKUP(BE$2,Monitoring_eng!$A$1:$DB$79,Results!$C10,FALSE)=$I10,$P10,IF(HLOOKUP(BE$2,Monitoring_eng!$A$1:$DB$79,Results!$C10,FALSE)=$K10,$Q10,IF(HLOOKUP(BE$2,Monitoring_eng!$A$1:$DB$79,Results!$C10,FALSE)=$M10,$R10,IF(HLOOKUP(BE$2,Monitoring_eng!$A$1:$DB$79,Results!$C10,FALSE)=$O10,$S10,"CHYBA")))))</f>
        <v>0</v>
      </c>
      <c r="BF10" s="60">
        <f>IF(ISBLANK(HLOOKUP(BF$2,Monitoring_eng!$A$1:$DB$79,Results!$C10,FALSE)),"",IF(HLOOKUP(BF$2,Monitoring_eng!$A$1:$DB$79,Results!$C10,FALSE)=$I10,$P10,IF(HLOOKUP(BF$2,Monitoring_eng!$A$1:$DB$79,Results!$C10,FALSE)=$K10,$Q10,IF(HLOOKUP(BF$2,Monitoring_eng!$A$1:$DB$79,Results!$C10,FALSE)=$M10,$R10,IF(HLOOKUP(BF$2,Monitoring_eng!$A$1:$DB$79,Results!$C10,FALSE)=$O10,$S10,"CHYBA")))))</f>
        <v>1</v>
      </c>
      <c r="BG10" s="60">
        <f>IF(ISBLANK(HLOOKUP(BG$2,Monitoring_eng!$A$1:$DB$79,Results!$C10,FALSE)),"",IF(HLOOKUP(BG$2,Monitoring_eng!$A$1:$DB$79,Results!$C10,FALSE)=$I10,$P10,IF(HLOOKUP(BG$2,Monitoring_eng!$A$1:$DB$79,Results!$C10,FALSE)=$K10,$Q10,IF(HLOOKUP(BG$2,Monitoring_eng!$A$1:$DB$79,Results!$C10,FALSE)=$M10,$R10,IF(HLOOKUP(BG$2,Monitoring_eng!$A$1:$DB$79,Results!$C10,FALSE)=$O10,$S10,"CHYBA")))))</f>
        <v>1</v>
      </c>
      <c r="BH10" s="60">
        <f>IF(ISBLANK(HLOOKUP(BH$2,Monitoring_eng!$A$1:$DB$79,Results!$C10,FALSE)),"",IF(HLOOKUP(BH$2,Monitoring_eng!$A$1:$DB$79,Results!$C10,FALSE)=$I10,$P10,IF(HLOOKUP(BH$2,Monitoring_eng!$A$1:$DB$79,Results!$C10,FALSE)=$K10,$Q10,IF(HLOOKUP(BH$2,Monitoring_eng!$A$1:$DB$79,Results!$C10,FALSE)=$M10,$R10,IF(HLOOKUP(BH$2,Monitoring_eng!$A$1:$DB$79,Results!$C10,FALSE)=$O10,$S10,"CHYBA")))))</f>
        <v>1</v>
      </c>
      <c r="BI10" s="60">
        <f>IF(ISBLANK(HLOOKUP(BI$2,Monitoring_eng!$A$1:$DB$79,Results!$C10,FALSE)),"",IF(HLOOKUP(BI$2,Monitoring_eng!$A$1:$DB$79,Results!$C10,FALSE)=$I10,$P10,IF(HLOOKUP(BI$2,Monitoring_eng!$A$1:$DB$79,Results!$C10,FALSE)=$K10,$Q10,IF(HLOOKUP(BI$2,Monitoring_eng!$A$1:$DB$79,Results!$C10,FALSE)=$M10,$R10,IF(HLOOKUP(BI$2,Monitoring_eng!$A$1:$DB$79,Results!$C10,FALSE)=$O10,$S10,"CHYBA")))))</f>
        <v>1</v>
      </c>
      <c r="BJ10" s="60">
        <f>IF(ISBLANK(HLOOKUP(BJ$2,Monitoring_eng!$A$1:$DB$79,Results!$C10,FALSE)),"",IF(HLOOKUP(BJ$2,Monitoring_eng!$A$1:$DB$79,Results!$C10,FALSE)=$I10,$P10,IF(HLOOKUP(BJ$2,Monitoring_eng!$A$1:$DB$79,Results!$C10,FALSE)=$K10,$Q10,IF(HLOOKUP(BJ$2,Monitoring_eng!$A$1:$DB$79,Results!$C10,FALSE)=$M10,$R10,IF(HLOOKUP(BJ$2,Monitoring_eng!$A$1:$DB$79,Results!$C10,FALSE)=$O10,$S10,"CHYBA")))))</f>
        <v>1</v>
      </c>
      <c r="BK10" s="60">
        <f>IF(ISBLANK(HLOOKUP(BK$2,Monitoring_eng!$A$1:$DB$79,Results!$C10,FALSE)),"",IF(HLOOKUP(BK$2,Monitoring_eng!$A$1:$DB$79,Results!$C10,FALSE)=$I10,$P10,IF(HLOOKUP(BK$2,Monitoring_eng!$A$1:$DB$79,Results!$C10,FALSE)=$K10,$Q10,IF(HLOOKUP(BK$2,Monitoring_eng!$A$1:$DB$79,Results!$C10,FALSE)=$M10,$R10,IF(HLOOKUP(BK$2,Monitoring_eng!$A$1:$DB$79,Results!$C10,FALSE)=$O10,$S10,"CHYBA")))))</f>
        <v>1</v>
      </c>
      <c r="BL10" s="60">
        <f>IF(ISBLANK(HLOOKUP(BL$2,Monitoring_eng!$A$1:$DB$79,Results!$C10,FALSE)),"",IF(HLOOKUP(BL$2,Monitoring_eng!$A$1:$DB$79,Results!$C10,FALSE)=$I10,$P10,IF(HLOOKUP(BL$2,Monitoring_eng!$A$1:$DB$79,Results!$C10,FALSE)=$K10,$Q10,IF(HLOOKUP(BL$2,Monitoring_eng!$A$1:$DB$79,Results!$C10,FALSE)=$M10,$R10,IF(HLOOKUP(BL$2,Monitoring_eng!$A$1:$DB$79,Results!$C10,FALSE)=$O10,$S10,"CHYBA")))))</f>
        <v>1</v>
      </c>
      <c r="BM10" s="60">
        <f>IF(ISBLANK(HLOOKUP(BM$2,Monitoring_eng!$A$1:$DB$79,Results!$C10,FALSE)),"",IF(HLOOKUP(BM$2,Monitoring_eng!$A$1:$DB$79,Results!$C10,FALSE)=$I10,$P10,IF(HLOOKUP(BM$2,Monitoring_eng!$A$1:$DB$79,Results!$C10,FALSE)=$K10,$Q10,IF(HLOOKUP(BM$2,Monitoring_eng!$A$1:$DB$79,Results!$C10,FALSE)=$M10,$R10,IF(HLOOKUP(BM$2,Monitoring_eng!$A$1:$DB$79,Results!$C10,FALSE)=$O10,$S10,"CHYBA")))))</f>
        <v>1</v>
      </c>
      <c r="BN10" s="60">
        <f>IF(ISBLANK(HLOOKUP(BN$2,Monitoring_eng!$A$1:$DB$79,Results!$C10,FALSE)),"",IF(HLOOKUP(BN$2,Monitoring_eng!$A$1:$DB$79,Results!$C10,FALSE)=$I10,$P10,IF(HLOOKUP(BN$2,Monitoring_eng!$A$1:$DB$79,Results!$C10,FALSE)=$K10,$Q10,IF(HLOOKUP(BN$2,Monitoring_eng!$A$1:$DB$79,Results!$C10,FALSE)=$M10,$R10,IF(HLOOKUP(BN$2,Monitoring_eng!$A$1:$DB$79,Results!$C10,FALSE)=$O10,$S10,"CHYBA")))))</f>
        <v>1</v>
      </c>
      <c r="BO10" s="60">
        <f>IF(ISBLANK(HLOOKUP(BO$2,Monitoring_eng!$A$1:$DB$79,Results!$C10,FALSE)),"",IF(HLOOKUP(BO$2,Monitoring_eng!$A$1:$DB$79,Results!$C10,FALSE)=$I10,$P10,IF(HLOOKUP(BO$2,Monitoring_eng!$A$1:$DB$79,Results!$C10,FALSE)=$K10,$Q10,IF(HLOOKUP(BO$2,Monitoring_eng!$A$1:$DB$79,Results!$C10,FALSE)=$M10,$R10,IF(HLOOKUP(BO$2,Monitoring_eng!$A$1:$DB$79,Results!$C10,FALSE)=$O10,$S10,"CHYBA")))))</f>
        <v>1</v>
      </c>
      <c r="BP10" s="60">
        <f>IF(ISBLANK(HLOOKUP(BP$2,Monitoring_eng!$A$1:$DB$79,Results!$C10,FALSE)),"",IF(HLOOKUP(BP$2,Monitoring_eng!$A$1:$DB$79,Results!$C10,FALSE)=$I10,$P10,IF(HLOOKUP(BP$2,Monitoring_eng!$A$1:$DB$79,Results!$C10,FALSE)=$K10,$Q10,IF(HLOOKUP(BP$2,Monitoring_eng!$A$1:$DB$79,Results!$C10,FALSE)=$M10,$R10,IF(HLOOKUP(BP$2,Monitoring_eng!$A$1:$DB$79,Results!$C10,FALSE)=$O10,$S10,"CHYBA")))))</f>
        <v>1</v>
      </c>
      <c r="BQ10" s="60">
        <f>IF(ISBLANK(HLOOKUP(BQ$2,Monitoring_eng!$A$1:$DB$79,Results!$C10,FALSE)),"",IF(HLOOKUP(BQ$2,Monitoring_eng!$A$1:$DB$79,Results!$C10,FALSE)=$I10,$P10,IF(HLOOKUP(BQ$2,Monitoring_eng!$A$1:$DB$79,Results!$C10,FALSE)=$K10,$Q10,IF(HLOOKUP(BQ$2,Monitoring_eng!$A$1:$DB$79,Results!$C10,FALSE)=$M10,$R10,IF(HLOOKUP(BQ$2,Monitoring_eng!$A$1:$DB$79,Results!$C10,FALSE)=$O10,$S10,"CHYBA")))))</f>
        <v>1</v>
      </c>
    </row>
    <row r="11" spans="1:69" x14ac:dyDescent="0.3">
      <c r="A11" s="37" t="s">
        <v>861</v>
      </c>
      <c r="B11" s="37" t="s">
        <v>311</v>
      </c>
      <c r="C11" s="37">
        <v>10</v>
      </c>
      <c r="D11" s="38" t="s">
        <v>97</v>
      </c>
      <c r="E11" s="38" t="s">
        <v>102</v>
      </c>
      <c r="F11" s="38" t="s">
        <v>2</v>
      </c>
      <c r="G11" s="37">
        <v>0.5</v>
      </c>
      <c r="H11" s="37" t="s">
        <v>481</v>
      </c>
      <c r="I11" s="37" t="s">
        <v>621</v>
      </c>
      <c r="J11" s="37" t="s">
        <v>482</v>
      </c>
      <c r="K11" s="59" t="s">
        <v>622</v>
      </c>
      <c r="L11" s="37" t="s">
        <v>483</v>
      </c>
      <c r="M11" s="37" t="s">
        <v>623</v>
      </c>
      <c r="N11" s="37" t="s">
        <v>755</v>
      </c>
      <c r="O11" s="37" t="s">
        <v>755</v>
      </c>
      <c r="P11" s="37">
        <f t="shared" si="0"/>
        <v>0.5</v>
      </c>
      <c r="Q11" s="37">
        <v>0</v>
      </c>
      <c r="R11" s="37">
        <f t="shared" si="1"/>
        <v>0.25</v>
      </c>
      <c r="S11" s="37" t="s">
        <v>755</v>
      </c>
      <c r="T11" s="60">
        <f>IF(ISBLANK(HLOOKUP(T$2,Monitoring_eng!$A$1:$DB$79,Results!$C11,FALSE)),"",IF(HLOOKUP(T$2,Monitoring_eng!$A$1:$DB$79,Results!$C11,FALSE)=$I11,$P11,IF(HLOOKUP(T$2,Monitoring_eng!$A$1:$DB$79,Results!$C11,FALSE)=$K11,$Q11,IF(HLOOKUP(T$2,Monitoring_eng!$A$1:$DB$79,Results!$C11,FALSE)=$M11,$R11,IF(HLOOKUP(T$2,Monitoring_eng!$A$1:$DB$79,Results!$C11,FALSE)=$O11,$S11,"CHYBA")))))</f>
        <v>0.5</v>
      </c>
      <c r="U11" s="60">
        <f>IF(ISBLANK(HLOOKUP(U$2,Monitoring_eng!$A$1:$DB$79,Results!$C11,FALSE)),"",IF(HLOOKUP(U$2,Monitoring_eng!$A$1:$DB$79,Results!$C11,FALSE)=$I11,$P11,IF(HLOOKUP(U$2,Monitoring_eng!$A$1:$DB$79,Results!$C11,FALSE)=$K11,$Q11,IF(HLOOKUP(U$2,Monitoring_eng!$A$1:$DB$79,Results!$C11,FALSE)=$M11,$R11,IF(HLOOKUP(U$2,Monitoring_eng!$A$1:$DB$79,Results!$C11,FALSE)=$O11,$S11,"CHYBA")))))</f>
        <v>0.5</v>
      </c>
      <c r="V11" s="60">
        <f>IF(ISBLANK(HLOOKUP(V$2,Monitoring_eng!$A$1:$DB$79,Results!$C11,FALSE)),"",IF(HLOOKUP(V$2,Monitoring_eng!$A$1:$DB$79,Results!$C11,FALSE)=$I11,$P11,IF(HLOOKUP(V$2,Monitoring_eng!$A$1:$DB$79,Results!$C11,FALSE)=$K11,$Q11,IF(HLOOKUP(V$2,Monitoring_eng!$A$1:$DB$79,Results!$C11,FALSE)=$M11,$R11,IF(HLOOKUP(V$2,Monitoring_eng!$A$1:$DB$79,Results!$C11,FALSE)=$O11,$S11,"CHYBA")))))</f>
        <v>0.5</v>
      </c>
      <c r="W11" s="60">
        <f>IF(ISBLANK(HLOOKUP(W$2,Monitoring_eng!$A$1:$DB$79,Results!$C11,FALSE)),"",IF(HLOOKUP(W$2,Monitoring_eng!$A$1:$DB$79,Results!$C11,FALSE)=$I11,$P11,IF(HLOOKUP(W$2,Monitoring_eng!$A$1:$DB$79,Results!$C11,FALSE)=$K11,$Q11,IF(HLOOKUP(W$2,Monitoring_eng!$A$1:$DB$79,Results!$C11,FALSE)=$M11,$R11,IF(HLOOKUP(W$2,Monitoring_eng!$A$1:$DB$79,Results!$C11,FALSE)=$O11,$S11,"CHYBA")))))</f>
        <v>0.5</v>
      </c>
      <c r="X11" s="60">
        <f>IF(ISBLANK(HLOOKUP(X$2,Monitoring_eng!$A$1:$DB$79,Results!$C11,FALSE)),"",IF(HLOOKUP(X$2,Monitoring_eng!$A$1:$DB$79,Results!$C11,FALSE)=$I11,$P11,IF(HLOOKUP(X$2,Monitoring_eng!$A$1:$DB$79,Results!$C11,FALSE)=$K11,$Q11,IF(HLOOKUP(X$2,Monitoring_eng!$A$1:$DB$79,Results!$C11,FALSE)=$M11,$R11,IF(HLOOKUP(X$2,Monitoring_eng!$A$1:$DB$79,Results!$C11,FALSE)=$O11,$S11,"CHYBA")))))</f>
        <v>0.5</v>
      </c>
      <c r="Y11" s="60">
        <f>IF(ISBLANK(HLOOKUP(Y$2,Monitoring_eng!$A$1:$DB$79,Results!$C11,FALSE)),"",IF(HLOOKUP(Y$2,Monitoring_eng!$A$1:$DB$79,Results!$C11,FALSE)=$I11,$P11,IF(HLOOKUP(Y$2,Monitoring_eng!$A$1:$DB$79,Results!$C11,FALSE)=$K11,$Q11,IF(HLOOKUP(Y$2,Monitoring_eng!$A$1:$DB$79,Results!$C11,FALSE)=$M11,$R11,IF(HLOOKUP(Y$2,Monitoring_eng!$A$1:$DB$79,Results!$C11,FALSE)=$O11,$S11,"CHYBA")))))</f>
        <v>0.5</v>
      </c>
      <c r="Z11" s="60">
        <f>IF(ISBLANK(HLOOKUP(Z$2,Monitoring_eng!$A$1:$DB$79,Results!$C11,FALSE)),"",IF(HLOOKUP(Z$2,Monitoring_eng!$A$1:$DB$79,Results!$C11,FALSE)=$I11,$P11,IF(HLOOKUP(Z$2,Monitoring_eng!$A$1:$DB$79,Results!$C11,FALSE)=$K11,$Q11,IF(HLOOKUP(Z$2,Monitoring_eng!$A$1:$DB$79,Results!$C11,FALSE)=$M11,$R11,IF(HLOOKUP(Z$2,Monitoring_eng!$A$1:$DB$79,Results!$C11,FALSE)=$O11,$S11,"CHYBA")))))</f>
        <v>0.5</v>
      </c>
      <c r="AA11" s="60">
        <f>IF(ISBLANK(HLOOKUP(AA$2,Monitoring_eng!$A$1:$DB$79,Results!$C11,FALSE)),"",IF(HLOOKUP(AA$2,Monitoring_eng!$A$1:$DB$79,Results!$C11,FALSE)=$I11,$P11,IF(HLOOKUP(AA$2,Monitoring_eng!$A$1:$DB$79,Results!$C11,FALSE)=$K11,$Q11,IF(HLOOKUP(AA$2,Monitoring_eng!$A$1:$DB$79,Results!$C11,FALSE)=$M11,$R11,IF(HLOOKUP(AA$2,Monitoring_eng!$A$1:$DB$79,Results!$C11,FALSE)=$O11,$S11,"CHYBA")))))</f>
        <v>0.5</v>
      </c>
      <c r="AB11" s="60">
        <f>IF(ISBLANK(HLOOKUP(AB$2,Monitoring_eng!$A$1:$DB$79,Results!$C11,FALSE)),"",IF(HLOOKUP(AB$2,Monitoring_eng!$A$1:$DB$79,Results!$C11,FALSE)=$I11,$P11,IF(HLOOKUP(AB$2,Monitoring_eng!$A$1:$DB$79,Results!$C11,FALSE)=$K11,$Q11,IF(HLOOKUP(AB$2,Monitoring_eng!$A$1:$DB$79,Results!$C11,FALSE)=$M11,$R11,IF(HLOOKUP(AB$2,Monitoring_eng!$A$1:$DB$79,Results!$C11,FALSE)=$O11,$S11,"CHYBA")))))</f>
        <v>0</v>
      </c>
      <c r="AC11" s="60">
        <f>IF(ISBLANK(HLOOKUP(AC$2,Monitoring_eng!$A$1:$DB$79,Results!$C11,FALSE)),"",IF(HLOOKUP(AC$2,Monitoring_eng!$A$1:$DB$79,Results!$C11,FALSE)=$I11,$P11,IF(HLOOKUP(AC$2,Monitoring_eng!$A$1:$DB$79,Results!$C11,FALSE)=$K11,$Q11,IF(HLOOKUP(AC$2,Monitoring_eng!$A$1:$DB$79,Results!$C11,FALSE)=$M11,$R11,IF(HLOOKUP(AC$2,Monitoring_eng!$A$1:$DB$79,Results!$C11,FALSE)=$O11,$S11,"CHYBA")))))</f>
        <v>0.5</v>
      </c>
      <c r="AD11" s="60">
        <f>IF(ISBLANK(HLOOKUP(AD$2,Monitoring_eng!$A$1:$DB$79,Results!$C11,FALSE)),"",IF(HLOOKUP(AD$2,Monitoring_eng!$A$1:$DB$79,Results!$C11,FALSE)=$I11,$P11,IF(HLOOKUP(AD$2,Monitoring_eng!$A$1:$DB$79,Results!$C11,FALSE)=$K11,$Q11,IF(HLOOKUP(AD$2,Monitoring_eng!$A$1:$DB$79,Results!$C11,FALSE)=$M11,$R11,IF(HLOOKUP(AD$2,Monitoring_eng!$A$1:$DB$79,Results!$C11,FALSE)=$O11,$S11,"CHYBA")))))</f>
        <v>0.5</v>
      </c>
      <c r="AE11" s="60">
        <f>IF(ISBLANK(HLOOKUP(AE$2,Monitoring_eng!$A$1:$DB$79,Results!$C11,FALSE)),"",IF(HLOOKUP(AE$2,Monitoring_eng!$A$1:$DB$79,Results!$C11,FALSE)=$I11,$P11,IF(HLOOKUP(AE$2,Monitoring_eng!$A$1:$DB$79,Results!$C11,FALSE)=$K11,$Q11,IF(HLOOKUP(AE$2,Monitoring_eng!$A$1:$DB$79,Results!$C11,FALSE)=$M11,$R11,IF(HLOOKUP(AE$2,Monitoring_eng!$A$1:$DB$79,Results!$C11,FALSE)=$O11,$S11,"CHYBA")))))</f>
        <v>0</v>
      </c>
      <c r="AF11" s="60">
        <f>IF(ISBLANK(HLOOKUP(AF$2,Monitoring_eng!$A$1:$DB$79,Results!$C11,FALSE)),"",IF(HLOOKUP(AF$2,Monitoring_eng!$A$1:$DB$79,Results!$C11,FALSE)=$I11,$P11,IF(HLOOKUP(AF$2,Monitoring_eng!$A$1:$DB$79,Results!$C11,FALSE)=$K11,$Q11,IF(HLOOKUP(AF$2,Monitoring_eng!$A$1:$DB$79,Results!$C11,FALSE)=$M11,$R11,IF(HLOOKUP(AF$2,Monitoring_eng!$A$1:$DB$79,Results!$C11,FALSE)=$O11,$S11,"CHYBA")))))</f>
        <v>0.5</v>
      </c>
      <c r="AG11" s="60">
        <f>IF(ISBLANK(HLOOKUP(AG$2,Monitoring_eng!$A$1:$DB$79,Results!$C11,FALSE)),"",IF(HLOOKUP(AG$2,Monitoring_eng!$A$1:$DB$79,Results!$C11,FALSE)=$I11,$P11,IF(HLOOKUP(AG$2,Monitoring_eng!$A$1:$DB$79,Results!$C11,FALSE)=$K11,$Q11,IF(HLOOKUP(AG$2,Monitoring_eng!$A$1:$DB$79,Results!$C11,FALSE)=$M11,$R11,IF(HLOOKUP(AG$2,Monitoring_eng!$A$1:$DB$79,Results!$C11,FALSE)=$O11,$S11,"CHYBA")))))</f>
        <v>0.5</v>
      </c>
      <c r="AH11" s="60">
        <f>IF(ISBLANK(HLOOKUP(AH$2,Monitoring_eng!$A$1:$DB$79,Results!$C11,FALSE)),"",IF(HLOOKUP(AH$2,Monitoring_eng!$A$1:$DB$79,Results!$C11,FALSE)=$I11,$P11,IF(HLOOKUP(AH$2,Monitoring_eng!$A$1:$DB$79,Results!$C11,FALSE)=$K11,$Q11,IF(HLOOKUP(AH$2,Monitoring_eng!$A$1:$DB$79,Results!$C11,FALSE)=$M11,$R11,IF(HLOOKUP(AH$2,Monitoring_eng!$A$1:$DB$79,Results!$C11,FALSE)=$O11,$S11,"CHYBA")))))</f>
        <v>0.5</v>
      </c>
      <c r="AI11" s="60">
        <f>IF(ISBLANK(HLOOKUP(AI$2,Monitoring_eng!$A$1:$DB$79,Results!$C11,FALSE)),"",IF(HLOOKUP(AI$2,Monitoring_eng!$A$1:$DB$79,Results!$C11,FALSE)=$I11,$P11,IF(HLOOKUP(AI$2,Monitoring_eng!$A$1:$DB$79,Results!$C11,FALSE)=$K11,$Q11,IF(HLOOKUP(AI$2,Monitoring_eng!$A$1:$DB$79,Results!$C11,FALSE)=$M11,$R11,IF(HLOOKUP(AI$2,Monitoring_eng!$A$1:$DB$79,Results!$C11,FALSE)=$O11,$S11,"CHYBA")))))</f>
        <v>0.5</v>
      </c>
      <c r="AJ11" s="60">
        <f>IF(ISBLANK(HLOOKUP(AJ$2,Monitoring_eng!$A$1:$DB$79,Results!$C11,FALSE)),"",IF(HLOOKUP(AJ$2,Monitoring_eng!$A$1:$DB$79,Results!$C11,FALSE)=$I11,$P11,IF(HLOOKUP(AJ$2,Monitoring_eng!$A$1:$DB$79,Results!$C11,FALSE)=$K11,$Q11,IF(HLOOKUP(AJ$2,Monitoring_eng!$A$1:$DB$79,Results!$C11,FALSE)=$M11,$R11,IF(HLOOKUP(AJ$2,Monitoring_eng!$A$1:$DB$79,Results!$C11,FALSE)=$O11,$S11,"CHYBA")))))</f>
        <v>0</v>
      </c>
      <c r="AK11" s="60">
        <f>IF(ISBLANK(HLOOKUP(AK$2,Monitoring_eng!$A$1:$DB$79,Results!$C11,FALSE)),"",IF(HLOOKUP(AK$2,Monitoring_eng!$A$1:$DB$79,Results!$C11,FALSE)=$I11,$P11,IF(HLOOKUP(AK$2,Monitoring_eng!$A$1:$DB$79,Results!$C11,FALSE)=$K11,$Q11,IF(HLOOKUP(AK$2,Monitoring_eng!$A$1:$DB$79,Results!$C11,FALSE)=$M11,$R11,IF(HLOOKUP(AK$2,Monitoring_eng!$A$1:$DB$79,Results!$C11,FALSE)=$O11,$S11,"CHYBA")))))</f>
        <v>0</v>
      </c>
      <c r="AL11" s="60">
        <f>IF(ISBLANK(HLOOKUP(AL$2,Monitoring_eng!$A$1:$DB$79,Results!$C11,FALSE)),"",IF(HLOOKUP(AL$2,Monitoring_eng!$A$1:$DB$79,Results!$C11,FALSE)=$I11,$P11,IF(HLOOKUP(AL$2,Monitoring_eng!$A$1:$DB$79,Results!$C11,FALSE)=$K11,$Q11,IF(HLOOKUP(AL$2,Monitoring_eng!$A$1:$DB$79,Results!$C11,FALSE)=$M11,$R11,IF(HLOOKUP(AL$2,Monitoring_eng!$A$1:$DB$79,Results!$C11,FALSE)=$O11,$S11,"CHYBA")))))</f>
        <v>0</v>
      </c>
      <c r="AM11" s="60">
        <f>IF(ISBLANK(HLOOKUP(AM$2,Monitoring_eng!$A$1:$DB$79,Results!$C11,FALSE)),"",IF(HLOOKUP(AM$2,Monitoring_eng!$A$1:$DB$79,Results!$C11,FALSE)=$I11,$P11,IF(HLOOKUP(AM$2,Monitoring_eng!$A$1:$DB$79,Results!$C11,FALSE)=$K11,$Q11,IF(HLOOKUP(AM$2,Monitoring_eng!$A$1:$DB$79,Results!$C11,FALSE)=$M11,$R11,IF(HLOOKUP(AM$2,Monitoring_eng!$A$1:$DB$79,Results!$C11,FALSE)=$O11,$S11,"CHYBA")))))</f>
        <v>0.25</v>
      </c>
      <c r="AN11" s="60">
        <f>IF(ISBLANK(HLOOKUP(AN$2,Monitoring_eng!$A$1:$DB$79,Results!$C11,FALSE)),"",IF(HLOOKUP(AN$2,Monitoring_eng!$A$1:$DB$79,Results!$C11,FALSE)=$I11,$P11,IF(HLOOKUP(AN$2,Monitoring_eng!$A$1:$DB$79,Results!$C11,FALSE)=$K11,$Q11,IF(HLOOKUP(AN$2,Monitoring_eng!$A$1:$DB$79,Results!$C11,FALSE)=$M11,$R11,IF(HLOOKUP(AN$2,Monitoring_eng!$A$1:$DB$79,Results!$C11,FALSE)=$O11,$S11,"CHYBA")))))</f>
        <v>0.5</v>
      </c>
      <c r="AO11" s="60">
        <f>IF(ISBLANK(HLOOKUP(AO$2,Monitoring_eng!$A$1:$DB$79,Results!$C11,FALSE)),"",IF(HLOOKUP(AO$2,Monitoring_eng!$A$1:$DB$79,Results!$C11,FALSE)=$I11,$P11,IF(HLOOKUP(AO$2,Monitoring_eng!$A$1:$DB$79,Results!$C11,FALSE)=$K11,$Q11,IF(HLOOKUP(AO$2,Monitoring_eng!$A$1:$DB$79,Results!$C11,FALSE)=$M11,$R11,IF(HLOOKUP(AO$2,Monitoring_eng!$A$1:$DB$79,Results!$C11,FALSE)=$O11,$S11,"CHYBA")))))</f>
        <v>0.5</v>
      </c>
      <c r="AP11" s="60">
        <f>IF(ISBLANK(HLOOKUP(AP$2,Monitoring_eng!$A$1:$DB$79,Results!$C11,FALSE)),"",IF(HLOOKUP(AP$2,Monitoring_eng!$A$1:$DB$79,Results!$C11,FALSE)=$I11,$P11,IF(HLOOKUP(AP$2,Monitoring_eng!$A$1:$DB$79,Results!$C11,FALSE)=$K11,$Q11,IF(HLOOKUP(AP$2,Monitoring_eng!$A$1:$DB$79,Results!$C11,FALSE)=$M11,$R11,IF(HLOOKUP(AP$2,Monitoring_eng!$A$1:$DB$79,Results!$C11,FALSE)=$O11,$S11,"CHYBA")))))</f>
        <v>0.5</v>
      </c>
      <c r="AQ11" s="60">
        <f>IF(ISBLANK(HLOOKUP(AQ$2,Monitoring_eng!$A$1:$DB$79,Results!$C11,FALSE)),"",IF(HLOOKUP(AQ$2,Monitoring_eng!$A$1:$DB$79,Results!$C11,FALSE)=$I11,$P11,IF(HLOOKUP(AQ$2,Monitoring_eng!$A$1:$DB$79,Results!$C11,FALSE)=$K11,$Q11,IF(HLOOKUP(AQ$2,Monitoring_eng!$A$1:$DB$79,Results!$C11,FALSE)=$M11,$R11,IF(HLOOKUP(AQ$2,Monitoring_eng!$A$1:$DB$79,Results!$C11,FALSE)=$O11,$S11,"CHYBA")))))</f>
        <v>0.5</v>
      </c>
      <c r="AR11" s="60">
        <f>IF(ISBLANK(HLOOKUP(AR$2,Monitoring_eng!$A$1:$DB$79,Results!$C11,FALSE)),"",IF(HLOOKUP(AR$2,Monitoring_eng!$A$1:$DB$79,Results!$C11,FALSE)=$I11,$P11,IF(HLOOKUP(AR$2,Monitoring_eng!$A$1:$DB$79,Results!$C11,FALSE)=$K11,$Q11,IF(HLOOKUP(AR$2,Monitoring_eng!$A$1:$DB$79,Results!$C11,FALSE)=$M11,$R11,IF(HLOOKUP(AR$2,Monitoring_eng!$A$1:$DB$79,Results!$C11,FALSE)=$O11,$S11,"CHYBA")))))</f>
        <v>0.5</v>
      </c>
      <c r="AS11" s="60">
        <f>IF(ISBLANK(HLOOKUP(AS$2,Monitoring_eng!$A$1:$DB$79,Results!$C11,FALSE)),"",IF(HLOOKUP(AS$2,Monitoring_eng!$A$1:$DB$79,Results!$C11,FALSE)=$I11,$P11,IF(HLOOKUP(AS$2,Monitoring_eng!$A$1:$DB$79,Results!$C11,FALSE)=$K11,$Q11,IF(HLOOKUP(AS$2,Monitoring_eng!$A$1:$DB$79,Results!$C11,FALSE)=$M11,$R11,IF(HLOOKUP(AS$2,Monitoring_eng!$A$1:$DB$79,Results!$C11,FALSE)=$O11,$S11,"CHYBA")))))</f>
        <v>0.5</v>
      </c>
      <c r="AT11" s="60">
        <f>IF(ISBLANK(HLOOKUP(AT$2,Monitoring_eng!$A$1:$DB$79,Results!$C11,FALSE)),"",IF(HLOOKUP(AT$2,Monitoring_eng!$A$1:$DB$79,Results!$C11,FALSE)=$I11,$P11,IF(HLOOKUP(AT$2,Monitoring_eng!$A$1:$DB$79,Results!$C11,FALSE)=$K11,$Q11,IF(HLOOKUP(AT$2,Monitoring_eng!$A$1:$DB$79,Results!$C11,FALSE)=$M11,$R11,IF(HLOOKUP(AT$2,Monitoring_eng!$A$1:$DB$79,Results!$C11,FALSE)=$O11,$S11,"CHYBA")))))</f>
        <v>0.5</v>
      </c>
      <c r="AU11" s="60">
        <f>IF(ISBLANK(HLOOKUP(AU$2,Monitoring_eng!$A$1:$DB$79,Results!$C11,FALSE)),"",IF(HLOOKUP(AU$2,Monitoring_eng!$A$1:$DB$79,Results!$C11,FALSE)=$I11,$P11,IF(HLOOKUP(AU$2,Monitoring_eng!$A$1:$DB$79,Results!$C11,FALSE)=$K11,$Q11,IF(HLOOKUP(AU$2,Monitoring_eng!$A$1:$DB$79,Results!$C11,FALSE)=$M11,$R11,IF(HLOOKUP(AU$2,Monitoring_eng!$A$1:$DB$79,Results!$C11,FALSE)=$O11,$S11,"CHYBA")))))</f>
        <v>0.5</v>
      </c>
      <c r="AV11" s="60">
        <f>IF(ISBLANK(HLOOKUP(AV$2,Monitoring_eng!$A$1:$DB$79,Results!$C11,FALSE)),"",IF(HLOOKUP(AV$2,Monitoring_eng!$A$1:$DB$79,Results!$C11,FALSE)=$I11,$P11,IF(HLOOKUP(AV$2,Monitoring_eng!$A$1:$DB$79,Results!$C11,FALSE)=$K11,$Q11,IF(HLOOKUP(AV$2,Monitoring_eng!$A$1:$DB$79,Results!$C11,FALSE)=$M11,$R11,IF(HLOOKUP(AV$2,Monitoring_eng!$A$1:$DB$79,Results!$C11,FALSE)=$O11,$S11,"CHYBA")))))</f>
        <v>0.5</v>
      </c>
      <c r="AW11" s="60">
        <f>IF(ISBLANK(HLOOKUP(AW$2,Monitoring_eng!$A$1:$DB$79,Results!$C11,FALSE)),"",IF(HLOOKUP(AW$2,Monitoring_eng!$A$1:$DB$79,Results!$C11,FALSE)=$I11,$P11,IF(HLOOKUP(AW$2,Monitoring_eng!$A$1:$DB$79,Results!$C11,FALSE)=$K11,$Q11,IF(HLOOKUP(AW$2,Monitoring_eng!$A$1:$DB$79,Results!$C11,FALSE)=$M11,$R11,IF(HLOOKUP(AW$2,Monitoring_eng!$A$1:$DB$79,Results!$C11,FALSE)=$O11,$S11,"CHYBA")))))</f>
        <v>0.5</v>
      </c>
      <c r="AX11" s="60">
        <f>IF(ISBLANK(HLOOKUP(AX$2,Monitoring_eng!$A$1:$DB$79,Results!$C11,FALSE)),"",IF(HLOOKUP(AX$2,Monitoring_eng!$A$1:$DB$79,Results!$C11,FALSE)=$I11,$P11,IF(HLOOKUP(AX$2,Monitoring_eng!$A$1:$DB$79,Results!$C11,FALSE)=$K11,$Q11,IF(HLOOKUP(AX$2,Monitoring_eng!$A$1:$DB$79,Results!$C11,FALSE)=$M11,$R11,IF(HLOOKUP(AX$2,Monitoring_eng!$A$1:$DB$79,Results!$C11,FALSE)=$O11,$S11,"CHYBA")))))</f>
        <v>0.5</v>
      </c>
      <c r="AY11" s="60">
        <f>IF(ISBLANK(HLOOKUP(AY$2,Monitoring_eng!$A$1:$DB$79,Results!$C11,FALSE)),"",IF(HLOOKUP(AY$2,Monitoring_eng!$A$1:$DB$79,Results!$C11,FALSE)=$I11,$P11,IF(HLOOKUP(AY$2,Monitoring_eng!$A$1:$DB$79,Results!$C11,FALSE)=$K11,$Q11,IF(HLOOKUP(AY$2,Monitoring_eng!$A$1:$DB$79,Results!$C11,FALSE)=$M11,$R11,IF(HLOOKUP(AY$2,Monitoring_eng!$A$1:$DB$79,Results!$C11,FALSE)=$O11,$S11,"CHYBA")))))</f>
        <v>0.25</v>
      </c>
      <c r="AZ11" s="60">
        <f>IF(ISBLANK(HLOOKUP(AZ$2,Monitoring_eng!$A$1:$DB$79,Results!$C11,FALSE)),"",IF(HLOOKUP(AZ$2,Monitoring_eng!$A$1:$DB$79,Results!$C11,FALSE)=$I11,$P11,IF(HLOOKUP(AZ$2,Monitoring_eng!$A$1:$DB$79,Results!$C11,FALSE)=$K11,$Q11,IF(HLOOKUP(AZ$2,Monitoring_eng!$A$1:$DB$79,Results!$C11,FALSE)=$M11,$R11,IF(HLOOKUP(AZ$2,Monitoring_eng!$A$1:$DB$79,Results!$C11,FALSE)=$O11,$S11,"CHYBA")))))</f>
        <v>0.5</v>
      </c>
      <c r="BA11" s="60">
        <f>IF(ISBLANK(HLOOKUP(BA$2,Monitoring_eng!$A$1:$DB$79,Results!$C11,FALSE)),"",IF(HLOOKUP(BA$2,Monitoring_eng!$A$1:$DB$79,Results!$C11,FALSE)=$I11,$P11,IF(HLOOKUP(BA$2,Monitoring_eng!$A$1:$DB$79,Results!$C11,FALSE)=$K11,$Q11,IF(HLOOKUP(BA$2,Monitoring_eng!$A$1:$DB$79,Results!$C11,FALSE)=$M11,$R11,IF(HLOOKUP(BA$2,Monitoring_eng!$A$1:$DB$79,Results!$C11,FALSE)=$O11,$S11,"CHYBA")))))</f>
        <v>0</v>
      </c>
      <c r="BB11" s="60">
        <f>IF(ISBLANK(HLOOKUP(BB$2,Monitoring_eng!$A$1:$DB$79,Results!$C11,FALSE)),"",IF(HLOOKUP(BB$2,Monitoring_eng!$A$1:$DB$79,Results!$C11,FALSE)=$I11,$P11,IF(HLOOKUP(BB$2,Monitoring_eng!$A$1:$DB$79,Results!$C11,FALSE)=$K11,$Q11,IF(HLOOKUP(BB$2,Monitoring_eng!$A$1:$DB$79,Results!$C11,FALSE)=$M11,$R11,IF(HLOOKUP(BB$2,Monitoring_eng!$A$1:$DB$79,Results!$C11,FALSE)=$O11,$S11,"CHYBA")))))</f>
        <v>0.5</v>
      </c>
      <c r="BC11" s="60">
        <f>IF(ISBLANK(HLOOKUP(BC$2,Monitoring_eng!$A$1:$DB$79,Results!$C11,FALSE)),"",IF(HLOOKUP(BC$2,Monitoring_eng!$A$1:$DB$79,Results!$C11,FALSE)=$I11,$P11,IF(HLOOKUP(BC$2,Monitoring_eng!$A$1:$DB$79,Results!$C11,FALSE)=$K11,$Q11,IF(HLOOKUP(BC$2,Monitoring_eng!$A$1:$DB$79,Results!$C11,FALSE)=$M11,$R11,IF(HLOOKUP(BC$2,Monitoring_eng!$A$1:$DB$79,Results!$C11,FALSE)=$O11,$S11,"CHYBA")))))</f>
        <v>0.5</v>
      </c>
      <c r="BD11" s="60">
        <f>IF(ISBLANK(HLOOKUP(BD$2,Monitoring_eng!$A$1:$DB$79,Results!$C11,FALSE)),"",IF(HLOOKUP(BD$2,Monitoring_eng!$A$1:$DB$79,Results!$C11,FALSE)=$I11,$P11,IF(HLOOKUP(BD$2,Monitoring_eng!$A$1:$DB$79,Results!$C11,FALSE)=$K11,$Q11,IF(HLOOKUP(BD$2,Monitoring_eng!$A$1:$DB$79,Results!$C11,FALSE)=$M11,$R11,IF(HLOOKUP(BD$2,Monitoring_eng!$A$1:$DB$79,Results!$C11,FALSE)=$O11,$S11,"CHYBA")))))</f>
        <v>0</v>
      </c>
      <c r="BE11" s="60">
        <f>IF(ISBLANK(HLOOKUP(BE$2,Monitoring_eng!$A$1:$DB$79,Results!$C11,FALSE)),"",IF(HLOOKUP(BE$2,Monitoring_eng!$A$1:$DB$79,Results!$C11,FALSE)=$I11,$P11,IF(HLOOKUP(BE$2,Monitoring_eng!$A$1:$DB$79,Results!$C11,FALSE)=$K11,$Q11,IF(HLOOKUP(BE$2,Monitoring_eng!$A$1:$DB$79,Results!$C11,FALSE)=$M11,$R11,IF(HLOOKUP(BE$2,Monitoring_eng!$A$1:$DB$79,Results!$C11,FALSE)=$O11,$S11,"CHYBA")))))</f>
        <v>0.5</v>
      </c>
      <c r="BF11" s="60">
        <f>IF(ISBLANK(HLOOKUP(BF$2,Monitoring_eng!$A$1:$DB$79,Results!$C11,FALSE)),"",IF(HLOOKUP(BF$2,Monitoring_eng!$A$1:$DB$79,Results!$C11,FALSE)=$I11,$P11,IF(HLOOKUP(BF$2,Monitoring_eng!$A$1:$DB$79,Results!$C11,FALSE)=$K11,$Q11,IF(HLOOKUP(BF$2,Monitoring_eng!$A$1:$DB$79,Results!$C11,FALSE)=$M11,$R11,IF(HLOOKUP(BF$2,Monitoring_eng!$A$1:$DB$79,Results!$C11,FALSE)=$O11,$S11,"CHYBA")))))</f>
        <v>0.5</v>
      </c>
      <c r="BG11" s="60">
        <f>IF(ISBLANK(HLOOKUP(BG$2,Monitoring_eng!$A$1:$DB$79,Results!$C11,FALSE)),"",IF(HLOOKUP(BG$2,Monitoring_eng!$A$1:$DB$79,Results!$C11,FALSE)=$I11,$P11,IF(HLOOKUP(BG$2,Monitoring_eng!$A$1:$DB$79,Results!$C11,FALSE)=$K11,$Q11,IF(HLOOKUP(BG$2,Monitoring_eng!$A$1:$DB$79,Results!$C11,FALSE)=$M11,$R11,IF(HLOOKUP(BG$2,Monitoring_eng!$A$1:$DB$79,Results!$C11,FALSE)=$O11,$S11,"CHYBA")))))</f>
        <v>0.5</v>
      </c>
      <c r="BH11" s="60">
        <f>IF(ISBLANK(HLOOKUP(BH$2,Monitoring_eng!$A$1:$DB$79,Results!$C11,FALSE)),"",IF(HLOOKUP(BH$2,Monitoring_eng!$A$1:$DB$79,Results!$C11,FALSE)=$I11,$P11,IF(HLOOKUP(BH$2,Monitoring_eng!$A$1:$DB$79,Results!$C11,FALSE)=$K11,$Q11,IF(HLOOKUP(BH$2,Monitoring_eng!$A$1:$DB$79,Results!$C11,FALSE)=$M11,$R11,IF(HLOOKUP(BH$2,Monitoring_eng!$A$1:$DB$79,Results!$C11,FALSE)=$O11,$S11,"CHYBA")))))</f>
        <v>0.5</v>
      </c>
      <c r="BI11" s="60">
        <f>IF(ISBLANK(HLOOKUP(BI$2,Monitoring_eng!$A$1:$DB$79,Results!$C11,FALSE)),"",IF(HLOOKUP(BI$2,Monitoring_eng!$A$1:$DB$79,Results!$C11,FALSE)=$I11,$P11,IF(HLOOKUP(BI$2,Monitoring_eng!$A$1:$DB$79,Results!$C11,FALSE)=$K11,$Q11,IF(HLOOKUP(BI$2,Monitoring_eng!$A$1:$DB$79,Results!$C11,FALSE)=$M11,$R11,IF(HLOOKUP(BI$2,Monitoring_eng!$A$1:$DB$79,Results!$C11,FALSE)=$O11,$S11,"CHYBA")))))</f>
        <v>0.5</v>
      </c>
      <c r="BJ11" s="60">
        <f>IF(ISBLANK(HLOOKUP(BJ$2,Monitoring_eng!$A$1:$DB$79,Results!$C11,FALSE)),"",IF(HLOOKUP(BJ$2,Monitoring_eng!$A$1:$DB$79,Results!$C11,FALSE)=$I11,$P11,IF(HLOOKUP(BJ$2,Monitoring_eng!$A$1:$DB$79,Results!$C11,FALSE)=$K11,$Q11,IF(HLOOKUP(BJ$2,Monitoring_eng!$A$1:$DB$79,Results!$C11,FALSE)=$M11,$R11,IF(HLOOKUP(BJ$2,Monitoring_eng!$A$1:$DB$79,Results!$C11,FALSE)=$O11,$S11,"CHYBA")))))</f>
        <v>0.25</v>
      </c>
      <c r="BK11" s="60">
        <f>IF(ISBLANK(HLOOKUP(BK$2,Monitoring_eng!$A$1:$DB$79,Results!$C11,FALSE)),"",IF(HLOOKUP(BK$2,Monitoring_eng!$A$1:$DB$79,Results!$C11,FALSE)=$I11,$P11,IF(HLOOKUP(BK$2,Monitoring_eng!$A$1:$DB$79,Results!$C11,FALSE)=$K11,$Q11,IF(HLOOKUP(BK$2,Monitoring_eng!$A$1:$DB$79,Results!$C11,FALSE)=$M11,$R11,IF(HLOOKUP(BK$2,Monitoring_eng!$A$1:$DB$79,Results!$C11,FALSE)=$O11,$S11,"CHYBA")))))</f>
        <v>0.5</v>
      </c>
      <c r="BL11" s="60">
        <f>IF(ISBLANK(HLOOKUP(BL$2,Monitoring_eng!$A$1:$DB$79,Results!$C11,FALSE)),"",IF(HLOOKUP(BL$2,Monitoring_eng!$A$1:$DB$79,Results!$C11,FALSE)=$I11,$P11,IF(HLOOKUP(BL$2,Monitoring_eng!$A$1:$DB$79,Results!$C11,FALSE)=$K11,$Q11,IF(HLOOKUP(BL$2,Monitoring_eng!$A$1:$DB$79,Results!$C11,FALSE)=$M11,$R11,IF(HLOOKUP(BL$2,Monitoring_eng!$A$1:$DB$79,Results!$C11,FALSE)=$O11,$S11,"CHYBA")))))</f>
        <v>0.5</v>
      </c>
      <c r="BM11" s="60">
        <f>IF(ISBLANK(HLOOKUP(BM$2,Monitoring_eng!$A$1:$DB$79,Results!$C11,FALSE)),"",IF(HLOOKUP(BM$2,Monitoring_eng!$A$1:$DB$79,Results!$C11,FALSE)=$I11,$P11,IF(HLOOKUP(BM$2,Monitoring_eng!$A$1:$DB$79,Results!$C11,FALSE)=$K11,$Q11,IF(HLOOKUP(BM$2,Monitoring_eng!$A$1:$DB$79,Results!$C11,FALSE)=$M11,$R11,IF(HLOOKUP(BM$2,Monitoring_eng!$A$1:$DB$79,Results!$C11,FALSE)=$O11,$S11,"CHYBA")))))</f>
        <v>0.5</v>
      </c>
      <c r="BN11" s="60">
        <f>IF(ISBLANK(HLOOKUP(BN$2,Monitoring_eng!$A$1:$DB$79,Results!$C11,FALSE)),"",IF(HLOOKUP(BN$2,Monitoring_eng!$A$1:$DB$79,Results!$C11,FALSE)=$I11,$P11,IF(HLOOKUP(BN$2,Monitoring_eng!$A$1:$DB$79,Results!$C11,FALSE)=$K11,$Q11,IF(HLOOKUP(BN$2,Monitoring_eng!$A$1:$DB$79,Results!$C11,FALSE)=$M11,$R11,IF(HLOOKUP(BN$2,Monitoring_eng!$A$1:$DB$79,Results!$C11,FALSE)=$O11,$S11,"CHYBA")))))</f>
        <v>0.5</v>
      </c>
      <c r="BO11" s="60">
        <f>IF(ISBLANK(HLOOKUP(BO$2,Monitoring_eng!$A$1:$DB$79,Results!$C11,FALSE)),"",IF(HLOOKUP(BO$2,Monitoring_eng!$A$1:$DB$79,Results!$C11,FALSE)=$I11,$P11,IF(HLOOKUP(BO$2,Monitoring_eng!$A$1:$DB$79,Results!$C11,FALSE)=$K11,$Q11,IF(HLOOKUP(BO$2,Monitoring_eng!$A$1:$DB$79,Results!$C11,FALSE)=$M11,$R11,IF(HLOOKUP(BO$2,Monitoring_eng!$A$1:$DB$79,Results!$C11,FALSE)=$O11,$S11,"CHYBA")))))</f>
        <v>0.25</v>
      </c>
      <c r="BP11" s="60">
        <f>IF(ISBLANK(HLOOKUP(BP$2,Monitoring_eng!$A$1:$DB$79,Results!$C11,FALSE)),"",IF(HLOOKUP(BP$2,Monitoring_eng!$A$1:$DB$79,Results!$C11,FALSE)=$I11,$P11,IF(HLOOKUP(BP$2,Monitoring_eng!$A$1:$DB$79,Results!$C11,FALSE)=$K11,$Q11,IF(HLOOKUP(BP$2,Monitoring_eng!$A$1:$DB$79,Results!$C11,FALSE)=$M11,$R11,IF(HLOOKUP(BP$2,Monitoring_eng!$A$1:$DB$79,Results!$C11,FALSE)=$O11,$S11,"CHYBA")))))</f>
        <v>0.5</v>
      </c>
      <c r="BQ11" s="60">
        <f>IF(ISBLANK(HLOOKUP(BQ$2,Monitoring_eng!$A$1:$DB$79,Results!$C11,FALSE)),"",IF(HLOOKUP(BQ$2,Monitoring_eng!$A$1:$DB$79,Results!$C11,FALSE)=$I11,$P11,IF(HLOOKUP(BQ$2,Monitoring_eng!$A$1:$DB$79,Results!$C11,FALSE)=$K11,$Q11,IF(HLOOKUP(BQ$2,Monitoring_eng!$A$1:$DB$79,Results!$C11,FALSE)=$M11,$R11,IF(HLOOKUP(BQ$2,Monitoring_eng!$A$1:$DB$79,Results!$C11,FALSE)=$O11,$S11,"CHYBA")))))</f>
        <v>0</v>
      </c>
    </row>
    <row r="12" spans="1:69" ht="14.25" customHeight="1" x14ac:dyDescent="0.3">
      <c r="A12" s="37" t="s">
        <v>862</v>
      </c>
      <c r="B12" s="37" t="s">
        <v>312</v>
      </c>
      <c r="C12" s="37">
        <v>11</v>
      </c>
      <c r="D12" s="38" t="s">
        <v>89</v>
      </c>
      <c r="E12" s="38" t="s">
        <v>103</v>
      </c>
      <c r="F12" s="38" t="s">
        <v>2</v>
      </c>
      <c r="G12" s="37">
        <v>2</v>
      </c>
      <c r="H12" s="37" t="s">
        <v>481</v>
      </c>
      <c r="I12" s="37" t="s">
        <v>621</v>
      </c>
      <c r="J12" s="37" t="s">
        <v>482</v>
      </c>
      <c r="K12" s="59" t="s">
        <v>622</v>
      </c>
      <c r="L12" s="37" t="s">
        <v>483</v>
      </c>
      <c r="M12" s="37" t="s">
        <v>623</v>
      </c>
      <c r="N12" s="37" t="s">
        <v>755</v>
      </c>
      <c r="O12" s="37" t="s">
        <v>755</v>
      </c>
      <c r="P12" s="37">
        <f t="shared" si="0"/>
        <v>2</v>
      </c>
      <c r="Q12" s="37">
        <v>0</v>
      </c>
      <c r="R12" s="37">
        <f t="shared" si="1"/>
        <v>1</v>
      </c>
      <c r="S12" s="37" t="s">
        <v>755</v>
      </c>
      <c r="T12" s="60">
        <f>IF(ISBLANK(HLOOKUP(T$2,Monitoring_eng!$A$1:$DB$79,Results!$C12,FALSE)),"",IF(HLOOKUP(T$2,Monitoring_eng!$A$1:$DB$79,Results!$C12,FALSE)=$I12,$P12,IF(HLOOKUP(T$2,Monitoring_eng!$A$1:$DB$79,Results!$C12,FALSE)=$K12,$Q12,IF(HLOOKUP(T$2,Monitoring_eng!$A$1:$DB$79,Results!$C12,FALSE)=$M12,$R12,IF(HLOOKUP(T$2,Monitoring_eng!$A$1:$DB$79,Results!$C12,FALSE)=$O12,$S12,"CHYBA")))))</f>
        <v>2</v>
      </c>
      <c r="U12" s="60">
        <f>IF(ISBLANK(HLOOKUP(U$2,Monitoring_eng!$A$1:$DB$79,Results!$C12,FALSE)),"",IF(HLOOKUP(U$2,Monitoring_eng!$A$1:$DB$79,Results!$C12,FALSE)=$I12,$P12,IF(HLOOKUP(U$2,Monitoring_eng!$A$1:$DB$79,Results!$C12,FALSE)=$K12,$Q12,IF(HLOOKUP(U$2,Monitoring_eng!$A$1:$DB$79,Results!$C12,FALSE)=$M12,$R12,IF(HLOOKUP(U$2,Monitoring_eng!$A$1:$DB$79,Results!$C12,FALSE)=$O12,$S12,"CHYBA")))))</f>
        <v>2</v>
      </c>
      <c r="V12" s="60">
        <f>IF(ISBLANK(HLOOKUP(V$2,Monitoring_eng!$A$1:$DB$79,Results!$C12,FALSE)),"",IF(HLOOKUP(V$2,Monitoring_eng!$A$1:$DB$79,Results!$C12,FALSE)=$I12,$P12,IF(HLOOKUP(V$2,Monitoring_eng!$A$1:$DB$79,Results!$C12,FALSE)=$K12,$Q12,IF(HLOOKUP(V$2,Monitoring_eng!$A$1:$DB$79,Results!$C12,FALSE)=$M12,$R12,IF(HLOOKUP(V$2,Monitoring_eng!$A$1:$DB$79,Results!$C12,FALSE)=$O12,$S12,"CHYBA")))))</f>
        <v>2</v>
      </c>
      <c r="W12" s="60">
        <f>IF(ISBLANK(HLOOKUP(W$2,Monitoring_eng!$A$1:$DB$79,Results!$C12,FALSE)),"",IF(HLOOKUP(W$2,Monitoring_eng!$A$1:$DB$79,Results!$C12,FALSE)=$I12,$P12,IF(HLOOKUP(W$2,Monitoring_eng!$A$1:$DB$79,Results!$C12,FALSE)=$K12,$Q12,IF(HLOOKUP(W$2,Monitoring_eng!$A$1:$DB$79,Results!$C12,FALSE)=$M12,$R12,IF(HLOOKUP(W$2,Monitoring_eng!$A$1:$DB$79,Results!$C12,FALSE)=$O12,$S12,"CHYBA")))))</f>
        <v>1</v>
      </c>
      <c r="X12" s="60">
        <f>IF(ISBLANK(HLOOKUP(X$2,Monitoring_eng!$A$1:$DB$79,Results!$C12,FALSE)),"",IF(HLOOKUP(X$2,Monitoring_eng!$A$1:$DB$79,Results!$C12,FALSE)=$I12,$P12,IF(HLOOKUP(X$2,Monitoring_eng!$A$1:$DB$79,Results!$C12,FALSE)=$K12,$Q12,IF(HLOOKUP(X$2,Monitoring_eng!$A$1:$DB$79,Results!$C12,FALSE)=$M12,$R12,IF(HLOOKUP(X$2,Monitoring_eng!$A$1:$DB$79,Results!$C12,FALSE)=$O12,$S12,"CHYBA")))))</f>
        <v>2</v>
      </c>
      <c r="Y12" s="60">
        <f>IF(ISBLANK(HLOOKUP(Y$2,Monitoring_eng!$A$1:$DB$79,Results!$C12,FALSE)),"",IF(HLOOKUP(Y$2,Monitoring_eng!$A$1:$DB$79,Results!$C12,FALSE)=$I12,$P12,IF(HLOOKUP(Y$2,Monitoring_eng!$A$1:$DB$79,Results!$C12,FALSE)=$K12,$Q12,IF(HLOOKUP(Y$2,Monitoring_eng!$A$1:$DB$79,Results!$C12,FALSE)=$M12,$R12,IF(HLOOKUP(Y$2,Monitoring_eng!$A$1:$DB$79,Results!$C12,FALSE)=$O12,$S12,"CHYBA")))))</f>
        <v>2</v>
      </c>
      <c r="Z12" s="60">
        <f>IF(ISBLANK(HLOOKUP(Z$2,Monitoring_eng!$A$1:$DB$79,Results!$C12,FALSE)),"",IF(HLOOKUP(Z$2,Monitoring_eng!$A$1:$DB$79,Results!$C12,FALSE)=$I12,$P12,IF(HLOOKUP(Z$2,Monitoring_eng!$A$1:$DB$79,Results!$C12,FALSE)=$K12,$Q12,IF(HLOOKUP(Z$2,Monitoring_eng!$A$1:$DB$79,Results!$C12,FALSE)=$M12,$R12,IF(HLOOKUP(Z$2,Monitoring_eng!$A$1:$DB$79,Results!$C12,FALSE)=$O12,$S12,"CHYBA")))))</f>
        <v>2</v>
      </c>
      <c r="AA12" s="60">
        <f>IF(ISBLANK(HLOOKUP(AA$2,Monitoring_eng!$A$1:$DB$79,Results!$C12,FALSE)),"",IF(HLOOKUP(AA$2,Monitoring_eng!$A$1:$DB$79,Results!$C12,FALSE)=$I12,$P12,IF(HLOOKUP(AA$2,Monitoring_eng!$A$1:$DB$79,Results!$C12,FALSE)=$K12,$Q12,IF(HLOOKUP(AA$2,Monitoring_eng!$A$1:$DB$79,Results!$C12,FALSE)=$M12,$R12,IF(HLOOKUP(AA$2,Monitoring_eng!$A$1:$DB$79,Results!$C12,FALSE)=$O12,$S12,"CHYBA")))))</f>
        <v>2</v>
      </c>
      <c r="AB12" s="60">
        <f>IF(ISBLANK(HLOOKUP(AB$2,Monitoring_eng!$A$1:$DB$79,Results!$C12,FALSE)),"",IF(HLOOKUP(AB$2,Monitoring_eng!$A$1:$DB$79,Results!$C12,FALSE)=$I12,$P12,IF(HLOOKUP(AB$2,Monitoring_eng!$A$1:$DB$79,Results!$C12,FALSE)=$K12,$Q12,IF(HLOOKUP(AB$2,Monitoring_eng!$A$1:$DB$79,Results!$C12,FALSE)=$M12,$R12,IF(HLOOKUP(AB$2,Monitoring_eng!$A$1:$DB$79,Results!$C12,FALSE)=$O12,$S12,"CHYBA")))))</f>
        <v>2</v>
      </c>
      <c r="AC12" s="60">
        <f>IF(ISBLANK(HLOOKUP(AC$2,Monitoring_eng!$A$1:$DB$79,Results!$C12,FALSE)),"",IF(HLOOKUP(AC$2,Monitoring_eng!$A$1:$DB$79,Results!$C12,FALSE)=$I12,$P12,IF(HLOOKUP(AC$2,Monitoring_eng!$A$1:$DB$79,Results!$C12,FALSE)=$K12,$Q12,IF(HLOOKUP(AC$2,Monitoring_eng!$A$1:$DB$79,Results!$C12,FALSE)=$M12,$R12,IF(HLOOKUP(AC$2,Monitoring_eng!$A$1:$DB$79,Results!$C12,FALSE)=$O12,$S12,"CHYBA")))))</f>
        <v>2</v>
      </c>
      <c r="AD12" s="60">
        <f>IF(ISBLANK(HLOOKUP(AD$2,Monitoring_eng!$A$1:$DB$79,Results!$C12,FALSE)),"",IF(HLOOKUP(AD$2,Monitoring_eng!$A$1:$DB$79,Results!$C12,FALSE)=$I12,$P12,IF(HLOOKUP(AD$2,Monitoring_eng!$A$1:$DB$79,Results!$C12,FALSE)=$K12,$Q12,IF(HLOOKUP(AD$2,Monitoring_eng!$A$1:$DB$79,Results!$C12,FALSE)=$M12,$R12,IF(HLOOKUP(AD$2,Monitoring_eng!$A$1:$DB$79,Results!$C12,FALSE)=$O12,$S12,"CHYBA")))))</f>
        <v>2</v>
      </c>
      <c r="AE12" s="60">
        <f>IF(ISBLANK(HLOOKUP(AE$2,Monitoring_eng!$A$1:$DB$79,Results!$C12,FALSE)),"",IF(HLOOKUP(AE$2,Monitoring_eng!$A$1:$DB$79,Results!$C12,FALSE)=$I12,$P12,IF(HLOOKUP(AE$2,Monitoring_eng!$A$1:$DB$79,Results!$C12,FALSE)=$K12,$Q12,IF(HLOOKUP(AE$2,Monitoring_eng!$A$1:$DB$79,Results!$C12,FALSE)=$M12,$R12,IF(HLOOKUP(AE$2,Monitoring_eng!$A$1:$DB$79,Results!$C12,FALSE)=$O12,$S12,"CHYBA")))))</f>
        <v>2</v>
      </c>
      <c r="AF12" s="60">
        <f>IF(ISBLANK(HLOOKUP(AF$2,Monitoring_eng!$A$1:$DB$79,Results!$C12,FALSE)),"",IF(HLOOKUP(AF$2,Monitoring_eng!$A$1:$DB$79,Results!$C12,FALSE)=$I12,$P12,IF(HLOOKUP(AF$2,Monitoring_eng!$A$1:$DB$79,Results!$C12,FALSE)=$K12,$Q12,IF(HLOOKUP(AF$2,Monitoring_eng!$A$1:$DB$79,Results!$C12,FALSE)=$M12,$R12,IF(HLOOKUP(AF$2,Monitoring_eng!$A$1:$DB$79,Results!$C12,FALSE)=$O12,$S12,"CHYBA")))))</f>
        <v>2</v>
      </c>
      <c r="AG12" s="60">
        <f>IF(ISBLANK(HLOOKUP(AG$2,Monitoring_eng!$A$1:$DB$79,Results!$C12,FALSE)),"",IF(HLOOKUP(AG$2,Monitoring_eng!$A$1:$DB$79,Results!$C12,FALSE)=$I12,$P12,IF(HLOOKUP(AG$2,Monitoring_eng!$A$1:$DB$79,Results!$C12,FALSE)=$K12,$Q12,IF(HLOOKUP(AG$2,Monitoring_eng!$A$1:$DB$79,Results!$C12,FALSE)=$M12,$R12,IF(HLOOKUP(AG$2,Monitoring_eng!$A$1:$DB$79,Results!$C12,FALSE)=$O12,$S12,"CHYBA")))))</f>
        <v>2</v>
      </c>
      <c r="AH12" s="60">
        <f>IF(ISBLANK(HLOOKUP(AH$2,Monitoring_eng!$A$1:$DB$79,Results!$C12,FALSE)),"",IF(HLOOKUP(AH$2,Monitoring_eng!$A$1:$DB$79,Results!$C12,FALSE)=$I12,$P12,IF(HLOOKUP(AH$2,Monitoring_eng!$A$1:$DB$79,Results!$C12,FALSE)=$K12,$Q12,IF(HLOOKUP(AH$2,Monitoring_eng!$A$1:$DB$79,Results!$C12,FALSE)=$M12,$R12,IF(HLOOKUP(AH$2,Monitoring_eng!$A$1:$DB$79,Results!$C12,FALSE)=$O12,$S12,"CHYBA")))))</f>
        <v>2</v>
      </c>
      <c r="AI12" s="60">
        <f>IF(ISBLANK(HLOOKUP(AI$2,Monitoring_eng!$A$1:$DB$79,Results!$C12,FALSE)),"",IF(HLOOKUP(AI$2,Monitoring_eng!$A$1:$DB$79,Results!$C12,FALSE)=$I12,$P12,IF(HLOOKUP(AI$2,Monitoring_eng!$A$1:$DB$79,Results!$C12,FALSE)=$K12,$Q12,IF(HLOOKUP(AI$2,Monitoring_eng!$A$1:$DB$79,Results!$C12,FALSE)=$M12,$R12,IF(HLOOKUP(AI$2,Monitoring_eng!$A$1:$DB$79,Results!$C12,FALSE)=$O12,$S12,"CHYBA")))))</f>
        <v>2</v>
      </c>
      <c r="AJ12" s="60">
        <f>IF(ISBLANK(HLOOKUP(AJ$2,Monitoring_eng!$A$1:$DB$79,Results!$C12,FALSE)),"",IF(HLOOKUP(AJ$2,Monitoring_eng!$A$1:$DB$79,Results!$C12,FALSE)=$I12,$P12,IF(HLOOKUP(AJ$2,Monitoring_eng!$A$1:$DB$79,Results!$C12,FALSE)=$K12,$Q12,IF(HLOOKUP(AJ$2,Monitoring_eng!$A$1:$DB$79,Results!$C12,FALSE)=$M12,$R12,IF(HLOOKUP(AJ$2,Monitoring_eng!$A$1:$DB$79,Results!$C12,FALSE)=$O12,$S12,"CHYBA")))))</f>
        <v>0</v>
      </c>
      <c r="AK12" s="60">
        <f>IF(ISBLANK(HLOOKUP(AK$2,Monitoring_eng!$A$1:$DB$79,Results!$C12,FALSE)),"",IF(HLOOKUP(AK$2,Monitoring_eng!$A$1:$DB$79,Results!$C12,FALSE)=$I12,$P12,IF(HLOOKUP(AK$2,Monitoring_eng!$A$1:$DB$79,Results!$C12,FALSE)=$K12,$Q12,IF(HLOOKUP(AK$2,Monitoring_eng!$A$1:$DB$79,Results!$C12,FALSE)=$M12,$R12,IF(HLOOKUP(AK$2,Monitoring_eng!$A$1:$DB$79,Results!$C12,FALSE)=$O12,$S12,"CHYBA")))))</f>
        <v>2</v>
      </c>
      <c r="AL12" s="60">
        <f>IF(ISBLANK(HLOOKUP(AL$2,Monitoring_eng!$A$1:$DB$79,Results!$C12,FALSE)),"",IF(HLOOKUP(AL$2,Monitoring_eng!$A$1:$DB$79,Results!$C12,FALSE)=$I12,$P12,IF(HLOOKUP(AL$2,Monitoring_eng!$A$1:$DB$79,Results!$C12,FALSE)=$K12,$Q12,IF(HLOOKUP(AL$2,Monitoring_eng!$A$1:$DB$79,Results!$C12,FALSE)=$M12,$R12,IF(HLOOKUP(AL$2,Monitoring_eng!$A$1:$DB$79,Results!$C12,FALSE)=$O12,$S12,"CHYBA")))))</f>
        <v>1</v>
      </c>
      <c r="AM12" s="60">
        <f>IF(ISBLANK(HLOOKUP(AM$2,Monitoring_eng!$A$1:$DB$79,Results!$C12,FALSE)),"",IF(HLOOKUP(AM$2,Monitoring_eng!$A$1:$DB$79,Results!$C12,FALSE)=$I12,$P12,IF(HLOOKUP(AM$2,Monitoring_eng!$A$1:$DB$79,Results!$C12,FALSE)=$K12,$Q12,IF(HLOOKUP(AM$2,Monitoring_eng!$A$1:$DB$79,Results!$C12,FALSE)=$M12,$R12,IF(HLOOKUP(AM$2,Monitoring_eng!$A$1:$DB$79,Results!$C12,FALSE)=$O12,$S12,"CHYBA")))))</f>
        <v>2</v>
      </c>
      <c r="AN12" s="60">
        <f>IF(ISBLANK(HLOOKUP(AN$2,Monitoring_eng!$A$1:$DB$79,Results!$C12,FALSE)),"",IF(HLOOKUP(AN$2,Monitoring_eng!$A$1:$DB$79,Results!$C12,FALSE)=$I12,$P12,IF(HLOOKUP(AN$2,Monitoring_eng!$A$1:$DB$79,Results!$C12,FALSE)=$K12,$Q12,IF(HLOOKUP(AN$2,Monitoring_eng!$A$1:$DB$79,Results!$C12,FALSE)=$M12,$R12,IF(HLOOKUP(AN$2,Monitoring_eng!$A$1:$DB$79,Results!$C12,FALSE)=$O12,$S12,"CHYBA")))))</f>
        <v>2</v>
      </c>
      <c r="AO12" s="60">
        <f>IF(ISBLANK(HLOOKUP(AO$2,Monitoring_eng!$A$1:$DB$79,Results!$C12,FALSE)),"",IF(HLOOKUP(AO$2,Monitoring_eng!$A$1:$DB$79,Results!$C12,FALSE)=$I12,$P12,IF(HLOOKUP(AO$2,Monitoring_eng!$A$1:$DB$79,Results!$C12,FALSE)=$K12,$Q12,IF(HLOOKUP(AO$2,Monitoring_eng!$A$1:$DB$79,Results!$C12,FALSE)=$M12,$R12,IF(HLOOKUP(AO$2,Monitoring_eng!$A$1:$DB$79,Results!$C12,FALSE)=$O12,$S12,"CHYBA")))))</f>
        <v>2</v>
      </c>
      <c r="AP12" s="60">
        <f>IF(ISBLANK(HLOOKUP(AP$2,Monitoring_eng!$A$1:$DB$79,Results!$C12,FALSE)),"",IF(HLOOKUP(AP$2,Monitoring_eng!$A$1:$DB$79,Results!$C12,FALSE)=$I12,$P12,IF(HLOOKUP(AP$2,Monitoring_eng!$A$1:$DB$79,Results!$C12,FALSE)=$K12,$Q12,IF(HLOOKUP(AP$2,Monitoring_eng!$A$1:$DB$79,Results!$C12,FALSE)=$M12,$R12,IF(HLOOKUP(AP$2,Monitoring_eng!$A$1:$DB$79,Results!$C12,FALSE)=$O12,$S12,"CHYBA")))))</f>
        <v>2</v>
      </c>
      <c r="AQ12" s="60">
        <f>IF(ISBLANK(HLOOKUP(AQ$2,Monitoring_eng!$A$1:$DB$79,Results!$C12,FALSE)),"",IF(HLOOKUP(AQ$2,Monitoring_eng!$A$1:$DB$79,Results!$C12,FALSE)=$I12,$P12,IF(HLOOKUP(AQ$2,Monitoring_eng!$A$1:$DB$79,Results!$C12,FALSE)=$K12,$Q12,IF(HLOOKUP(AQ$2,Monitoring_eng!$A$1:$DB$79,Results!$C12,FALSE)=$M12,$R12,IF(HLOOKUP(AQ$2,Monitoring_eng!$A$1:$DB$79,Results!$C12,FALSE)=$O12,$S12,"CHYBA")))))</f>
        <v>2</v>
      </c>
      <c r="AR12" s="60">
        <f>IF(ISBLANK(HLOOKUP(AR$2,Monitoring_eng!$A$1:$DB$79,Results!$C12,FALSE)),"",IF(HLOOKUP(AR$2,Monitoring_eng!$A$1:$DB$79,Results!$C12,FALSE)=$I12,$P12,IF(HLOOKUP(AR$2,Monitoring_eng!$A$1:$DB$79,Results!$C12,FALSE)=$K12,$Q12,IF(HLOOKUP(AR$2,Monitoring_eng!$A$1:$DB$79,Results!$C12,FALSE)=$M12,$R12,IF(HLOOKUP(AR$2,Monitoring_eng!$A$1:$DB$79,Results!$C12,FALSE)=$O12,$S12,"CHYBA")))))</f>
        <v>2</v>
      </c>
      <c r="AS12" s="60">
        <f>IF(ISBLANK(HLOOKUP(AS$2,Monitoring_eng!$A$1:$DB$79,Results!$C12,FALSE)),"",IF(HLOOKUP(AS$2,Monitoring_eng!$A$1:$DB$79,Results!$C12,FALSE)=$I12,$P12,IF(HLOOKUP(AS$2,Monitoring_eng!$A$1:$DB$79,Results!$C12,FALSE)=$K12,$Q12,IF(HLOOKUP(AS$2,Monitoring_eng!$A$1:$DB$79,Results!$C12,FALSE)=$M12,$R12,IF(HLOOKUP(AS$2,Monitoring_eng!$A$1:$DB$79,Results!$C12,FALSE)=$O12,$S12,"CHYBA")))))</f>
        <v>2</v>
      </c>
      <c r="AT12" s="60">
        <f>IF(ISBLANK(HLOOKUP(AT$2,Monitoring_eng!$A$1:$DB$79,Results!$C12,FALSE)),"",IF(HLOOKUP(AT$2,Monitoring_eng!$A$1:$DB$79,Results!$C12,FALSE)=$I12,$P12,IF(HLOOKUP(AT$2,Monitoring_eng!$A$1:$DB$79,Results!$C12,FALSE)=$K12,$Q12,IF(HLOOKUP(AT$2,Monitoring_eng!$A$1:$DB$79,Results!$C12,FALSE)=$M12,$R12,IF(HLOOKUP(AT$2,Monitoring_eng!$A$1:$DB$79,Results!$C12,FALSE)=$O12,$S12,"CHYBA")))))</f>
        <v>0</v>
      </c>
      <c r="AU12" s="60">
        <f>IF(ISBLANK(HLOOKUP(AU$2,Monitoring_eng!$A$1:$DB$79,Results!$C12,FALSE)),"",IF(HLOOKUP(AU$2,Monitoring_eng!$A$1:$DB$79,Results!$C12,FALSE)=$I12,$P12,IF(HLOOKUP(AU$2,Monitoring_eng!$A$1:$DB$79,Results!$C12,FALSE)=$K12,$Q12,IF(HLOOKUP(AU$2,Monitoring_eng!$A$1:$DB$79,Results!$C12,FALSE)=$M12,$R12,IF(HLOOKUP(AU$2,Monitoring_eng!$A$1:$DB$79,Results!$C12,FALSE)=$O12,$S12,"CHYBA")))))</f>
        <v>1</v>
      </c>
      <c r="AV12" s="60">
        <f>IF(ISBLANK(HLOOKUP(AV$2,Monitoring_eng!$A$1:$DB$79,Results!$C12,FALSE)),"",IF(HLOOKUP(AV$2,Monitoring_eng!$A$1:$DB$79,Results!$C12,FALSE)=$I12,$P12,IF(HLOOKUP(AV$2,Monitoring_eng!$A$1:$DB$79,Results!$C12,FALSE)=$K12,$Q12,IF(HLOOKUP(AV$2,Monitoring_eng!$A$1:$DB$79,Results!$C12,FALSE)=$M12,$R12,IF(HLOOKUP(AV$2,Monitoring_eng!$A$1:$DB$79,Results!$C12,FALSE)=$O12,$S12,"CHYBA")))))</f>
        <v>2</v>
      </c>
      <c r="AW12" s="60">
        <f>IF(ISBLANK(HLOOKUP(AW$2,Monitoring_eng!$A$1:$DB$79,Results!$C12,FALSE)),"",IF(HLOOKUP(AW$2,Monitoring_eng!$A$1:$DB$79,Results!$C12,FALSE)=$I12,$P12,IF(HLOOKUP(AW$2,Monitoring_eng!$A$1:$DB$79,Results!$C12,FALSE)=$K12,$Q12,IF(HLOOKUP(AW$2,Monitoring_eng!$A$1:$DB$79,Results!$C12,FALSE)=$M12,$R12,IF(HLOOKUP(AW$2,Monitoring_eng!$A$1:$DB$79,Results!$C12,FALSE)=$O12,$S12,"CHYBA")))))</f>
        <v>2</v>
      </c>
      <c r="AX12" s="60">
        <f>IF(ISBLANK(HLOOKUP(AX$2,Monitoring_eng!$A$1:$DB$79,Results!$C12,FALSE)),"",IF(HLOOKUP(AX$2,Monitoring_eng!$A$1:$DB$79,Results!$C12,FALSE)=$I12,$P12,IF(HLOOKUP(AX$2,Monitoring_eng!$A$1:$DB$79,Results!$C12,FALSE)=$K12,$Q12,IF(HLOOKUP(AX$2,Monitoring_eng!$A$1:$DB$79,Results!$C12,FALSE)=$M12,$R12,IF(HLOOKUP(AX$2,Monitoring_eng!$A$1:$DB$79,Results!$C12,FALSE)=$O12,$S12,"CHYBA")))))</f>
        <v>2</v>
      </c>
      <c r="AY12" s="60">
        <f>IF(ISBLANK(HLOOKUP(AY$2,Monitoring_eng!$A$1:$DB$79,Results!$C12,FALSE)),"",IF(HLOOKUP(AY$2,Monitoring_eng!$A$1:$DB$79,Results!$C12,FALSE)=$I12,$P12,IF(HLOOKUP(AY$2,Monitoring_eng!$A$1:$DB$79,Results!$C12,FALSE)=$K12,$Q12,IF(HLOOKUP(AY$2,Monitoring_eng!$A$1:$DB$79,Results!$C12,FALSE)=$M12,$R12,IF(HLOOKUP(AY$2,Monitoring_eng!$A$1:$DB$79,Results!$C12,FALSE)=$O12,$S12,"CHYBA")))))</f>
        <v>2</v>
      </c>
      <c r="AZ12" s="60">
        <f>IF(ISBLANK(HLOOKUP(AZ$2,Monitoring_eng!$A$1:$DB$79,Results!$C12,FALSE)),"",IF(HLOOKUP(AZ$2,Monitoring_eng!$A$1:$DB$79,Results!$C12,FALSE)=$I12,$P12,IF(HLOOKUP(AZ$2,Monitoring_eng!$A$1:$DB$79,Results!$C12,FALSE)=$K12,$Q12,IF(HLOOKUP(AZ$2,Monitoring_eng!$A$1:$DB$79,Results!$C12,FALSE)=$M12,$R12,IF(HLOOKUP(AZ$2,Monitoring_eng!$A$1:$DB$79,Results!$C12,FALSE)=$O12,$S12,"CHYBA")))))</f>
        <v>2</v>
      </c>
      <c r="BA12" s="60">
        <f>IF(ISBLANK(HLOOKUP(BA$2,Monitoring_eng!$A$1:$DB$79,Results!$C12,FALSE)),"",IF(HLOOKUP(BA$2,Monitoring_eng!$A$1:$DB$79,Results!$C12,FALSE)=$I12,$P12,IF(HLOOKUP(BA$2,Monitoring_eng!$A$1:$DB$79,Results!$C12,FALSE)=$K12,$Q12,IF(HLOOKUP(BA$2,Monitoring_eng!$A$1:$DB$79,Results!$C12,FALSE)=$M12,$R12,IF(HLOOKUP(BA$2,Monitoring_eng!$A$1:$DB$79,Results!$C12,FALSE)=$O12,$S12,"CHYBA")))))</f>
        <v>2</v>
      </c>
      <c r="BB12" s="60">
        <f>IF(ISBLANK(HLOOKUP(BB$2,Monitoring_eng!$A$1:$DB$79,Results!$C12,FALSE)),"",IF(HLOOKUP(BB$2,Monitoring_eng!$A$1:$DB$79,Results!$C12,FALSE)=$I12,$P12,IF(HLOOKUP(BB$2,Monitoring_eng!$A$1:$DB$79,Results!$C12,FALSE)=$K12,$Q12,IF(HLOOKUP(BB$2,Monitoring_eng!$A$1:$DB$79,Results!$C12,FALSE)=$M12,$R12,IF(HLOOKUP(BB$2,Monitoring_eng!$A$1:$DB$79,Results!$C12,FALSE)=$O12,$S12,"CHYBA")))))</f>
        <v>2</v>
      </c>
      <c r="BC12" s="60">
        <f>IF(ISBLANK(HLOOKUP(BC$2,Monitoring_eng!$A$1:$DB$79,Results!$C12,FALSE)),"",IF(HLOOKUP(BC$2,Monitoring_eng!$A$1:$DB$79,Results!$C12,FALSE)=$I12,$P12,IF(HLOOKUP(BC$2,Monitoring_eng!$A$1:$DB$79,Results!$C12,FALSE)=$K12,$Q12,IF(HLOOKUP(BC$2,Monitoring_eng!$A$1:$DB$79,Results!$C12,FALSE)=$M12,$R12,IF(HLOOKUP(BC$2,Monitoring_eng!$A$1:$DB$79,Results!$C12,FALSE)=$O12,$S12,"CHYBA")))))</f>
        <v>2</v>
      </c>
      <c r="BD12" s="60">
        <f>IF(ISBLANK(HLOOKUP(BD$2,Monitoring_eng!$A$1:$DB$79,Results!$C12,FALSE)),"",IF(HLOOKUP(BD$2,Monitoring_eng!$A$1:$DB$79,Results!$C12,FALSE)=$I12,$P12,IF(HLOOKUP(BD$2,Monitoring_eng!$A$1:$DB$79,Results!$C12,FALSE)=$K12,$Q12,IF(HLOOKUP(BD$2,Monitoring_eng!$A$1:$DB$79,Results!$C12,FALSE)=$M12,$R12,IF(HLOOKUP(BD$2,Monitoring_eng!$A$1:$DB$79,Results!$C12,FALSE)=$O12,$S12,"CHYBA")))))</f>
        <v>2</v>
      </c>
      <c r="BE12" s="60">
        <f>IF(ISBLANK(HLOOKUP(BE$2,Monitoring_eng!$A$1:$DB$79,Results!$C12,FALSE)),"",IF(HLOOKUP(BE$2,Monitoring_eng!$A$1:$DB$79,Results!$C12,FALSE)=$I12,$P12,IF(HLOOKUP(BE$2,Monitoring_eng!$A$1:$DB$79,Results!$C12,FALSE)=$K12,$Q12,IF(HLOOKUP(BE$2,Monitoring_eng!$A$1:$DB$79,Results!$C12,FALSE)=$M12,$R12,IF(HLOOKUP(BE$2,Monitoring_eng!$A$1:$DB$79,Results!$C12,FALSE)=$O12,$S12,"CHYBA")))))</f>
        <v>2</v>
      </c>
      <c r="BF12" s="60">
        <f>IF(ISBLANK(HLOOKUP(BF$2,Monitoring_eng!$A$1:$DB$79,Results!$C12,FALSE)),"",IF(HLOOKUP(BF$2,Monitoring_eng!$A$1:$DB$79,Results!$C12,FALSE)=$I12,$P12,IF(HLOOKUP(BF$2,Monitoring_eng!$A$1:$DB$79,Results!$C12,FALSE)=$K12,$Q12,IF(HLOOKUP(BF$2,Monitoring_eng!$A$1:$DB$79,Results!$C12,FALSE)=$M12,$R12,IF(HLOOKUP(BF$2,Monitoring_eng!$A$1:$DB$79,Results!$C12,FALSE)=$O12,$S12,"CHYBA")))))</f>
        <v>2</v>
      </c>
      <c r="BG12" s="60">
        <f>IF(ISBLANK(HLOOKUP(BG$2,Monitoring_eng!$A$1:$DB$79,Results!$C12,FALSE)),"",IF(HLOOKUP(BG$2,Monitoring_eng!$A$1:$DB$79,Results!$C12,FALSE)=$I12,$P12,IF(HLOOKUP(BG$2,Monitoring_eng!$A$1:$DB$79,Results!$C12,FALSE)=$K12,$Q12,IF(HLOOKUP(BG$2,Monitoring_eng!$A$1:$DB$79,Results!$C12,FALSE)=$M12,$R12,IF(HLOOKUP(BG$2,Monitoring_eng!$A$1:$DB$79,Results!$C12,FALSE)=$O12,$S12,"CHYBA")))))</f>
        <v>2</v>
      </c>
      <c r="BH12" s="60">
        <f>IF(ISBLANK(HLOOKUP(BH$2,Monitoring_eng!$A$1:$DB$79,Results!$C12,FALSE)),"",IF(HLOOKUP(BH$2,Monitoring_eng!$A$1:$DB$79,Results!$C12,FALSE)=$I12,$P12,IF(HLOOKUP(BH$2,Monitoring_eng!$A$1:$DB$79,Results!$C12,FALSE)=$K12,$Q12,IF(HLOOKUP(BH$2,Monitoring_eng!$A$1:$DB$79,Results!$C12,FALSE)=$M12,$R12,IF(HLOOKUP(BH$2,Monitoring_eng!$A$1:$DB$79,Results!$C12,FALSE)=$O12,$S12,"CHYBA")))))</f>
        <v>2</v>
      </c>
      <c r="BI12" s="60">
        <f>IF(ISBLANK(HLOOKUP(BI$2,Monitoring_eng!$A$1:$DB$79,Results!$C12,FALSE)),"",IF(HLOOKUP(BI$2,Monitoring_eng!$A$1:$DB$79,Results!$C12,FALSE)=$I12,$P12,IF(HLOOKUP(BI$2,Monitoring_eng!$A$1:$DB$79,Results!$C12,FALSE)=$K12,$Q12,IF(HLOOKUP(BI$2,Monitoring_eng!$A$1:$DB$79,Results!$C12,FALSE)=$M12,$R12,IF(HLOOKUP(BI$2,Monitoring_eng!$A$1:$DB$79,Results!$C12,FALSE)=$O12,$S12,"CHYBA")))))</f>
        <v>1</v>
      </c>
      <c r="BJ12" s="60">
        <f>IF(ISBLANK(HLOOKUP(BJ$2,Monitoring_eng!$A$1:$DB$79,Results!$C12,FALSE)),"",IF(HLOOKUP(BJ$2,Monitoring_eng!$A$1:$DB$79,Results!$C12,FALSE)=$I12,$P12,IF(HLOOKUP(BJ$2,Monitoring_eng!$A$1:$DB$79,Results!$C12,FALSE)=$K12,$Q12,IF(HLOOKUP(BJ$2,Monitoring_eng!$A$1:$DB$79,Results!$C12,FALSE)=$M12,$R12,IF(HLOOKUP(BJ$2,Monitoring_eng!$A$1:$DB$79,Results!$C12,FALSE)=$O12,$S12,"CHYBA")))))</f>
        <v>2</v>
      </c>
      <c r="BK12" s="60">
        <f>IF(ISBLANK(HLOOKUP(BK$2,Monitoring_eng!$A$1:$DB$79,Results!$C12,FALSE)),"",IF(HLOOKUP(BK$2,Monitoring_eng!$A$1:$DB$79,Results!$C12,FALSE)=$I12,$P12,IF(HLOOKUP(BK$2,Monitoring_eng!$A$1:$DB$79,Results!$C12,FALSE)=$K12,$Q12,IF(HLOOKUP(BK$2,Monitoring_eng!$A$1:$DB$79,Results!$C12,FALSE)=$M12,$R12,IF(HLOOKUP(BK$2,Monitoring_eng!$A$1:$DB$79,Results!$C12,FALSE)=$O12,$S12,"CHYBA")))))</f>
        <v>1</v>
      </c>
      <c r="BL12" s="60">
        <f>IF(ISBLANK(HLOOKUP(BL$2,Monitoring_eng!$A$1:$DB$79,Results!$C12,FALSE)),"",IF(HLOOKUP(BL$2,Monitoring_eng!$A$1:$DB$79,Results!$C12,FALSE)=$I12,$P12,IF(HLOOKUP(BL$2,Monitoring_eng!$A$1:$DB$79,Results!$C12,FALSE)=$K12,$Q12,IF(HLOOKUP(BL$2,Monitoring_eng!$A$1:$DB$79,Results!$C12,FALSE)=$M12,$R12,IF(HLOOKUP(BL$2,Monitoring_eng!$A$1:$DB$79,Results!$C12,FALSE)=$O12,$S12,"CHYBA")))))</f>
        <v>2</v>
      </c>
      <c r="BM12" s="60">
        <f>IF(ISBLANK(HLOOKUP(BM$2,Monitoring_eng!$A$1:$DB$79,Results!$C12,FALSE)),"",IF(HLOOKUP(BM$2,Monitoring_eng!$A$1:$DB$79,Results!$C12,FALSE)=$I12,$P12,IF(HLOOKUP(BM$2,Monitoring_eng!$A$1:$DB$79,Results!$C12,FALSE)=$K12,$Q12,IF(HLOOKUP(BM$2,Monitoring_eng!$A$1:$DB$79,Results!$C12,FALSE)=$M12,$R12,IF(HLOOKUP(BM$2,Monitoring_eng!$A$1:$DB$79,Results!$C12,FALSE)=$O12,$S12,"CHYBA")))))</f>
        <v>2</v>
      </c>
      <c r="BN12" s="60">
        <f>IF(ISBLANK(HLOOKUP(BN$2,Monitoring_eng!$A$1:$DB$79,Results!$C12,FALSE)),"",IF(HLOOKUP(BN$2,Monitoring_eng!$A$1:$DB$79,Results!$C12,FALSE)=$I12,$P12,IF(HLOOKUP(BN$2,Monitoring_eng!$A$1:$DB$79,Results!$C12,FALSE)=$K12,$Q12,IF(HLOOKUP(BN$2,Monitoring_eng!$A$1:$DB$79,Results!$C12,FALSE)=$M12,$R12,IF(HLOOKUP(BN$2,Monitoring_eng!$A$1:$DB$79,Results!$C12,FALSE)=$O12,$S12,"CHYBA")))))</f>
        <v>2</v>
      </c>
      <c r="BO12" s="60">
        <f>IF(ISBLANK(HLOOKUP(BO$2,Monitoring_eng!$A$1:$DB$79,Results!$C12,FALSE)),"",IF(HLOOKUP(BO$2,Monitoring_eng!$A$1:$DB$79,Results!$C12,FALSE)=$I12,$P12,IF(HLOOKUP(BO$2,Monitoring_eng!$A$1:$DB$79,Results!$C12,FALSE)=$K12,$Q12,IF(HLOOKUP(BO$2,Monitoring_eng!$A$1:$DB$79,Results!$C12,FALSE)=$M12,$R12,IF(HLOOKUP(BO$2,Monitoring_eng!$A$1:$DB$79,Results!$C12,FALSE)=$O12,$S12,"CHYBA")))))</f>
        <v>2</v>
      </c>
      <c r="BP12" s="60">
        <f>IF(ISBLANK(HLOOKUP(BP$2,Monitoring_eng!$A$1:$DB$79,Results!$C12,FALSE)),"",IF(HLOOKUP(BP$2,Monitoring_eng!$A$1:$DB$79,Results!$C12,FALSE)=$I12,$P12,IF(HLOOKUP(BP$2,Monitoring_eng!$A$1:$DB$79,Results!$C12,FALSE)=$K12,$Q12,IF(HLOOKUP(BP$2,Monitoring_eng!$A$1:$DB$79,Results!$C12,FALSE)=$M12,$R12,IF(HLOOKUP(BP$2,Monitoring_eng!$A$1:$DB$79,Results!$C12,FALSE)=$O12,$S12,"CHYBA")))))</f>
        <v>2</v>
      </c>
      <c r="BQ12" s="60">
        <f>IF(ISBLANK(HLOOKUP(BQ$2,Monitoring_eng!$A$1:$DB$79,Results!$C12,FALSE)),"",IF(HLOOKUP(BQ$2,Monitoring_eng!$A$1:$DB$79,Results!$C12,FALSE)=$I12,$P12,IF(HLOOKUP(BQ$2,Monitoring_eng!$A$1:$DB$79,Results!$C12,FALSE)=$K12,$Q12,IF(HLOOKUP(BQ$2,Monitoring_eng!$A$1:$DB$79,Results!$C12,FALSE)=$M12,$R12,IF(HLOOKUP(BQ$2,Monitoring_eng!$A$1:$DB$79,Results!$C12,FALSE)=$O12,$S12,"CHYBA")))))</f>
        <v>0</v>
      </c>
    </row>
    <row r="13" spans="1:69" x14ac:dyDescent="0.3">
      <c r="A13" s="37" t="s">
        <v>863</v>
      </c>
      <c r="B13" s="37" t="s">
        <v>313</v>
      </c>
      <c r="C13" s="37">
        <v>12</v>
      </c>
      <c r="D13" s="38" t="s">
        <v>90</v>
      </c>
      <c r="E13" s="38" t="s">
        <v>104</v>
      </c>
      <c r="F13" s="38" t="s">
        <v>2</v>
      </c>
      <c r="G13" s="37">
        <v>0.5</v>
      </c>
      <c r="H13" s="37" t="s">
        <v>481</v>
      </c>
      <c r="I13" s="37" t="s">
        <v>621</v>
      </c>
      <c r="J13" s="37" t="s">
        <v>482</v>
      </c>
      <c r="K13" s="59" t="s">
        <v>622</v>
      </c>
      <c r="L13" s="37" t="s">
        <v>483</v>
      </c>
      <c r="M13" s="37" t="s">
        <v>623</v>
      </c>
      <c r="N13" s="37" t="s">
        <v>755</v>
      </c>
      <c r="O13" s="37" t="s">
        <v>755</v>
      </c>
      <c r="P13" s="37">
        <f t="shared" si="0"/>
        <v>0.5</v>
      </c>
      <c r="Q13" s="37">
        <v>0</v>
      </c>
      <c r="R13" s="37">
        <f t="shared" si="1"/>
        <v>0.25</v>
      </c>
      <c r="S13" s="37" t="s">
        <v>755</v>
      </c>
      <c r="T13" s="60">
        <f>IF(ISBLANK(HLOOKUP(T$2,Monitoring_eng!$A$1:$DB$79,Results!$C13,FALSE)),"",IF(HLOOKUP(T$2,Monitoring_eng!$A$1:$DB$79,Results!$C13,FALSE)=$I13,$P13,IF(HLOOKUP(T$2,Monitoring_eng!$A$1:$DB$79,Results!$C13,FALSE)=$K13,$Q13,IF(HLOOKUP(T$2,Monitoring_eng!$A$1:$DB$79,Results!$C13,FALSE)=$M13,$R13,IF(HLOOKUP(T$2,Monitoring_eng!$A$1:$DB$79,Results!$C13,FALSE)=$O13,$S13,"CHYBA")))))</f>
        <v>0.5</v>
      </c>
      <c r="U13" s="60">
        <f>IF(ISBLANK(HLOOKUP(U$2,Monitoring_eng!$A$1:$DB$79,Results!$C13,FALSE)),"",IF(HLOOKUP(U$2,Monitoring_eng!$A$1:$DB$79,Results!$C13,FALSE)=$I13,$P13,IF(HLOOKUP(U$2,Monitoring_eng!$A$1:$DB$79,Results!$C13,FALSE)=$K13,$Q13,IF(HLOOKUP(U$2,Monitoring_eng!$A$1:$DB$79,Results!$C13,FALSE)=$M13,$R13,IF(HLOOKUP(U$2,Monitoring_eng!$A$1:$DB$79,Results!$C13,FALSE)=$O13,$S13,"CHYBA")))))</f>
        <v>0.5</v>
      </c>
      <c r="V13" s="60">
        <f>IF(ISBLANK(HLOOKUP(V$2,Monitoring_eng!$A$1:$DB$79,Results!$C13,FALSE)),"",IF(HLOOKUP(V$2,Monitoring_eng!$A$1:$DB$79,Results!$C13,FALSE)=$I13,$P13,IF(HLOOKUP(V$2,Monitoring_eng!$A$1:$DB$79,Results!$C13,FALSE)=$K13,$Q13,IF(HLOOKUP(V$2,Monitoring_eng!$A$1:$DB$79,Results!$C13,FALSE)=$M13,$R13,IF(HLOOKUP(V$2,Monitoring_eng!$A$1:$DB$79,Results!$C13,FALSE)=$O13,$S13,"CHYBA")))))</f>
        <v>0.5</v>
      </c>
      <c r="W13" s="60">
        <f>IF(ISBLANK(HLOOKUP(W$2,Monitoring_eng!$A$1:$DB$79,Results!$C13,FALSE)),"",IF(HLOOKUP(W$2,Monitoring_eng!$A$1:$DB$79,Results!$C13,FALSE)=$I13,$P13,IF(HLOOKUP(W$2,Monitoring_eng!$A$1:$DB$79,Results!$C13,FALSE)=$K13,$Q13,IF(HLOOKUP(W$2,Monitoring_eng!$A$1:$DB$79,Results!$C13,FALSE)=$M13,$R13,IF(HLOOKUP(W$2,Monitoring_eng!$A$1:$DB$79,Results!$C13,FALSE)=$O13,$S13,"CHYBA")))))</f>
        <v>0.25</v>
      </c>
      <c r="X13" s="60">
        <f>IF(ISBLANK(HLOOKUP(X$2,Monitoring_eng!$A$1:$DB$79,Results!$C13,FALSE)),"",IF(HLOOKUP(X$2,Monitoring_eng!$A$1:$DB$79,Results!$C13,FALSE)=$I13,$P13,IF(HLOOKUP(X$2,Monitoring_eng!$A$1:$DB$79,Results!$C13,FALSE)=$K13,$Q13,IF(HLOOKUP(X$2,Monitoring_eng!$A$1:$DB$79,Results!$C13,FALSE)=$M13,$R13,IF(HLOOKUP(X$2,Monitoring_eng!$A$1:$DB$79,Results!$C13,FALSE)=$O13,$S13,"CHYBA")))))</f>
        <v>0.5</v>
      </c>
      <c r="Y13" s="60">
        <f>IF(ISBLANK(HLOOKUP(Y$2,Monitoring_eng!$A$1:$DB$79,Results!$C13,FALSE)),"",IF(HLOOKUP(Y$2,Monitoring_eng!$A$1:$DB$79,Results!$C13,FALSE)=$I13,$P13,IF(HLOOKUP(Y$2,Monitoring_eng!$A$1:$DB$79,Results!$C13,FALSE)=$K13,$Q13,IF(HLOOKUP(Y$2,Monitoring_eng!$A$1:$DB$79,Results!$C13,FALSE)=$M13,$R13,IF(HLOOKUP(Y$2,Monitoring_eng!$A$1:$DB$79,Results!$C13,FALSE)=$O13,$S13,"CHYBA")))))</f>
        <v>0.5</v>
      </c>
      <c r="Z13" s="60">
        <f>IF(ISBLANK(HLOOKUP(Z$2,Monitoring_eng!$A$1:$DB$79,Results!$C13,FALSE)),"",IF(HLOOKUP(Z$2,Monitoring_eng!$A$1:$DB$79,Results!$C13,FALSE)=$I13,$P13,IF(HLOOKUP(Z$2,Monitoring_eng!$A$1:$DB$79,Results!$C13,FALSE)=$K13,$Q13,IF(HLOOKUP(Z$2,Monitoring_eng!$A$1:$DB$79,Results!$C13,FALSE)=$M13,$R13,IF(HLOOKUP(Z$2,Monitoring_eng!$A$1:$DB$79,Results!$C13,FALSE)=$O13,$S13,"CHYBA")))))</f>
        <v>0.5</v>
      </c>
      <c r="AA13" s="60">
        <f>IF(ISBLANK(HLOOKUP(AA$2,Monitoring_eng!$A$1:$DB$79,Results!$C13,FALSE)),"",IF(HLOOKUP(AA$2,Monitoring_eng!$A$1:$DB$79,Results!$C13,FALSE)=$I13,$P13,IF(HLOOKUP(AA$2,Monitoring_eng!$A$1:$DB$79,Results!$C13,FALSE)=$K13,$Q13,IF(HLOOKUP(AA$2,Monitoring_eng!$A$1:$DB$79,Results!$C13,FALSE)=$M13,$R13,IF(HLOOKUP(AA$2,Monitoring_eng!$A$1:$DB$79,Results!$C13,FALSE)=$O13,$S13,"CHYBA")))))</f>
        <v>0</v>
      </c>
      <c r="AB13" s="60">
        <f>IF(ISBLANK(HLOOKUP(AB$2,Monitoring_eng!$A$1:$DB$79,Results!$C13,FALSE)),"",IF(HLOOKUP(AB$2,Monitoring_eng!$A$1:$DB$79,Results!$C13,FALSE)=$I13,$P13,IF(HLOOKUP(AB$2,Monitoring_eng!$A$1:$DB$79,Results!$C13,FALSE)=$K13,$Q13,IF(HLOOKUP(AB$2,Monitoring_eng!$A$1:$DB$79,Results!$C13,FALSE)=$M13,$R13,IF(HLOOKUP(AB$2,Monitoring_eng!$A$1:$DB$79,Results!$C13,FALSE)=$O13,$S13,"CHYBA")))))</f>
        <v>0.5</v>
      </c>
      <c r="AC13" s="60">
        <f>IF(ISBLANK(HLOOKUP(AC$2,Monitoring_eng!$A$1:$DB$79,Results!$C13,FALSE)),"",IF(HLOOKUP(AC$2,Monitoring_eng!$A$1:$DB$79,Results!$C13,FALSE)=$I13,$P13,IF(HLOOKUP(AC$2,Monitoring_eng!$A$1:$DB$79,Results!$C13,FALSE)=$K13,$Q13,IF(HLOOKUP(AC$2,Monitoring_eng!$A$1:$DB$79,Results!$C13,FALSE)=$M13,$R13,IF(HLOOKUP(AC$2,Monitoring_eng!$A$1:$DB$79,Results!$C13,FALSE)=$O13,$S13,"CHYBA")))))</f>
        <v>0.5</v>
      </c>
      <c r="AD13" s="60">
        <f>IF(ISBLANK(HLOOKUP(AD$2,Monitoring_eng!$A$1:$DB$79,Results!$C13,FALSE)),"",IF(HLOOKUP(AD$2,Monitoring_eng!$A$1:$DB$79,Results!$C13,FALSE)=$I13,$P13,IF(HLOOKUP(AD$2,Monitoring_eng!$A$1:$DB$79,Results!$C13,FALSE)=$K13,$Q13,IF(HLOOKUP(AD$2,Monitoring_eng!$A$1:$DB$79,Results!$C13,FALSE)=$M13,$R13,IF(HLOOKUP(AD$2,Monitoring_eng!$A$1:$DB$79,Results!$C13,FALSE)=$O13,$S13,"CHYBA")))))</f>
        <v>0.5</v>
      </c>
      <c r="AE13" s="60">
        <f>IF(ISBLANK(HLOOKUP(AE$2,Monitoring_eng!$A$1:$DB$79,Results!$C13,FALSE)),"",IF(HLOOKUP(AE$2,Monitoring_eng!$A$1:$DB$79,Results!$C13,FALSE)=$I13,$P13,IF(HLOOKUP(AE$2,Monitoring_eng!$A$1:$DB$79,Results!$C13,FALSE)=$K13,$Q13,IF(HLOOKUP(AE$2,Monitoring_eng!$A$1:$DB$79,Results!$C13,FALSE)=$M13,$R13,IF(HLOOKUP(AE$2,Monitoring_eng!$A$1:$DB$79,Results!$C13,FALSE)=$O13,$S13,"CHYBA")))))</f>
        <v>0.5</v>
      </c>
      <c r="AF13" s="60">
        <f>IF(ISBLANK(HLOOKUP(AF$2,Monitoring_eng!$A$1:$DB$79,Results!$C13,FALSE)),"",IF(HLOOKUP(AF$2,Monitoring_eng!$A$1:$DB$79,Results!$C13,FALSE)=$I13,$P13,IF(HLOOKUP(AF$2,Monitoring_eng!$A$1:$DB$79,Results!$C13,FALSE)=$K13,$Q13,IF(HLOOKUP(AF$2,Monitoring_eng!$A$1:$DB$79,Results!$C13,FALSE)=$M13,$R13,IF(HLOOKUP(AF$2,Monitoring_eng!$A$1:$DB$79,Results!$C13,FALSE)=$O13,$S13,"CHYBA")))))</f>
        <v>0.5</v>
      </c>
      <c r="AG13" s="60">
        <f>IF(ISBLANK(HLOOKUP(AG$2,Monitoring_eng!$A$1:$DB$79,Results!$C13,FALSE)),"",IF(HLOOKUP(AG$2,Monitoring_eng!$A$1:$DB$79,Results!$C13,FALSE)=$I13,$P13,IF(HLOOKUP(AG$2,Monitoring_eng!$A$1:$DB$79,Results!$C13,FALSE)=$K13,$Q13,IF(HLOOKUP(AG$2,Monitoring_eng!$A$1:$DB$79,Results!$C13,FALSE)=$M13,$R13,IF(HLOOKUP(AG$2,Monitoring_eng!$A$1:$DB$79,Results!$C13,FALSE)=$O13,$S13,"CHYBA")))))</f>
        <v>0.5</v>
      </c>
      <c r="AH13" s="60">
        <f>IF(ISBLANK(HLOOKUP(AH$2,Monitoring_eng!$A$1:$DB$79,Results!$C13,FALSE)),"",IF(HLOOKUP(AH$2,Monitoring_eng!$A$1:$DB$79,Results!$C13,FALSE)=$I13,$P13,IF(HLOOKUP(AH$2,Monitoring_eng!$A$1:$DB$79,Results!$C13,FALSE)=$K13,$Q13,IF(HLOOKUP(AH$2,Monitoring_eng!$A$1:$DB$79,Results!$C13,FALSE)=$M13,$R13,IF(HLOOKUP(AH$2,Monitoring_eng!$A$1:$DB$79,Results!$C13,FALSE)=$O13,$S13,"CHYBA")))))</f>
        <v>0.25</v>
      </c>
      <c r="AI13" s="60">
        <f>IF(ISBLANK(HLOOKUP(AI$2,Monitoring_eng!$A$1:$DB$79,Results!$C13,FALSE)),"",IF(HLOOKUP(AI$2,Monitoring_eng!$A$1:$DB$79,Results!$C13,FALSE)=$I13,$P13,IF(HLOOKUP(AI$2,Monitoring_eng!$A$1:$DB$79,Results!$C13,FALSE)=$K13,$Q13,IF(HLOOKUP(AI$2,Monitoring_eng!$A$1:$DB$79,Results!$C13,FALSE)=$M13,$R13,IF(HLOOKUP(AI$2,Monitoring_eng!$A$1:$DB$79,Results!$C13,FALSE)=$O13,$S13,"CHYBA")))))</f>
        <v>0.5</v>
      </c>
      <c r="AJ13" s="60">
        <f>IF(ISBLANK(HLOOKUP(AJ$2,Monitoring_eng!$A$1:$DB$79,Results!$C13,FALSE)),"",IF(HLOOKUP(AJ$2,Monitoring_eng!$A$1:$DB$79,Results!$C13,FALSE)=$I13,$P13,IF(HLOOKUP(AJ$2,Monitoring_eng!$A$1:$DB$79,Results!$C13,FALSE)=$K13,$Q13,IF(HLOOKUP(AJ$2,Monitoring_eng!$A$1:$DB$79,Results!$C13,FALSE)=$M13,$R13,IF(HLOOKUP(AJ$2,Monitoring_eng!$A$1:$DB$79,Results!$C13,FALSE)=$O13,$S13,"CHYBA")))))</f>
        <v>0</v>
      </c>
      <c r="AK13" s="60">
        <f>IF(ISBLANK(HLOOKUP(AK$2,Monitoring_eng!$A$1:$DB$79,Results!$C13,FALSE)),"",IF(HLOOKUP(AK$2,Monitoring_eng!$A$1:$DB$79,Results!$C13,FALSE)=$I13,$P13,IF(HLOOKUP(AK$2,Monitoring_eng!$A$1:$DB$79,Results!$C13,FALSE)=$K13,$Q13,IF(HLOOKUP(AK$2,Monitoring_eng!$A$1:$DB$79,Results!$C13,FALSE)=$M13,$R13,IF(HLOOKUP(AK$2,Monitoring_eng!$A$1:$DB$79,Results!$C13,FALSE)=$O13,$S13,"CHYBA")))))</f>
        <v>0</v>
      </c>
      <c r="AL13" s="60">
        <f>IF(ISBLANK(HLOOKUP(AL$2,Monitoring_eng!$A$1:$DB$79,Results!$C13,FALSE)),"",IF(HLOOKUP(AL$2,Monitoring_eng!$A$1:$DB$79,Results!$C13,FALSE)=$I13,$P13,IF(HLOOKUP(AL$2,Monitoring_eng!$A$1:$DB$79,Results!$C13,FALSE)=$K13,$Q13,IF(HLOOKUP(AL$2,Monitoring_eng!$A$1:$DB$79,Results!$C13,FALSE)=$M13,$R13,IF(HLOOKUP(AL$2,Monitoring_eng!$A$1:$DB$79,Results!$C13,FALSE)=$O13,$S13,"CHYBA")))))</f>
        <v>0.5</v>
      </c>
      <c r="AM13" s="60">
        <f>IF(ISBLANK(HLOOKUP(AM$2,Monitoring_eng!$A$1:$DB$79,Results!$C13,FALSE)),"",IF(HLOOKUP(AM$2,Monitoring_eng!$A$1:$DB$79,Results!$C13,FALSE)=$I13,$P13,IF(HLOOKUP(AM$2,Monitoring_eng!$A$1:$DB$79,Results!$C13,FALSE)=$K13,$Q13,IF(HLOOKUP(AM$2,Monitoring_eng!$A$1:$DB$79,Results!$C13,FALSE)=$M13,$R13,IF(HLOOKUP(AM$2,Monitoring_eng!$A$1:$DB$79,Results!$C13,FALSE)=$O13,$S13,"CHYBA")))))</f>
        <v>0.5</v>
      </c>
      <c r="AN13" s="60">
        <f>IF(ISBLANK(HLOOKUP(AN$2,Monitoring_eng!$A$1:$DB$79,Results!$C13,FALSE)),"",IF(HLOOKUP(AN$2,Monitoring_eng!$A$1:$DB$79,Results!$C13,FALSE)=$I13,$P13,IF(HLOOKUP(AN$2,Monitoring_eng!$A$1:$DB$79,Results!$C13,FALSE)=$K13,$Q13,IF(HLOOKUP(AN$2,Monitoring_eng!$A$1:$DB$79,Results!$C13,FALSE)=$M13,$R13,IF(HLOOKUP(AN$2,Monitoring_eng!$A$1:$DB$79,Results!$C13,FALSE)=$O13,$S13,"CHYBA")))))</f>
        <v>0.5</v>
      </c>
      <c r="AO13" s="60">
        <f>IF(ISBLANK(HLOOKUP(AO$2,Monitoring_eng!$A$1:$DB$79,Results!$C13,FALSE)),"",IF(HLOOKUP(AO$2,Monitoring_eng!$A$1:$DB$79,Results!$C13,FALSE)=$I13,$P13,IF(HLOOKUP(AO$2,Monitoring_eng!$A$1:$DB$79,Results!$C13,FALSE)=$K13,$Q13,IF(HLOOKUP(AO$2,Monitoring_eng!$A$1:$DB$79,Results!$C13,FALSE)=$M13,$R13,IF(HLOOKUP(AO$2,Monitoring_eng!$A$1:$DB$79,Results!$C13,FALSE)=$O13,$S13,"CHYBA")))))</f>
        <v>0.5</v>
      </c>
      <c r="AP13" s="60">
        <f>IF(ISBLANK(HLOOKUP(AP$2,Monitoring_eng!$A$1:$DB$79,Results!$C13,FALSE)),"",IF(HLOOKUP(AP$2,Monitoring_eng!$A$1:$DB$79,Results!$C13,FALSE)=$I13,$P13,IF(HLOOKUP(AP$2,Monitoring_eng!$A$1:$DB$79,Results!$C13,FALSE)=$K13,$Q13,IF(HLOOKUP(AP$2,Monitoring_eng!$A$1:$DB$79,Results!$C13,FALSE)=$M13,$R13,IF(HLOOKUP(AP$2,Monitoring_eng!$A$1:$DB$79,Results!$C13,FALSE)=$O13,$S13,"CHYBA")))))</f>
        <v>0.5</v>
      </c>
      <c r="AQ13" s="60">
        <f>IF(ISBLANK(HLOOKUP(AQ$2,Monitoring_eng!$A$1:$DB$79,Results!$C13,FALSE)),"",IF(HLOOKUP(AQ$2,Monitoring_eng!$A$1:$DB$79,Results!$C13,FALSE)=$I13,$P13,IF(HLOOKUP(AQ$2,Monitoring_eng!$A$1:$DB$79,Results!$C13,FALSE)=$K13,$Q13,IF(HLOOKUP(AQ$2,Monitoring_eng!$A$1:$DB$79,Results!$C13,FALSE)=$M13,$R13,IF(HLOOKUP(AQ$2,Monitoring_eng!$A$1:$DB$79,Results!$C13,FALSE)=$O13,$S13,"CHYBA")))))</f>
        <v>0.5</v>
      </c>
      <c r="AR13" s="60">
        <f>IF(ISBLANK(HLOOKUP(AR$2,Monitoring_eng!$A$1:$DB$79,Results!$C13,FALSE)),"",IF(HLOOKUP(AR$2,Monitoring_eng!$A$1:$DB$79,Results!$C13,FALSE)=$I13,$P13,IF(HLOOKUP(AR$2,Monitoring_eng!$A$1:$DB$79,Results!$C13,FALSE)=$K13,$Q13,IF(HLOOKUP(AR$2,Monitoring_eng!$A$1:$DB$79,Results!$C13,FALSE)=$M13,$R13,IF(HLOOKUP(AR$2,Monitoring_eng!$A$1:$DB$79,Results!$C13,FALSE)=$O13,$S13,"CHYBA")))))</f>
        <v>0.5</v>
      </c>
      <c r="AS13" s="60">
        <f>IF(ISBLANK(HLOOKUP(AS$2,Monitoring_eng!$A$1:$DB$79,Results!$C13,FALSE)),"",IF(HLOOKUP(AS$2,Monitoring_eng!$A$1:$DB$79,Results!$C13,FALSE)=$I13,$P13,IF(HLOOKUP(AS$2,Monitoring_eng!$A$1:$DB$79,Results!$C13,FALSE)=$K13,$Q13,IF(HLOOKUP(AS$2,Monitoring_eng!$A$1:$DB$79,Results!$C13,FALSE)=$M13,$R13,IF(HLOOKUP(AS$2,Monitoring_eng!$A$1:$DB$79,Results!$C13,FALSE)=$O13,$S13,"CHYBA")))))</f>
        <v>0.5</v>
      </c>
      <c r="AT13" s="60">
        <f>IF(ISBLANK(HLOOKUP(AT$2,Monitoring_eng!$A$1:$DB$79,Results!$C13,FALSE)),"",IF(HLOOKUP(AT$2,Monitoring_eng!$A$1:$DB$79,Results!$C13,FALSE)=$I13,$P13,IF(HLOOKUP(AT$2,Monitoring_eng!$A$1:$DB$79,Results!$C13,FALSE)=$K13,$Q13,IF(HLOOKUP(AT$2,Monitoring_eng!$A$1:$DB$79,Results!$C13,FALSE)=$M13,$R13,IF(HLOOKUP(AT$2,Monitoring_eng!$A$1:$DB$79,Results!$C13,FALSE)=$O13,$S13,"CHYBA")))))</f>
        <v>0</v>
      </c>
      <c r="AU13" s="60">
        <f>IF(ISBLANK(HLOOKUP(AU$2,Monitoring_eng!$A$1:$DB$79,Results!$C13,FALSE)),"",IF(HLOOKUP(AU$2,Monitoring_eng!$A$1:$DB$79,Results!$C13,FALSE)=$I13,$P13,IF(HLOOKUP(AU$2,Monitoring_eng!$A$1:$DB$79,Results!$C13,FALSE)=$K13,$Q13,IF(HLOOKUP(AU$2,Monitoring_eng!$A$1:$DB$79,Results!$C13,FALSE)=$M13,$R13,IF(HLOOKUP(AU$2,Monitoring_eng!$A$1:$DB$79,Results!$C13,FALSE)=$O13,$S13,"CHYBA")))))</f>
        <v>0.25</v>
      </c>
      <c r="AV13" s="60">
        <f>IF(ISBLANK(HLOOKUP(AV$2,Monitoring_eng!$A$1:$DB$79,Results!$C13,FALSE)),"",IF(HLOOKUP(AV$2,Monitoring_eng!$A$1:$DB$79,Results!$C13,FALSE)=$I13,$P13,IF(HLOOKUP(AV$2,Monitoring_eng!$A$1:$DB$79,Results!$C13,FALSE)=$K13,$Q13,IF(HLOOKUP(AV$2,Monitoring_eng!$A$1:$DB$79,Results!$C13,FALSE)=$M13,$R13,IF(HLOOKUP(AV$2,Monitoring_eng!$A$1:$DB$79,Results!$C13,FALSE)=$O13,$S13,"CHYBA")))))</f>
        <v>0.5</v>
      </c>
      <c r="AW13" s="60">
        <f>IF(ISBLANK(HLOOKUP(AW$2,Monitoring_eng!$A$1:$DB$79,Results!$C13,FALSE)),"",IF(HLOOKUP(AW$2,Monitoring_eng!$A$1:$DB$79,Results!$C13,FALSE)=$I13,$P13,IF(HLOOKUP(AW$2,Monitoring_eng!$A$1:$DB$79,Results!$C13,FALSE)=$K13,$Q13,IF(HLOOKUP(AW$2,Monitoring_eng!$A$1:$DB$79,Results!$C13,FALSE)=$M13,$R13,IF(HLOOKUP(AW$2,Monitoring_eng!$A$1:$DB$79,Results!$C13,FALSE)=$O13,$S13,"CHYBA")))))</f>
        <v>0.5</v>
      </c>
      <c r="AX13" s="60">
        <f>IF(ISBLANK(HLOOKUP(AX$2,Monitoring_eng!$A$1:$DB$79,Results!$C13,FALSE)),"",IF(HLOOKUP(AX$2,Monitoring_eng!$A$1:$DB$79,Results!$C13,FALSE)=$I13,$P13,IF(HLOOKUP(AX$2,Monitoring_eng!$A$1:$DB$79,Results!$C13,FALSE)=$K13,$Q13,IF(HLOOKUP(AX$2,Monitoring_eng!$A$1:$DB$79,Results!$C13,FALSE)=$M13,$R13,IF(HLOOKUP(AX$2,Monitoring_eng!$A$1:$DB$79,Results!$C13,FALSE)=$O13,$S13,"CHYBA")))))</f>
        <v>0.5</v>
      </c>
      <c r="AY13" s="60">
        <f>IF(ISBLANK(HLOOKUP(AY$2,Monitoring_eng!$A$1:$DB$79,Results!$C13,FALSE)),"",IF(HLOOKUP(AY$2,Monitoring_eng!$A$1:$DB$79,Results!$C13,FALSE)=$I13,$P13,IF(HLOOKUP(AY$2,Monitoring_eng!$A$1:$DB$79,Results!$C13,FALSE)=$K13,$Q13,IF(HLOOKUP(AY$2,Monitoring_eng!$A$1:$DB$79,Results!$C13,FALSE)=$M13,$R13,IF(HLOOKUP(AY$2,Monitoring_eng!$A$1:$DB$79,Results!$C13,FALSE)=$O13,$S13,"CHYBA")))))</f>
        <v>0</v>
      </c>
      <c r="AZ13" s="60">
        <f>IF(ISBLANK(HLOOKUP(AZ$2,Monitoring_eng!$A$1:$DB$79,Results!$C13,FALSE)),"",IF(HLOOKUP(AZ$2,Monitoring_eng!$A$1:$DB$79,Results!$C13,FALSE)=$I13,$P13,IF(HLOOKUP(AZ$2,Monitoring_eng!$A$1:$DB$79,Results!$C13,FALSE)=$K13,$Q13,IF(HLOOKUP(AZ$2,Monitoring_eng!$A$1:$DB$79,Results!$C13,FALSE)=$M13,$R13,IF(HLOOKUP(AZ$2,Monitoring_eng!$A$1:$DB$79,Results!$C13,FALSE)=$O13,$S13,"CHYBA")))))</f>
        <v>0.5</v>
      </c>
      <c r="BA13" s="60">
        <f>IF(ISBLANK(HLOOKUP(BA$2,Monitoring_eng!$A$1:$DB$79,Results!$C13,FALSE)),"",IF(HLOOKUP(BA$2,Monitoring_eng!$A$1:$DB$79,Results!$C13,FALSE)=$I13,$P13,IF(HLOOKUP(BA$2,Monitoring_eng!$A$1:$DB$79,Results!$C13,FALSE)=$K13,$Q13,IF(HLOOKUP(BA$2,Monitoring_eng!$A$1:$DB$79,Results!$C13,FALSE)=$M13,$R13,IF(HLOOKUP(BA$2,Monitoring_eng!$A$1:$DB$79,Results!$C13,FALSE)=$O13,$S13,"CHYBA")))))</f>
        <v>0.5</v>
      </c>
      <c r="BB13" s="60">
        <f>IF(ISBLANK(HLOOKUP(BB$2,Monitoring_eng!$A$1:$DB$79,Results!$C13,FALSE)),"",IF(HLOOKUP(BB$2,Monitoring_eng!$A$1:$DB$79,Results!$C13,FALSE)=$I13,$P13,IF(HLOOKUP(BB$2,Monitoring_eng!$A$1:$DB$79,Results!$C13,FALSE)=$K13,$Q13,IF(HLOOKUP(BB$2,Monitoring_eng!$A$1:$DB$79,Results!$C13,FALSE)=$M13,$R13,IF(HLOOKUP(BB$2,Monitoring_eng!$A$1:$DB$79,Results!$C13,FALSE)=$O13,$S13,"CHYBA")))))</f>
        <v>0.5</v>
      </c>
      <c r="BC13" s="60">
        <f>IF(ISBLANK(HLOOKUP(BC$2,Monitoring_eng!$A$1:$DB$79,Results!$C13,FALSE)),"",IF(HLOOKUP(BC$2,Monitoring_eng!$A$1:$DB$79,Results!$C13,FALSE)=$I13,$P13,IF(HLOOKUP(BC$2,Monitoring_eng!$A$1:$DB$79,Results!$C13,FALSE)=$K13,$Q13,IF(HLOOKUP(BC$2,Monitoring_eng!$A$1:$DB$79,Results!$C13,FALSE)=$M13,$R13,IF(HLOOKUP(BC$2,Monitoring_eng!$A$1:$DB$79,Results!$C13,FALSE)=$O13,$S13,"CHYBA")))))</f>
        <v>0.5</v>
      </c>
      <c r="BD13" s="60">
        <f>IF(ISBLANK(HLOOKUP(BD$2,Monitoring_eng!$A$1:$DB$79,Results!$C13,FALSE)),"",IF(HLOOKUP(BD$2,Monitoring_eng!$A$1:$DB$79,Results!$C13,FALSE)=$I13,$P13,IF(HLOOKUP(BD$2,Monitoring_eng!$A$1:$DB$79,Results!$C13,FALSE)=$K13,$Q13,IF(HLOOKUP(BD$2,Monitoring_eng!$A$1:$DB$79,Results!$C13,FALSE)=$M13,$R13,IF(HLOOKUP(BD$2,Monitoring_eng!$A$1:$DB$79,Results!$C13,FALSE)=$O13,$S13,"CHYBA")))))</f>
        <v>0.5</v>
      </c>
      <c r="BE13" s="60">
        <f>IF(ISBLANK(HLOOKUP(BE$2,Monitoring_eng!$A$1:$DB$79,Results!$C13,FALSE)),"",IF(HLOOKUP(BE$2,Monitoring_eng!$A$1:$DB$79,Results!$C13,FALSE)=$I13,$P13,IF(HLOOKUP(BE$2,Monitoring_eng!$A$1:$DB$79,Results!$C13,FALSE)=$K13,$Q13,IF(HLOOKUP(BE$2,Monitoring_eng!$A$1:$DB$79,Results!$C13,FALSE)=$M13,$R13,IF(HLOOKUP(BE$2,Monitoring_eng!$A$1:$DB$79,Results!$C13,FALSE)=$O13,$S13,"CHYBA")))))</f>
        <v>0.5</v>
      </c>
      <c r="BF13" s="60">
        <f>IF(ISBLANK(HLOOKUP(BF$2,Monitoring_eng!$A$1:$DB$79,Results!$C13,FALSE)),"",IF(HLOOKUP(BF$2,Monitoring_eng!$A$1:$DB$79,Results!$C13,FALSE)=$I13,$P13,IF(HLOOKUP(BF$2,Monitoring_eng!$A$1:$DB$79,Results!$C13,FALSE)=$K13,$Q13,IF(HLOOKUP(BF$2,Monitoring_eng!$A$1:$DB$79,Results!$C13,FALSE)=$M13,$R13,IF(HLOOKUP(BF$2,Monitoring_eng!$A$1:$DB$79,Results!$C13,FALSE)=$O13,$S13,"CHYBA")))))</f>
        <v>0.25</v>
      </c>
      <c r="BG13" s="60">
        <f>IF(ISBLANK(HLOOKUP(BG$2,Monitoring_eng!$A$1:$DB$79,Results!$C13,FALSE)),"",IF(HLOOKUP(BG$2,Monitoring_eng!$A$1:$DB$79,Results!$C13,FALSE)=$I13,$P13,IF(HLOOKUP(BG$2,Monitoring_eng!$A$1:$DB$79,Results!$C13,FALSE)=$K13,$Q13,IF(HLOOKUP(BG$2,Monitoring_eng!$A$1:$DB$79,Results!$C13,FALSE)=$M13,$R13,IF(HLOOKUP(BG$2,Monitoring_eng!$A$1:$DB$79,Results!$C13,FALSE)=$O13,$S13,"CHYBA")))))</f>
        <v>0.5</v>
      </c>
      <c r="BH13" s="60">
        <f>IF(ISBLANK(HLOOKUP(BH$2,Monitoring_eng!$A$1:$DB$79,Results!$C13,FALSE)),"",IF(HLOOKUP(BH$2,Monitoring_eng!$A$1:$DB$79,Results!$C13,FALSE)=$I13,$P13,IF(HLOOKUP(BH$2,Monitoring_eng!$A$1:$DB$79,Results!$C13,FALSE)=$K13,$Q13,IF(HLOOKUP(BH$2,Monitoring_eng!$A$1:$DB$79,Results!$C13,FALSE)=$M13,$R13,IF(HLOOKUP(BH$2,Monitoring_eng!$A$1:$DB$79,Results!$C13,FALSE)=$O13,$S13,"CHYBA")))))</f>
        <v>0.5</v>
      </c>
      <c r="BI13" s="60">
        <f>IF(ISBLANK(HLOOKUP(BI$2,Monitoring_eng!$A$1:$DB$79,Results!$C13,FALSE)),"",IF(HLOOKUP(BI$2,Monitoring_eng!$A$1:$DB$79,Results!$C13,FALSE)=$I13,$P13,IF(HLOOKUP(BI$2,Monitoring_eng!$A$1:$DB$79,Results!$C13,FALSE)=$K13,$Q13,IF(HLOOKUP(BI$2,Monitoring_eng!$A$1:$DB$79,Results!$C13,FALSE)=$M13,$R13,IF(HLOOKUP(BI$2,Monitoring_eng!$A$1:$DB$79,Results!$C13,FALSE)=$O13,$S13,"CHYBA")))))</f>
        <v>0.25</v>
      </c>
      <c r="BJ13" s="60">
        <f>IF(ISBLANK(HLOOKUP(BJ$2,Monitoring_eng!$A$1:$DB$79,Results!$C13,FALSE)),"",IF(HLOOKUP(BJ$2,Monitoring_eng!$A$1:$DB$79,Results!$C13,FALSE)=$I13,$P13,IF(HLOOKUP(BJ$2,Monitoring_eng!$A$1:$DB$79,Results!$C13,FALSE)=$K13,$Q13,IF(HLOOKUP(BJ$2,Monitoring_eng!$A$1:$DB$79,Results!$C13,FALSE)=$M13,$R13,IF(HLOOKUP(BJ$2,Monitoring_eng!$A$1:$DB$79,Results!$C13,FALSE)=$O13,$S13,"CHYBA")))))</f>
        <v>0.5</v>
      </c>
      <c r="BK13" s="60">
        <f>IF(ISBLANK(HLOOKUP(BK$2,Monitoring_eng!$A$1:$DB$79,Results!$C13,FALSE)),"",IF(HLOOKUP(BK$2,Monitoring_eng!$A$1:$DB$79,Results!$C13,FALSE)=$I13,$P13,IF(HLOOKUP(BK$2,Monitoring_eng!$A$1:$DB$79,Results!$C13,FALSE)=$K13,$Q13,IF(HLOOKUP(BK$2,Monitoring_eng!$A$1:$DB$79,Results!$C13,FALSE)=$M13,$R13,IF(HLOOKUP(BK$2,Monitoring_eng!$A$1:$DB$79,Results!$C13,FALSE)=$O13,$S13,"CHYBA")))))</f>
        <v>0.5</v>
      </c>
      <c r="BL13" s="60">
        <f>IF(ISBLANK(HLOOKUP(BL$2,Monitoring_eng!$A$1:$DB$79,Results!$C13,FALSE)),"",IF(HLOOKUP(BL$2,Monitoring_eng!$A$1:$DB$79,Results!$C13,FALSE)=$I13,$P13,IF(HLOOKUP(BL$2,Monitoring_eng!$A$1:$DB$79,Results!$C13,FALSE)=$K13,$Q13,IF(HLOOKUP(BL$2,Monitoring_eng!$A$1:$DB$79,Results!$C13,FALSE)=$M13,$R13,IF(HLOOKUP(BL$2,Monitoring_eng!$A$1:$DB$79,Results!$C13,FALSE)=$O13,$S13,"CHYBA")))))</f>
        <v>0.5</v>
      </c>
      <c r="BM13" s="60">
        <f>IF(ISBLANK(HLOOKUP(BM$2,Monitoring_eng!$A$1:$DB$79,Results!$C13,FALSE)),"",IF(HLOOKUP(BM$2,Monitoring_eng!$A$1:$DB$79,Results!$C13,FALSE)=$I13,$P13,IF(HLOOKUP(BM$2,Monitoring_eng!$A$1:$DB$79,Results!$C13,FALSE)=$K13,$Q13,IF(HLOOKUP(BM$2,Monitoring_eng!$A$1:$DB$79,Results!$C13,FALSE)=$M13,$R13,IF(HLOOKUP(BM$2,Monitoring_eng!$A$1:$DB$79,Results!$C13,FALSE)=$O13,$S13,"CHYBA")))))</f>
        <v>0.5</v>
      </c>
      <c r="BN13" s="60">
        <f>IF(ISBLANK(HLOOKUP(BN$2,Monitoring_eng!$A$1:$DB$79,Results!$C13,FALSE)),"",IF(HLOOKUP(BN$2,Monitoring_eng!$A$1:$DB$79,Results!$C13,FALSE)=$I13,$P13,IF(HLOOKUP(BN$2,Monitoring_eng!$A$1:$DB$79,Results!$C13,FALSE)=$K13,$Q13,IF(HLOOKUP(BN$2,Monitoring_eng!$A$1:$DB$79,Results!$C13,FALSE)=$M13,$R13,IF(HLOOKUP(BN$2,Monitoring_eng!$A$1:$DB$79,Results!$C13,FALSE)=$O13,$S13,"CHYBA")))))</f>
        <v>0.5</v>
      </c>
      <c r="BO13" s="60">
        <f>IF(ISBLANK(HLOOKUP(BO$2,Monitoring_eng!$A$1:$DB$79,Results!$C13,FALSE)),"",IF(HLOOKUP(BO$2,Monitoring_eng!$A$1:$DB$79,Results!$C13,FALSE)=$I13,$P13,IF(HLOOKUP(BO$2,Monitoring_eng!$A$1:$DB$79,Results!$C13,FALSE)=$K13,$Q13,IF(HLOOKUP(BO$2,Monitoring_eng!$A$1:$DB$79,Results!$C13,FALSE)=$M13,$R13,IF(HLOOKUP(BO$2,Monitoring_eng!$A$1:$DB$79,Results!$C13,FALSE)=$O13,$S13,"CHYBA")))))</f>
        <v>0.5</v>
      </c>
      <c r="BP13" s="60">
        <f>IF(ISBLANK(HLOOKUP(BP$2,Monitoring_eng!$A$1:$DB$79,Results!$C13,FALSE)),"",IF(HLOOKUP(BP$2,Monitoring_eng!$A$1:$DB$79,Results!$C13,FALSE)=$I13,$P13,IF(HLOOKUP(BP$2,Monitoring_eng!$A$1:$DB$79,Results!$C13,FALSE)=$K13,$Q13,IF(HLOOKUP(BP$2,Monitoring_eng!$A$1:$DB$79,Results!$C13,FALSE)=$M13,$R13,IF(HLOOKUP(BP$2,Monitoring_eng!$A$1:$DB$79,Results!$C13,FALSE)=$O13,$S13,"CHYBA")))))</f>
        <v>0.5</v>
      </c>
      <c r="BQ13" s="60">
        <f>IF(ISBLANK(HLOOKUP(BQ$2,Monitoring_eng!$A$1:$DB$79,Results!$C13,FALSE)),"",IF(HLOOKUP(BQ$2,Monitoring_eng!$A$1:$DB$79,Results!$C13,FALSE)=$I13,$P13,IF(HLOOKUP(BQ$2,Monitoring_eng!$A$1:$DB$79,Results!$C13,FALSE)=$K13,$Q13,IF(HLOOKUP(BQ$2,Monitoring_eng!$A$1:$DB$79,Results!$C13,FALSE)=$M13,$R13,IF(HLOOKUP(BQ$2,Monitoring_eng!$A$1:$DB$79,Results!$C13,FALSE)=$O13,$S13,"CHYBA")))))</f>
        <v>0</v>
      </c>
    </row>
    <row r="14" spans="1:69" x14ac:dyDescent="0.3">
      <c r="A14" s="37" t="s">
        <v>864</v>
      </c>
      <c r="B14" s="37" t="s">
        <v>314</v>
      </c>
      <c r="C14" s="37">
        <v>13</v>
      </c>
      <c r="D14" s="38" t="s">
        <v>91</v>
      </c>
      <c r="E14" s="38" t="s">
        <v>105</v>
      </c>
      <c r="F14" s="38" t="s">
        <v>2</v>
      </c>
      <c r="G14" s="37">
        <v>1</v>
      </c>
      <c r="H14" s="37" t="s">
        <v>481</v>
      </c>
      <c r="I14" s="37" t="s">
        <v>621</v>
      </c>
      <c r="J14" s="37" t="s">
        <v>482</v>
      </c>
      <c r="K14" s="59" t="s">
        <v>622</v>
      </c>
      <c r="L14" s="37" t="s">
        <v>483</v>
      </c>
      <c r="M14" s="37" t="s">
        <v>623</v>
      </c>
      <c r="N14" s="37" t="s">
        <v>755</v>
      </c>
      <c r="O14" s="37" t="s">
        <v>755</v>
      </c>
      <c r="P14" s="37">
        <f t="shared" si="0"/>
        <v>1</v>
      </c>
      <c r="Q14" s="37">
        <v>0</v>
      </c>
      <c r="R14" s="37">
        <f t="shared" si="1"/>
        <v>0.5</v>
      </c>
      <c r="S14" s="37" t="s">
        <v>755</v>
      </c>
      <c r="T14" s="60">
        <f>IF(ISBLANK(HLOOKUP(T$2,Monitoring_eng!$A$1:$DB$79,Results!$C14,FALSE)),"",IF(HLOOKUP(T$2,Monitoring_eng!$A$1:$DB$79,Results!$C14,FALSE)=$I14,$P14,IF(HLOOKUP(T$2,Monitoring_eng!$A$1:$DB$79,Results!$C14,FALSE)=$K14,$Q14,IF(HLOOKUP(T$2,Monitoring_eng!$A$1:$DB$79,Results!$C14,FALSE)=$M14,$R14,IF(HLOOKUP(T$2,Monitoring_eng!$A$1:$DB$79,Results!$C14,FALSE)=$O14,$S14,"CHYBA")))))</f>
        <v>1</v>
      </c>
      <c r="U14" s="60">
        <f>IF(ISBLANK(HLOOKUP(U$2,Monitoring_eng!$A$1:$DB$79,Results!$C14,FALSE)),"",IF(HLOOKUP(U$2,Monitoring_eng!$A$1:$DB$79,Results!$C14,FALSE)=$I14,$P14,IF(HLOOKUP(U$2,Monitoring_eng!$A$1:$DB$79,Results!$C14,FALSE)=$K14,$Q14,IF(HLOOKUP(U$2,Monitoring_eng!$A$1:$DB$79,Results!$C14,FALSE)=$M14,$R14,IF(HLOOKUP(U$2,Monitoring_eng!$A$1:$DB$79,Results!$C14,FALSE)=$O14,$S14,"CHYBA")))))</f>
        <v>0</v>
      </c>
      <c r="V14" s="60">
        <f>IF(ISBLANK(HLOOKUP(V$2,Monitoring_eng!$A$1:$DB$79,Results!$C14,FALSE)),"",IF(HLOOKUP(V$2,Monitoring_eng!$A$1:$DB$79,Results!$C14,FALSE)=$I14,$P14,IF(HLOOKUP(V$2,Monitoring_eng!$A$1:$DB$79,Results!$C14,FALSE)=$K14,$Q14,IF(HLOOKUP(V$2,Monitoring_eng!$A$1:$DB$79,Results!$C14,FALSE)=$M14,$R14,IF(HLOOKUP(V$2,Monitoring_eng!$A$1:$DB$79,Results!$C14,FALSE)=$O14,$S14,"CHYBA")))))</f>
        <v>0</v>
      </c>
      <c r="W14" s="60">
        <f>IF(ISBLANK(HLOOKUP(W$2,Monitoring_eng!$A$1:$DB$79,Results!$C14,FALSE)),"",IF(HLOOKUP(W$2,Monitoring_eng!$A$1:$DB$79,Results!$C14,FALSE)=$I14,$P14,IF(HLOOKUP(W$2,Monitoring_eng!$A$1:$DB$79,Results!$C14,FALSE)=$K14,$Q14,IF(HLOOKUP(W$2,Monitoring_eng!$A$1:$DB$79,Results!$C14,FALSE)=$M14,$R14,IF(HLOOKUP(W$2,Monitoring_eng!$A$1:$DB$79,Results!$C14,FALSE)=$O14,$S14,"CHYBA")))))</f>
        <v>0.5</v>
      </c>
      <c r="X14" s="60">
        <f>IF(ISBLANK(HLOOKUP(X$2,Monitoring_eng!$A$1:$DB$79,Results!$C14,FALSE)),"",IF(HLOOKUP(X$2,Monitoring_eng!$A$1:$DB$79,Results!$C14,FALSE)=$I14,$P14,IF(HLOOKUP(X$2,Monitoring_eng!$A$1:$DB$79,Results!$C14,FALSE)=$K14,$Q14,IF(HLOOKUP(X$2,Monitoring_eng!$A$1:$DB$79,Results!$C14,FALSE)=$M14,$R14,IF(HLOOKUP(X$2,Monitoring_eng!$A$1:$DB$79,Results!$C14,FALSE)=$O14,$S14,"CHYBA")))))</f>
        <v>1</v>
      </c>
      <c r="Y14" s="60">
        <f>IF(ISBLANK(HLOOKUP(Y$2,Monitoring_eng!$A$1:$DB$79,Results!$C14,FALSE)),"",IF(HLOOKUP(Y$2,Monitoring_eng!$A$1:$DB$79,Results!$C14,FALSE)=$I14,$P14,IF(HLOOKUP(Y$2,Monitoring_eng!$A$1:$DB$79,Results!$C14,FALSE)=$K14,$Q14,IF(HLOOKUP(Y$2,Monitoring_eng!$A$1:$DB$79,Results!$C14,FALSE)=$M14,$R14,IF(HLOOKUP(Y$2,Monitoring_eng!$A$1:$DB$79,Results!$C14,FALSE)=$O14,$S14,"CHYBA")))))</f>
        <v>1</v>
      </c>
      <c r="Z14" s="60">
        <f>IF(ISBLANK(HLOOKUP(Z$2,Monitoring_eng!$A$1:$DB$79,Results!$C14,FALSE)),"",IF(HLOOKUP(Z$2,Monitoring_eng!$A$1:$DB$79,Results!$C14,FALSE)=$I14,$P14,IF(HLOOKUP(Z$2,Monitoring_eng!$A$1:$DB$79,Results!$C14,FALSE)=$K14,$Q14,IF(HLOOKUP(Z$2,Monitoring_eng!$A$1:$DB$79,Results!$C14,FALSE)=$M14,$R14,IF(HLOOKUP(Z$2,Monitoring_eng!$A$1:$DB$79,Results!$C14,FALSE)=$O14,$S14,"CHYBA")))))</f>
        <v>1</v>
      </c>
      <c r="AA14" s="60">
        <f>IF(ISBLANK(HLOOKUP(AA$2,Monitoring_eng!$A$1:$DB$79,Results!$C14,FALSE)),"",IF(HLOOKUP(AA$2,Monitoring_eng!$A$1:$DB$79,Results!$C14,FALSE)=$I14,$P14,IF(HLOOKUP(AA$2,Monitoring_eng!$A$1:$DB$79,Results!$C14,FALSE)=$K14,$Q14,IF(HLOOKUP(AA$2,Monitoring_eng!$A$1:$DB$79,Results!$C14,FALSE)=$M14,$R14,IF(HLOOKUP(AA$2,Monitoring_eng!$A$1:$DB$79,Results!$C14,FALSE)=$O14,$S14,"CHYBA")))))</f>
        <v>1</v>
      </c>
      <c r="AB14" s="60">
        <f>IF(ISBLANK(HLOOKUP(AB$2,Monitoring_eng!$A$1:$DB$79,Results!$C14,FALSE)),"",IF(HLOOKUP(AB$2,Monitoring_eng!$A$1:$DB$79,Results!$C14,FALSE)=$I14,$P14,IF(HLOOKUP(AB$2,Monitoring_eng!$A$1:$DB$79,Results!$C14,FALSE)=$K14,$Q14,IF(HLOOKUP(AB$2,Monitoring_eng!$A$1:$DB$79,Results!$C14,FALSE)=$M14,$R14,IF(HLOOKUP(AB$2,Monitoring_eng!$A$1:$DB$79,Results!$C14,FALSE)=$O14,$S14,"CHYBA")))))</f>
        <v>1</v>
      </c>
      <c r="AC14" s="60">
        <f>IF(ISBLANK(HLOOKUP(AC$2,Monitoring_eng!$A$1:$DB$79,Results!$C14,FALSE)),"",IF(HLOOKUP(AC$2,Monitoring_eng!$A$1:$DB$79,Results!$C14,FALSE)=$I14,$P14,IF(HLOOKUP(AC$2,Monitoring_eng!$A$1:$DB$79,Results!$C14,FALSE)=$K14,$Q14,IF(HLOOKUP(AC$2,Monitoring_eng!$A$1:$DB$79,Results!$C14,FALSE)=$M14,$R14,IF(HLOOKUP(AC$2,Monitoring_eng!$A$1:$DB$79,Results!$C14,FALSE)=$O14,$S14,"CHYBA")))))</f>
        <v>0</v>
      </c>
      <c r="AD14" s="60">
        <f>IF(ISBLANK(HLOOKUP(AD$2,Monitoring_eng!$A$1:$DB$79,Results!$C14,FALSE)),"",IF(HLOOKUP(AD$2,Monitoring_eng!$A$1:$DB$79,Results!$C14,FALSE)=$I14,$P14,IF(HLOOKUP(AD$2,Monitoring_eng!$A$1:$DB$79,Results!$C14,FALSE)=$K14,$Q14,IF(HLOOKUP(AD$2,Monitoring_eng!$A$1:$DB$79,Results!$C14,FALSE)=$M14,$R14,IF(HLOOKUP(AD$2,Monitoring_eng!$A$1:$DB$79,Results!$C14,FALSE)=$O14,$S14,"CHYBA")))))</f>
        <v>1</v>
      </c>
      <c r="AE14" s="60">
        <f>IF(ISBLANK(HLOOKUP(AE$2,Monitoring_eng!$A$1:$DB$79,Results!$C14,FALSE)),"",IF(HLOOKUP(AE$2,Monitoring_eng!$A$1:$DB$79,Results!$C14,FALSE)=$I14,$P14,IF(HLOOKUP(AE$2,Monitoring_eng!$A$1:$DB$79,Results!$C14,FALSE)=$K14,$Q14,IF(HLOOKUP(AE$2,Monitoring_eng!$A$1:$DB$79,Results!$C14,FALSE)=$M14,$R14,IF(HLOOKUP(AE$2,Monitoring_eng!$A$1:$DB$79,Results!$C14,FALSE)=$O14,$S14,"CHYBA")))))</f>
        <v>0</v>
      </c>
      <c r="AF14" s="60">
        <f>IF(ISBLANK(HLOOKUP(AF$2,Monitoring_eng!$A$1:$DB$79,Results!$C14,FALSE)),"",IF(HLOOKUP(AF$2,Monitoring_eng!$A$1:$DB$79,Results!$C14,FALSE)=$I14,$P14,IF(HLOOKUP(AF$2,Monitoring_eng!$A$1:$DB$79,Results!$C14,FALSE)=$K14,$Q14,IF(HLOOKUP(AF$2,Monitoring_eng!$A$1:$DB$79,Results!$C14,FALSE)=$M14,$R14,IF(HLOOKUP(AF$2,Monitoring_eng!$A$1:$DB$79,Results!$C14,FALSE)=$O14,$S14,"CHYBA")))))</f>
        <v>1</v>
      </c>
      <c r="AG14" s="60">
        <f>IF(ISBLANK(HLOOKUP(AG$2,Monitoring_eng!$A$1:$DB$79,Results!$C14,FALSE)),"",IF(HLOOKUP(AG$2,Monitoring_eng!$A$1:$DB$79,Results!$C14,FALSE)=$I14,$P14,IF(HLOOKUP(AG$2,Monitoring_eng!$A$1:$DB$79,Results!$C14,FALSE)=$K14,$Q14,IF(HLOOKUP(AG$2,Monitoring_eng!$A$1:$DB$79,Results!$C14,FALSE)=$M14,$R14,IF(HLOOKUP(AG$2,Monitoring_eng!$A$1:$DB$79,Results!$C14,FALSE)=$O14,$S14,"CHYBA")))))</f>
        <v>1</v>
      </c>
      <c r="AH14" s="60">
        <f>IF(ISBLANK(HLOOKUP(AH$2,Monitoring_eng!$A$1:$DB$79,Results!$C14,FALSE)),"",IF(HLOOKUP(AH$2,Monitoring_eng!$A$1:$DB$79,Results!$C14,FALSE)=$I14,$P14,IF(HLOOKUP(AH$2,Monitoring_eng!$A$1:$DB$79,Results!$C14,FALSE)=$K14,$Q14,IF(HLOOKUP(AH$2,Monitoring_eng!$A$1:$DB$79,Results!$C14,FALSE)=$M14,$R14,IF(HLOOKUP(AH$2,Monitoring_eng!$A$1:$DB$79,Results!$C14,FALSE)=$O14,$S14,"CHYBA")))))</f>
        <v>1</v>
      </c>
      <c r="AI14" s="60">
        <f>IF(ISBLANK(HLOOKUP(AI$2,Monitoring_eng!$A$1:$DB$79,Results!$C14,FALSE)),"",IF(HLOOKUP(AI$2,Monitoring_eng!$A$1:$DB$79,Results!$C14,FALSE)=$I14,$P14,IF(HLOOKUP(AI$2,Monitoring_eng!$A$1:$DB$79,Results!$C14,FALSE)=$K14,$Q14,IF(HLOOKUP(AI$2,Monitoring_eng!$A$1:$DB$79,Results!$C14,FALSE)=$M14,$R14,IF(HLOOKUP(AI$2,Monitoring_eng!$A$1:$DB$79,Results!$C14,FALSE)=$O14,$S14,"CHYBA")))))</f>
        <v>1</v>
      </c>
      <c r="AJ14" s="60">
        <f>IF(ISBLANK(HLOOKUP(AJ$2,Monitoring_eng!$A$1:$DB$79,Results!$C14,FALSE)),"",IF(HLOOKUP(AJ$2,Monitoring_eng!$A$1:$DB$79,Results!$C14,FALSE)=$I14,$P14,IF(HLOOKUP(AJ$2,Monitoring_eng!$A$1:$DB$79,Results!$C14,FALSE)=$K14,$Q14,IF(HLOOKUP(AJ$2,Monitoring_eng!$A$1:$DB$79,Results!$C14,FALSE)=$M14,$R14,IF(HLOOKUP(AJ$2,Monitoring_eng!$A$1:$DB$79,Results!$C14,FALSE)=$O14,$S14,"CHYBA")))))</f>
        <v>0</v>
      </c>
      <c r="AK14" s="60">
        <f>IF(ISBLANK(HLOOKUP(AK$2,Monitoring_eng!$A$1:$DB$79,Results!$C14,FALSE)),"",IF(HLOOKUP(AK$2,Monitoring_eng!$A$1:$DB$79,Results!$C14,FALSE)=$I14,$P14,IF(HLOOKUP(AK$2,Monitoring_eng!$A$1:$DB$79,Results!$C14,FALSE)=$K14,$Q14,IF(HLOOKUP(AK$2,Monitoring_eng!$A$1:$DB$79,Results!$C14,FALSE)=$M14,$R14,IF(HLOOKUP(AK$2,Monitoring_eng!$A$1:$DB$79,Results!$C14,FALSE)=$O14,$S14,"CHYBA")))))</f>
        <v>0</v>
      </c>
      <c r="AL14" s="60">
        <f>IF(ISBLANK(HLOOKUP(AL$2,Monitoring_eng!$A$1:$DB$79,Results!$C14,FALSE)),"",IF(HLOOKUP(AL$2,Monitoring_eng!$A$1:$DB$79,Results!$C14,FALSE)=$I14,$P14,IF(HLOOKUP(AL$2,Monitoring_eng!$A$1:$DB$79,Results!$C14,FALSE)=$K14,$Q14,IF(HLOOKUP(AL$2,Monitoring_eng!$A$1:$DB$79,Results!$C14,FALSE)=$M14,$R14,IF(HLOOKUP(AL$2,Monitoring_eng!$A$1:$DB$79,Results!$C14,FALSE)=$O14,$S14,"CHYBA")))))</f>
        <v>1</v>
      </c>
      <c r="AM14" s="60">
        <f>IF(ISBLANK(HLOOKUP(AM$2,Monitoring_eng!$A$1:$DB$79,Results!$C14,FALSE)),"",IF(HLOOKUP(AM$2,Monitoring_eng!$A$1:$DB$79,Results!$C14,FALSE)=$I14,$P14,IF(HLOOKUP(AM$2,Monitoring_eng!$A$1:$DB$79,Results!$C14,FALSE)=$K14,$Q14,IF(HLOOKUP(AM$2,Monitoring_eng!$A$1:$DB$79,Results!$C14,FALSE)=$M14,$R14,IF(HLOOKUP(AM$2,Monitoring_eng!$A$1:$DB$79,Results!$C14,FALSE)=$O14,$S14,"CHYBA")))))</f>
        <v>1</v>
      </c>
      <c r="AN14" s="60">
        <f>IF(ISBLANK(HLOOKUP(AN$2,Monitoring_eng!$A$1:$DB$79,Results!$C14,FALSE)),"",IF(HLOOKUP(AN$2,Monitoring_eng!$A$1:$DB$79,Results!$C14,FALSE)=$I14,$P14,IF(HLOOKUP(AN$2,Monitoring_eng!$A$1:$DB$79,Results!$C14,FALSE)=$K14,$Q14,IF(HLOOKUP(AN$2,Monitoring_eng!$A$1:$DB$79,Results!$C14,FALSE)=$M14,$R14,IF(HLOOKUP(AN$2,Monitoring_eng!$A$1:$DB$79,Results!$C14,FALSE)=$O14,$S14,"CHYBA")))))</f>
        <v>1</v>
      </c>
      <c r="AO14" s="60">
        <f>IF(ISBLANK(HLOOKUP(AO$2,Monitoring_eng!$A$1:$DB$79,Results!$C14,FALSE)),"",IF(HLOOKUP(AO$2,Monitoring_eng!$A$1:$DB$79,Results!$C14,FALSE)=$I14,$P14,IF(HLOOKUP(AO$2,Monitoring_eng!$A$1:$DB$79,Results!$C14,FALSE)=$K14,$Q14,IF(HLOOKUP(AO$2,Monitoring_eng!$A$1:$DB$79,Results!$C14,FALSE)=$M14,$R14,IF(HLOOKUP(AO$2,Monitoring_eng!$A$1:$DB$79,Results!$C14,FALSE)=$O14,$S14,"CHYBA")))))</f>
        <v>1</v>
      </c>
      <c r="AP14" s="60">
        <f>IF(ISBLANK(HLOOKUP(AP$2,Monitoring_eng!$A$1:$DB$79,Results!$C14,FALSE)),"",IF(HLOOKUP(AP$2,Monitoring_eng!$A$1:$DB$79,Results!$C14,FALSE)=$I14,$P14,IF(HLOOKUP(AP$2,Monitoring_eng!$A$1:$DB$79,Results!$C14,FALSE)=$K14,$Q14,IF(HLOOKUP(AP$2,Monitoring_eng!$A$1:$DB$79,Results!$C14,FALSE)=$M14,$R14,IF(HLOOKUP(AP$2,Monitoring_eng!$A$1:$DB$79,Results!$C14,FALSE)=$O14,$S14,"CHYBA")))))</f>
        <v>1</v>
      </c>
      <c r="AQ14" s="60">
        <f>IF(ISBLANK(HLOOKUP(AQ$2,Monitoring_eng!$A$1:$DB$79,Results!$C14,FALSE)),"",IF(HLOOKUP(AQ$2,Monitoring_eng!$A$1:$DB$79,Results!$C14,FALSE)=$I14,$P14,IF(HLOOKUP(AQ$2,Monitoring_eng!$A$1:$DB$79,Results!$C14,FALSE)=$K14,$Q14,IF(HLOOKUP(AQ$2,Monitoring_eng!$A$1:$DB$79,Results!$C14,FALSE)=$M14,$R14,IF(HLOOKUP(AQ$2,Monitoring_eng!$A$1:$DB$79,Results!$C14,FALSE)=$O14,$S14,"CHYBA")))))</f>
        <v>1</v>
      </c>
      <c r="AR14" s="60">
        <f>IF(ISBLANK(HLOOKUP(AR$2,Monitoring_eng!$A$1:$DB$79,Results!$C14,FALSE)),"",IF(HLOOKUP(AR$2,Monitoring_eng!$A$1:$DB$79,Results!$C14,FALSE)=$I14,$P14,IF(HLOOKUP(AR$2,Monitoring_eng!$A$1:$DB$79,Results!$C14,FALSE)=$K14,$Q14,IF(HLOOKUP(AR$2,Monitoring_eng!$A$1:$DB$79,Results!$C14,FALSE)=$M14,$R14,IF(HLOOKUP(AR$2,Monitoring_eng!$A$1:$DB$79,Results!$C14,FALSE)=$O14,$S14,"CHYBA")))))</f>
        <v>0</v>
      </c>
      <c r="AS14" s="60">
        <f>IF(ISBLANK(HLOOKUP(AS$2,Monitoring_eng!$A$1:$DB$79,Results!$C14,FALSE)),"",IF(HLOOKUP(AS$2,Monitoring_eng!$A$1:$DB$79,Results!$C14,FALSE)=$I14,$P14,IF(HLOOKUP(AS$2,Monitoring_eng!$A$1:$DB$79,Results!$C14,FALSE)=$K14,$Q14,IF(HLOOKUP(AS$2,Monitoring_eng!$A$1:$DB$79,Results!$C14,FALSE)=$M14,$R14,IF(HLOOKUP(AS$2,Monitoring_eng!$A$1:$DB$79,Results!$C14,FALSE)=$O14,$S14,"CHYBA")))))</f>
        <v>1</v>
      </c>
      <c r="AT14" s="60">
        <f>IF(ISBLANK(HLOOKUP(AT$2,Monitoring_eng!$A$1:$DB$79,Results!$C14,FALSE)),"",IF(HLOOKUP(AT$2,Monitoring_eng!$A$1:$DB$79,Results!$C14,FALSE)=$I14,$P14,IF(HLOOKUP(AT$2,Monitoring_eng!$A$1:$DB$79,Results!$C14,FALSE)=$K14,$Q14,IF(HLOOKUP(AT$2,Monitoring_eng!$A$1:$DB$79,Results!$C14,FALSE)=$M14,$R14,IF(HLOOKUP(AT$2,Monitoring_eng!$A$1:$DB$79,Results!$C14,FALSE)=$O14,$S14,"CHYBA")))))</f>
        <v>0</v>
      </c>
      <c r="AU14" s="60">
        <f>IF(ISBLANK(HLOOKUP(AU$2,Monitoring_eng!$A$1:$DB$79,Results!$C14,FALSE)),"",IF(HLOOKUP(AU$2,Monitoring_eng!$A$1:$DB$79,Results!$C14,FALSE)=$I14,$P14,IF(HLOOKUP(AU$2,Monitoring_eng!$A$1:$DB$79,Results!$C14,FALSE)=$K14,$Q14,IF(HLOOKUP(AU$2,Monitoring_eng!$A$1:$DB$79,Results!$C14,FALSE)=$M14,$R14,IF(HLOOKUP(AU$2,Monitoring_eng!$A$1:$DB$79,Results!$C14,FALSE)=$O14,$S14,"CHYBA")))))</f>
        <v>1</v>
      </c>
      <c r="AV14" s="60">
        <f>IF(ISBLANK(HLOOKUP(AV$2,Monitoring_eng!$A$1:$DB$79,Results!$C14,FALSE)),"",IF(HLOOKUP(AV$2,Monitoring_eng!$A$1:$DB$79,Results!$C14,FALSE)=$I14,$P14,IF(HLOOKUP(AV$2,Monitoring_eng!$A$1:$DB$79,Results!$C14,FALSE)=$K14,$Q14,IF(HLOOKUP(AV$2,Monitoring_eng!$A$1:$DB$79,Results!$C14,FALSE)=$M14,$R14,IF(HLOOKUP(AV$2,Monitoring_eng!$A$1:$DB$79,Results!$C14,FALSE)=$O14,$S14,"CHYBA")))))</f>
        <v>0.5</v>
      </c>
      <c r="AW14" s="60">
        <f>IF(ISBLANK(HLOOKUP(AW$2,Monitoring_eng!$A$1:$DB$79,Results!$C14,FALSE)),"",IF(HLOOKUP(AW$2,Monitoring_eng!$A$1:$DB$79,Results!$C14,FALSE)=$I14,$P14,IF(HLOOKUP(AW$2,Monitoring_eng!$A$1:$DB$79,Results!$C14,FALSE)=$K14,$Q14,IF(HLOOKUP(AW$2,Monitoring_eng!$A$1:$DB$79,Results!$C14,FALSE)=$M14,$R14,IF(HLOOKUP(AW$2,Monitoring_eng!$A$1:$DB$79,Results!$C14,FALSE)=$O14,$S14,"CHYBA")))))</f>
        <v>1</v>
      </c>
      <c r="AX14" s="60">
        <f>IF(ISBLANK(HLOOKUP(AX$2,Monitoring_eng!$A$1:$DB$79,Results!$C14,FALSE)),"",IF(HLOOKUP(AX$2,Monitoring_eng!$A$1:$DB$79,Results!$C14,FALSE)=$I14,$P14,IF(HLOOKUP(AX$2,Monitoring_eng!$A$1:$DB$79,Results!$C14,FALSE)=$K14,$Q14,IF(HLOOKUP(AX$2,Monitoring_eng!$A$1:$DB$79,Results!$C14,FALSE)=$M14,$R14,IF(HLOOKUP(AX$2,Monitoring_eng!$A$1:$DB$79,Results!$C14,FALSE)=$O14,$S14,"CHYBA")))))</f>
        <v>1</v>
      </c>
      <c r="AY14" s="60">
        <f>IF(ISBLANK(HLOOKUP(AY$2,Monitoring_eng!$A$1:$DB$79,Results!$C14,FALSE)),"",IF(HLOOKUP(AY$2,Monitoring_eng!$A$1:$DB$79,Results!$C14,FALSE)=$I14,$P14,IF(HLOOKUP(AY$2,Monitoring_eng!$A$1:$DB$79,Results!$C14,FALSE)=$K14,$Q14,IF(HLOOKUP(AY$2,Monitoring_eng!$A$1:$DB$79,Results!$C14,FALSE)=$M14,$R14,IF(HLOOKUP(AY$2,Monitoring_eng!$A$1:$DB$79,Results!$C14,FALSE)=$O14,$S14,"CHYBA")))))</f>
        <v>0</v>
      </c>
      <c r="AZ14" s="60">
        <f>IF(ISBLANK(HLOOKUP(AZ$2,Monitoring_eng!$A$1:$DB$79,Results!$C14,FALSE)),"",IF(HLOOKUP(AZ$2,Monitoring_eng!$A$1:$DB$79,Results!$C14,FALSE)=$I14,$P14,IF(HLOOKUP(AZ$2,Monitoring_eng!$A$1:$DB$79,Results!$C14,FALSE)=$K14,$Q14,IF(HLOOKUP(AZ$2,Monitoring_eng!$A$1:$DB$79,Results!$C14,FALSE)=$M14,$R14,IF(HLOOKUP(AZ$2,Monitoring_eng!$A$1:$DB$79,Results!$C14,FALSE)=$O14,$S14,"CHYBA")))))</f>
        <v>1</v>
      </c>
      <c r="BA14" s="60">
        <f>IF(ISBLANK(HLOOKUP(BA$2,Monitoring_eng!$A$1:$DB$79,Results!$C14,FALSE)),"",IF(HLOOKUP(BA$2,Monitoring_eng!$A$1:$DB$79,Results!$C14,FALSE)=$I14,$P14,IF(HLOOKUP(BA$2,Monitoring_eng!$A$1:$DB$79,Results!$C14,FALSE)=$K14,$Q14,IF(HLOOKUP(BA$2,Monitoring_eng!$A$1:$DB$79,Results!$C14,FALSE)=$M14,$R14,IF(HLOOKUP(BA$2,Monitoring_eng!$A$1:$DB$79,Results!$C14,FALSE)=$O14,$S14,"CHYBA")))))</f>
        <v>0.5</v>
      </c>
      <c r="BB14" s="60">
        <f>IF(ISBLANK(HLOOKUP(BB$2,Monitoring_eng!$A$1:$DB$79,Results!$C14,FALSE)),"",IF(HLOOKUP(BB$2,Monitoring_eng!$A$1:$DB$79,Results!$C14,FALSE)=$I14,$P14,IF(HLOOKUP(BB$2,Monitoring_eng!$A$1:$DB$79,Results!$C14,FALSE)=$K14,$Q14,IF(HLOOKUP(BB$2,Monitoring_eng!$A$1:$DB$79,Results!$C14,FALSE)=$M14,$R14,IF(HLOOKUP(BB$2,Monitoring_eng!$A$1:$DB$79,Results!$C14,FALSE)=$O14,$S14,"CHYBA")))))</f>
        <v>1</v>
      </c>
      <c r="BC14" s="60">
        <f>IF(ISBLANK(HLOOKUP(BC$2,Monitoring_eng!$A$1:$DB$79,Results!$C14,FALSE)),"",IF(HLOOKUP(BC$2,Monitoring_eng!$A$1:$DB$79,Results!$C14,FALSE)=$I14,$P14,IF(HLOOKUP(BC$2,Monitoring_eng!$A$1:$DB$79,Results!$C14,FALSE)=$K14,$Q14,IF(HLOOKUP(BC$2,Monitoring_eng!$A$1:$DB$79,Results!$C14,FALSE)=$M14,$R14,IF(HLOOKUP(BC$2,Monitoring_eng!$A$1:$DB$79,Results!$C14,FALSE)=$O14,$S14,"CHYBA")))))</f>
        <v>1</v>
      </c>
      <c r="BD14" s="60">
        <f>IF(ISBLANK(HLOOKUP(BD$2,Monitoring_eng!$A$1:$DB$79,Results!$C14,FALSE)),"",IF(HLOOKUP(BD$2,Monitoring_eng!$A$1:$DB$79,Results!$C14,FALSE)=$I14,$P14,IF(HLOOKUP(BD$2,Monitoring_eng!$A$1:$DB$79,Results!$C14,FALSE)=$K14,$Q14,IF(HLOOKUP(BD$2,Monitoring_eng!$A$1:$DB$79,Results!$C14,FALSE)=$M14,$R14,IF(HLOOKUP(BD$2,Monitoring_eng!$A$1:$DB$79,Results!$C14,FALSE)=$O14,$S14,"CHYBA")))))</f>
        <v>1</v>
      </c>
      <c r="BE14" s="60">
        <f>IF(ISBLANK(HLOOKUP(BE$2,Monitoring_eng!$A$1:$DB$79,Results!$C14,FALSE)),"",IF(HLOOKUP(BE$2,Monitoring_eng!$A$1:$DB$79,Results!$C14,FALSE)=$I14,$P14,IF(HLOOKUP(BE$2,Monitoring_eng!$A$1:$DB$79,Results!$C14,FALSE)=$K14,$Q14,IF(HLOOKUP(BE$2,Monitoring_eng!$A$1:$DB$79,Results!$C14,FALSE)=$M14,$R14,IF(HLOOKUP(BE$2,Monitoring_eng!$A$1:$DB$79,Results!$C14,FALSE)=$O14,$S14,"CHYBA")))))</f>
        <v>0.5</v>
      </c>
      <c r="BF14" s="60">
        <f>IF(ISBLANK(HLOOKUP(BF$2,Monitoring_eng!$A$1:$DB$79,Results!$C14,FALSE)),"",IF(HLOOKUP(BF$2,Monitoring_eng!$A$1:$DB$79,Results!$C14,FALSE)=$I14,$P14,IF(HLOOKUP(BF$2,Monitoring_eng!$A$1:$DB$79,Results!$C14,FALSE)=$K14,$Q14,IF(HLOOKUP(BF$2,Monitoring_eng!$A$1:$DB$79,Results!$C14,FALSE)=$M14,$R14,IF(HLOOKUP(BF$2,Monitoring_eng!$A$1:$DB$79,Results!$C14,FALSE)=$O14,$S14,"CHYBA")))))</f>
        <v>0.5</v>
      </c>
      <c r="BG14" s="60">
        <f>IF(ISBLANK(HLOOKUP(BG$2,Monitoring_eng!$A$1:$DB$79,Results!$C14,FALSE)),"",IF(HLOOKUP(BG$2,Monitoring_eng!$A$1:$DB$79,Results!$C14,FALSE)=$I14,$P14,IF(HLOOKUP(BG$2,Monitoring_eng!$A$1:$DB$79,Results!$C14,FALSE)=$K14,$Q14,IF(HLOOKUP(BG$2,Monitoring_eng!$A$1:$DB$79,Results!$C14,FALSE)=$M14,$R14,IF(HLOOKUP(BG$2,Monitoring_eng!$A$1:$DB$79,Results!$C14,FALSE)=$O14,$S14,"CHYBA")))))</f>
        <v>1</v>
      </c>
      <c r="BH14" s="60">
        <f>IF(ISBLANK(HLOOKUP(BH$2,Monitoring_eng!$A$1:$DB$79,Results!$C14,FALSE)),"",IF(HLOOKUP(BH$2,Monitoring_eng!$A$1:$DB$79,Results!$C14,FALSE)=$I14,$P14,IF(HLOOKUP(BH$2,Monitoring_eng!$A$1:$DB$79,Results!$C14,FALSE)=$K14,$Q14,IF(HLOOKUP(BH$2,Monitoring_eng!$A$1:$DB$79,Results!$C14,FALSE)=$M14,$R14,IF(HLOOKUP(BH$2,Monitoring_eng!$A$1:$DB$79,Results!$C14,FALSE)=$O14,$S14,"CHYBA")))))</f>
        <v>1</v>
      </c>
      <c r="BI14" s="60">
        <f>IF(ISBLANK(HLOOKUP(BI$2,Monitoring_eng!$A$1:$DB$79,Results!$C14,FALSE)),"",IF(HLOOKUP(BI$2,Monitoring_eng!$A$1:$DB$79,Results!$C14,FALSE)=$I14,$P14,IF(HLOOKUP(BI$2,Monitoring_eng!$A$1:$DB$79,Results!$C14,FALSE)=$K14,$Q14,IF(HLOOKUP(BI$2,Monitoring_eng!$A$1:$DB$79,Results!$C14,FALSE)=$M14,$R14,IF(HLOOKUP(BI$2,Monitoring_eng!$A$1:$DB$79,Results!$C14,FALSE)=$O14,$S14,"CHYBA")))))</f>
        <v>1</v>
      </c>
      <c r="BJ14" s="60">
        <f>IF(ISBLANK(HLOOKUP(BJ$2,Monitoring_eng!$A$1:$DB$79,Results!$C14,FALSE)),"",IF(HLOOKUP(BJ$2,Monitoring_eng!$A$1:$DB$79,Results!$C14,FALSE)=$I14,$P14,IF(HLOOKUP(BJ$2,Monitoring_eng!$A$1:$DB$79,Results!$C14,FALSE)=$K14,$Q14,IF(HLOOKUP(BJ$2,Monitoring_eng!$A$1:$DB$79,Results!$C14,FALSE)=$M14,$R14,IF(HLOOKUP(BJ$2,Monitoring_eng!$A$1:$DB$79,Results!$C14,FALSE)=$O14,$S14,"CHYBA")))))</f>
        <v>1</v>
      </c>
      <c r="BK14" s="60">
        <f>IF(ISBLANK(HLOOKUP(BK$2,Monitoring_eng!$A$1:$DB$79,Results!$C14,FALSE)),"",IF(HLOOKUP(BK$2,Monitoring_eng!$A$1:$DB$79,Results!$C14,FALSE)=$I14,$P14,IF(HLOOKUP(BK$2,Monitoring_eng!$A$1:$DB$79,Results!$C14,FALSE)=$K14,$Q14,IF(HLOOKUP(BK$2,Monitoring_eng!$A$1:$DB$79,Results!$C14,FALSE)=$M14,$R14,IF(HLOOKUP(BK$2,Monitoring_eng!$A$1:$DB$79,Results!$C14,FALSE)=$O14,$S14,"CHYBA")))))</f>
        <v>0</v>
      </c>
      <c r="BL14" s="60">
        <f>IF(ISBLANK(HLOOKUP(BL$2,Monitoring_eng!$A$1:$DB$79,Results!$C14,FALSE)),"",IF(HLOOKUP(BL$2,Monitoring_eng!$A$1:$DB$79,Results!$C14,FALSE)=$I14,$P14,IF(HLOOKUP(BL$2,Monitoring_eng!$A$1:$DB$79,Results!$C14,FALSE)=$K14,$Q14,IF(HLOOKUP(BL$2,Monitoring_eng!$A$1:$DB$79,Results!$C14,FALSE)=$M14,$R14,IF(HLOOKUP(BL$2,Monitoring_eng!$A$1:$DB$79,Results!$C14,FALSE)=$O14,$S14,"CHYBA")))))</f>
        <v>1</v>
      </c>
      <c r="BM14" s="60">
        <f>IF(ISBLANK(HLOOKUP(BM$2,Monitoring_eng!$A$1:$DB$79,Results!$C14,FALSE)),"",IF(HLOOKUP(BM$2,Monitoring_eng!$A$1:$DB$79,Results!$C14,FALSE)=$I14,$P14,IF(HLOOKUP(BM$2,Monitoring_eng!$A$1:$DB$79,Results!$C14,FALSE)=$K14,$Q14,IF(HLOOKUP(BM$2,Monitoring_eng!$A$1:$DB$79,Results!$C14,FALSE)=$M14,$R14,IF(HLOOKUP(BM$2,Monitoring_eng!$A$1:$DB$79,Results!$C14,FALSE)=$O14,$S14,"CHYBA")))))</f>
        <v>1</v>
      </c>
      <c r="BN14" s="60">
        <f>IF(ISBLANK(HLOOKUP(BN$2,Monitoring_eng!$A$1:$DB$79,Results!$C14,FALSE)),"",IF(HLOOKUP(BN$2,Monitoring_eng!$A$1:$DB$79,Results!$C14,FALSE)=$I14,$P14,IF(HLOOKUP(BN$2,Monitoring_eng!$A$1:$DB$79,Results!$C14,FALSE)=$K14,$Q14,IF(HLOOKUP(BN$2,Monitoring_eng!$A$1:$DB$79,Results!$C14,FALSE)=$M14,$R14,IF(HLOOKUP(BN$2,Monitoring_eng!$A$1:$DB$79,Results!$C14,FALSE)=$O14,$S14,"CHYBA")))))</f>
        <v>1</v>
      </c>
      <c r="BO14" s="60">
        <f>IF(ISBLANK(HLOOKUP(BO$2,Monitoring_eng!$A$1:$DB$79,Results!$C14,FALSE)),"",IF(HLOOKUP(BO$2,Monitoring_eng!$A$1:$DB$79,Results!$C14,FALSE)=$I14,$P14,IF(HLOOKUP(BO$2,Monitoring_eng!$A$1:$DB$79,Results!$C14,FALSE)=$K14,$Q14,IF(HLOOKUP(BO$2,Monitoring_eng!$A$1:$DB$79,Results!$C14,FALSE)=$M14,$R14,IF(HLOOKUP(BO$2,Monitoring_eng!$A$1:$DB$79,Results!$C14,FALSE)=$O14,$S14,"CHYBA")))))</f>
        <v>0.5</v>
      </c>
      <c r="BP14" s="60">
        <f>IF(ISBLANK(HLOOKUP(BP$2,Monitoring_eng!$A$1:$DB$79,Results!$C14,FALSE)),"",IF(HLOOKUP(BP$2,Monitoring_eng!$A$1:$DB$79,Results!$C14,FALSE)=$I14,$P14,IF(HLOOKUP(BP$2,Monitoring_eng!$A$1:$DB$79,Results!$C14,FALSE)=$K14,$Q14,IF(HLOOKUP(BP$2,Monitoring_eng!$A$1:$DB$79,Results!$C14,FALSE)=$M14,$R14,IF(HLOOKUP(BP$2,Monitoring_eng!$A$1:$DB$79,Results!$C14,FALSE)=$O14,$S14,"CHYBA")))))</f>
        <v>1</v>
      </c>
      <c r="BQ14" s="60">
        <f>IF(ISBLANK(HLOOKUP(BQ$2,Monitoring_eng!$A$1:$DB$79,Results!$C14,FALSE)),"",IF(HLOOKUP(BQ$2,Monitoring_eng!$A$1:$DB$79,Results!$C14,FALSE)=$I14,$P14,IF(HLOOKUP(BQ$2,Monitoring_eng!$A$1:$DB$79,Results!$C14,FALSE)=$K14,$Q14,IF(HLOOKUP(BQ$2,Monitoring_eng!$A$1:$DB$79,Results!$C14,FALSE)=$M14,$R14,IF(HLOOKUP(BQ$2,Monitoring_eng!$A$1:$DB$79,Results!$C14,FALSE)=$O14,$S14,"CHYBA")))))</f>
        <v>1</v>
      </c>
    </row>
    <row r="15" spans="1:69" x14ac:dyDescent="0.3">
      <c r="A15" s="37" t="s">
        <v>865</v>
      </c>
      <c r="B15" s="37" t="s">
        <v>315</v>
      </c>
      <c r="C15" s="37">
        <v>14</v>
      </c>
      <c r="D15" s="38" t="s">
        <v>92</v>
      </c>
      <c r="E15" s="38" t="s">
        <v>106</v>
      </c>
      <c r="F15" s="38" t="s">
        <v>2</v>
      </c>
      <c r="G15" s="37">
        <v>1</v>
      </c>
      <c r="H15" s="37" t="s">
        <v>481</v>
      </c>
      <c r="I15" s="37" t="s">
        <v>621</v>
      </c>
      <c r="J15" s="37" t="s">
        <v>482</v>
      </c>
      <c r="K15" s="59" t="s">
        <v>622</v>
      </c>
      <c r="L15" s="37" t="s">
        <v>483</v>
      </c>
      <c r="M15" s="37" t="s">
        <v>623</v>
      </c>
      <c r="N15" s="37" t="s">
        <v>755</v>
      </c>
      <c r="O15" s="37" t="s">
        <v>755</v>
      </c>
      <c r="P15" s="37">
        <f t="shared" si="0"/>
        <v>1</v>
      </c>
      <c r="Q15" s="37">
        <v>0</v>
      </c>
      <c r="R15" s="37">
        <f t="shared" si="1"/>
        <v>0.5</v>
      </c>
      <c r="S15" s="37" t="s">
        <v>755</v>
      </c>
      <c r="T15" s="60">
        <f>IF(ISBLANK(HLOOKUP(T$2,Monitoring_eng!$A$1:$DB$79,Results!$C15,FALSE)),"",IF(HLOOKUP(T$2,Monitoring_eng!$A$1:$DB$79,Results!$C15,FALSE)=$I15,$P15,IF(HLOOKUP(T$2,Monitoring_eng!$A$1:$DB$79,Results!$C15,FALSE)=$K15,$Q15,IF(HLOOKUP(T$2,Monitoring_eng!$A$1:$DB$79,Results!$C15,FALSE)=$M15,$R15,IF(HLOOKUP(T$2,Monitoring_eng!$A$1:$DB$79,Results!$C15,FALSE)=$O15,$S15,"CHYBA")))))</f>
        <v>1</v>
      </c>
      <c r="U15" s="60">
        <f>IF(ISBLANK(HLOOKUP(U$2,Monitoring_eng!$A$1:$DB$79,Results!$C15,FALSE)),"",IF(HLOOKUP(U$2,Monitoring_eng!$A$1:$DB$79,Results!$C15,FALSE)=$I15,$P15,IF(HLOOKUP(U$2,Monitoring_eng!$A$1:$DB$79,Results!$C15,FALSE)=$K15,$Q15,IF(HLOOKUP(U$2,Monitoring_eng!$A$1:$DB$79,Results!$C15,FALSE)=$M15,$R15,IF(HLOOKUP(U$2,Monitoring_eng!$A$1:$DB$79,Results!$C15,FALSE)=$O15,$S15,"CHYBA")))))</f>
        <v>0.5</v>
      </c>
      <c r="V15" s="60">
        <f>IF(ISBLANK(HLOOKUP(V$2,Monitoring_eng!$A$1:$DB$79,Results!$C15,FALSE)),"",IF(HLOOKUP(V$2,Monitoring_eng!$A$1:$DB$79,Results!$C15,FALSE)=$I15,$P15,IF(HLOOKUP(V$2,Monitoring_eng!$A$1:$DB$79,Results!$C15,FALSE)=$K15,$Q15,IF(HLOOKUP(V$2,Monitoring_eng!$A$1:$DB$79,Results!$C15,FALSE)=$M15,$R15,IF(HLOOKUP(V$2,Monitoring_eng!$A$1:$DB$79,Results!$C15,FALSE)=$O15,$S15,"CHYBA")))))</f>
        <v>1</v>
      </c>
      <c r="W15" s="60">
        <f>IF(ISBLANK(HLOOKUP(W$2,Monitoring_eng!$A$1:$DB$79,Results!$C15,FALSE)),"",IF(HLOOKUP(W$2,Monitoring_eng!$A$1:$DB$79,Results!$C15,FALSE)=$I15,$P15,IF(HLOOKUP(W$2,Monitoring_eng!$A$1:$DB$79,Results!$C15,FALSE)=$K15,$Q15,IF(HLOOKUP(W$2,Monitoring_eng!$A$1:$DB$79,Results!$C15,FALSE)=$M15,$R15,IF(HLOOKUP(W$2,Monitoring_eng!$A$1:$DB$79,Results!$C15,FALSE)=$O15,$S15,"CHYBA")))))</f>
        <v>1</v>
      </c>
      <c r="X15" s="60">
        <f>IF(ISBLANK(HLOOKUP(X$2,Monitoring_eng!$A$1:$DB$79,Results!$C15,FALSE)),"",IF(HLOOKUP(X$2,Monitoring_eng!$A$1:$DB$79,Results!$C15,FALSE)=$I15,$P15,IF(HLOOKUP(X$2,Monitoring_eng!$A$1:$DB$79,Results!$C15,FALSE)=$K15,$Q15,IF(HLOOKUP(X$2,Monitoring_eng!$A$1:$DB$79,Results!$C15,FALSE)=$M15,$R15,IF(HLOOKUP(X$2,Monitoring_eng!$A$1:$DB$79,Results!$C15,FALSE)=$O15,$S15,"CHYBA")))))</f>
        <v>1</v>
      </c>
      <c r="Y15" s="60">
        <f>IF(ISBLANK(HLOOKUP(Y$2,Monitoring_eng!$A$1:$DB$79,Results!$C15,FALSE)),"",IF(HLOOKUP(Y$2,Monitoring_eng!$A$1:$DB$79,Results!$C15,FALSE)=$I15,$P15,IF(HLOOKUP(Y$2,Monitoring_eng!$A$1:$DB$79,Results!$C15,FALSE)=$K15,$Q15,IF(HLOOKUP(Y$2,Monitoring_eng!$A$1:$DB$79,Results!$C15,FALSE)=$M15,$R15,IF(HLOOKUP(Y$2,Monitoring_eng!$A$1:$DB$79,Results!$C15,FALSE)=$O15,$S15,"CHYBA")))))</f>
        <v>1</v>
      </c>
      <c r="Z15" s="60">
        <f>IF(ISBLANK(HLOOKUP(Z$2,Monitoring_eng!$A$1:$DB$79,Results!$C15,FALSE)),"",IF(HLOOKUP(Z$2,Monitoring_eng!$A$1:$DB$79,Results!$C15,FALSE)=$I15,$P15,IF(HLOOKUP(Z$2,Monitoring_eng!$A$1:$DB$79,Results!$C15,FALSE)=$K15,$Q15,IF(HLOOKUP(Z$2,Monitoring_eng!$A$1:$DB$79,Results!$C15,FALSE)=$M15,$R15,IF(HLOOKUP(Z$2,Monitoring_eng!$A$1:$DB$79,Results!$C15,FALSE)=$O15,$S15,"CHYBA")))))</f>
        <v>1</v>
      </c>
      <c r="AA15" s="60">
        <f>IF(ISBLANK(HLOOKUP(AA$2,Monitoring_eng!$A$1:$DB$79,Results!$C15,FALSE)),"",IF(HLOOKUP(AA$2,Monitoring_eng!$A$1:$DB$79,Results!$C15,FALSE)=$I15,$P15,IF(HLOOKUP(AA$2,Monitoring_eng!$A$1:$DB$79,Results!$C15,FALSE)=$K15,$Q15,IF(HLOOKUP(AA$2,Monitoring_eng!$A$1:$DB$79,Results!$C15,FALSE)=$M15,$R15,IF(HLOOKUP(AA$2,Monitoring_eng!$A$1:$DB$79,Results!$C15,FALSE)=$O15,$S15,"CHYBA")))))</f>
        <v>1</v>
      </c>
      <c r="AB15" s="60">
        <f>IF(ISBLANK(HLOOKUP(AB$2,Monitoring_eng!$A$1:$DB$79,Results!$C15,FALSE)),"",IF(HLOOKUP(AB$2,Monitoring_eng!$A$1:$DB$79,Results!$C15,FALSE)=$I15,$P15,IF(HLOOKUP(AB$2,Monitoring_eng!$A$1:$DB$79,Results!$C15,FALSE)=$K15,$Q15,IF(HLOOKUP(AB$2,Monitoring_eng!$A$1:$DB$79,Results!$C15,FALSE)=$M15,$R15,IF(HLOOKUP(AB$2,Monitoring_eng!$A$1:$DB$79,Results!$C15,FALSE)=$O15,$S15,"CHYBA")))))</f>
        <v>1</v>
      </c>
      <c r="AC15" s="60">
        <f>IF(ISBLANK(HLOOKUP(AC$2,Monitoring_eng!$A$1:$DB$79,Results!$C15,FALSE)),"",IF(HLOOKUP(AC$2,Monitoring_eng!$A$1:$DB$79,Results!$C15,FALSE)=$I15,$P15,IF(HLOOKUP(AC$2,Monitoring_eng!$A$1:$DB$79,Results!$C15,FALSE)=$K15,$Q15,IF(HLOOKUP(AC$2,Monitoring_eng!$A$1:$DB$79,Results!$C15,FALSE)=$M15,$R15,IF(HLOOKUP(AC$2,Monitoring_eng!$A$1:$DB$79,Results!$C15,FALSE)=$O15,$S15,"CHYBA")))))</f>
        <v>1</v>
      </c>
      <c r="AD15" s="60">
        <f>IF(ISBLANK(HLOOKUP(AD$2,Monitoring_eng!$A$1:$DB$79,Results!$C15,FALSE)),"",IF(HLOOKUP(AD$2,Monitoring_eng!$A$1:$DB$79,Results!$C15,FALSE)=$I15,$P15,IF(HLOOKUP(AD$2,Monitoring_eng!$A$1:$DB$79,Results!$C15,FALSE)=$K15,$Q15,IF(HLOOKUP(AD$2,Monitoring_eng!$A$1:$DB$79,Results!$C15,FALSE)=$M15,$R15,IF(HLOOKUP(AD$2,Monitoring_eng!$A$1:$DB$79,Results!$C15,FALSE)=$O15,$S15,"CHYBA")))))</f>
        <v>1</v>
      </c>
      <c r="AE15" s="60">
        <f>IF(ISBLANK(HLOOKUP(AE$2,Monitoring_eng!$A$1:$DB$79,Results!$C15,FALSE)),"",IF(HLOOKUP(AE$2,Monitoring_eng!$A$1:$DB$79,Results!$C15,FALSE)=$I15,$P15,IF(HLOOKUP(AE$2,Monitoring_eng!$A$1:$DB$79,Results!$C15,FALSE)=$K15,$Q15,IF(HLOOKUP(AE$2,Monitoring_eng!$A$1:$DB$79,Results!$C15,FALSE)=$M15,$R15,IF(HLOOKUP(AE$2,Monitoring_eng!$A$1:$DB$79,Results!$C15,FALSE)=$O15,$S15,"CHYBA")))))</f>
        <v>0.5</v>
      </c>
      <c r="AF15" s="60">
        <f>IF(ISBLANK(HLOOKUP(AF$2,Monitoring_eng!$A$1:$DB$79,Results!$C15,FALSE)),"",IF(HLOOKUP(AF$2,Monitoring_eng!$A$1:$DB$79,Results!$C15,FALSE)=$I15,$P15,IF(HLOOKUP(AF$2,Monitoring_eng!$A$1:$DB$79,Results!$C15,FALSE)=$K15,$Q15,IF(HLOOKUP(AF$2,Monitoring_eng!$A$1:$DB$79,Results!$C15,FALSE)=$M15,$R15,IF(HLOOKUP(AF$2,Monitoring_eng!$A$1:$DB$79,Results!$C15,FALSE)=$O15,$S15,"CHYBA")))))</f>
        <v>1</v>
      </c>
      <c r="AG15" s="60">
        <f>IF(ISBLANK(HLOOKUP(AG$2,Monitoring_eng!$A$1:$DB$79,Results!$C15,FALSE)),"",IF(HLOOKUP(AG$2,Monitoring_eng!$A$1:$DB$79,Results!$C15,FALSE)=$I15,$P15,IF(HLOOKUP(AG$2,Monitoring_eng!$A$1:$DB$79,Results!$C15,FALSE)=$K15,$Q15,IF(HLOOKUP(AG$2,Monitoring_eng!$A$1:$DB$79,Results!$C15,FALSE)=$M15,$R15,IF(HLOOKUP(AG$2,Monitoring_eng!$A$1:$DB$79,Results!$C15,FALSE)=$O15,$S15,"CHYBA")))))</f>
        <v>1</v>
      </c>
      <c r="AH15" s="60">
        <f>IF(ISBLANK(HLOOKUP(AH$2,Monitoring_eng!$A$1:$DB$79,Results!$C15,FALSE)),"",IF(HLOOKUP(AH$2,Monitoring_eng!$A$1:$DB$79,Results!$C15,FALSE)=$I15,$P15,IF(HLOOKUP(AH$2,Monitoring_eng!$A$1:$DB$79,Results!$C15,FALSE)=$K15,$Q15,IF(HLOOKUP(AH$2,Monitoring_eng!$A$1:$DB$79,Results!$C15,FALSE)=$M15,$R15,IF(HLOOKUP(AH$2,Monitoring_eng!$A$1:$DB$79,Results!$C15,FALSE)=$O15,$S15,"CHYBA")))))</f>
        <v>1</v>
      </c>
      <c r="AI15" s="60">
        <f>IF(ISBLANK(HLOOKUP(AI$2,Monitoring_eng!$A$1:$DB$79,Results!$C15,FALSE)),"",IF(HLOOKUP(AI$2,Monitoring_eng!$A$1:$DB$79,Results!$C15,FALSE)=$I15,$P15,IF(HLOOKUP(AI$2,Monitoring_eng!$A$1:$DB$79,Results!$C15,FALSE)=$K15,$Q15,IF(HLOOKUP(AI$2,Monitoring_eng!$A$1:$DB$79,Results!$C15,FALSE)=$M15,$R15,IF(HLOOKUP(AI$2,Monitoring_eng!$A$1:$DB$79,Results!$C15,FALSE)=$O15,$S15,"CHYBA")))))</f>
        <v>1</v>
      </c>
      <c r="AJ15" s="60">
        <f>IF(ISBLANK(HLOOKUP(AJ$2,Monitoring_eng!$A$1:$DB$79,Results!$C15,FALSE)),"",IF(HLOOKUP(AJ$2,Monitoring_eng!$A$1:$DB$79,Results!$C15,FALSE)=$I15,$P15,IF(HLOOKUP(AJ$2,Monitoring_eng!$A$1:$DB$79,Results!$C15,FALSE)=$K15,$Q15,IF(HLOOKUP(AJ$2,Monitoring_eng!$A$1:$DB$79,Results!$C15,FALSE)=$M15,$R15,IF(HLOOKUP(AJ$2,Monitoring_eng!$A$1:$DB$79,Results!$C15,FALSE)=$O15,$S15,"CHYBA")))))</f>
        <v>0</v>
      </c>
      <c r="AK15" s="60">
        <f>IF(ISBLANK(HLOOKUP(AK$2,Monitoring_eng!$A$1:$DB$79,Results!$C15,FALSE)),"",IF(HLOOKUP(AK$2,Monitoring_eng!$A$1:$DB$79,Results!$C15,FALSE)=$I15,$P15,IF(HLOOKUP(AK$2,Monitoring_eng!$A$1:$DB$79,Results!$C15,FALSE)=$K15,$Q15,IF(HLOOKUP(AK$2,Monitoring_eng!$A$1:$DB$79,Results!$C15,FALSE)=$M15,$R15,IF(HLOOKUP(AK$2,Monitoring_eng!$A$1:$DB$79,Results!$C15,FALSE)=$O15,$S15,"CHYBA")))))</f>
        <v>1</v>
      </c>
      <c r="AL15" s="60">
        <f>IF(ISBLANK(HLOOKUP(AL$2,Monitoring_eng!$A$1:$DB$79,Results!$C15,FALSE)),"",IF(HLOOKUP(AL$2,Monitoring_eng!$A$1:$DB$79,Results!$C15,FALSE)=$I15,$P15,IF(HLOOKUP(AL$2,Monitoring_eng!$A$1:$DB$79,Results!$C15,FALSE)=$K15,$Q15,IF(HLOOKUP(AL$2,Monitoring_eng!$A$1:$DB$79,Results!$C15,FALSE)=$M15,$R15,IF(HLOOKUP(AL$2,Monitoring_eng!$A$1:$DB$79,Results!$C15,FALSE)=$O15,$S15,"CHYBA")))))</f>
        <v>1</v>
      </c>
      <c r="AM15" s="60">
        <f>IF(ISBLANK(HLOOKUP(AM$2,Monitoring_eng!$A$1:$DB$79,Results!$C15,FALSE)),"",IF(HLOOKUP(AM$2,Monitoring_eng!$A$1:$DB$79,Results!$C15,FALSE)=$I15,$P15,IF(HLOOKUP(AM$2,Monitoring_eng!$A$1:$DB$79,Results!$C15,FALSE)=$K15,$Q15,IF(HLOOKUP(AM$2,Monitoring_eng!$A$1:$DB$79,Results!$C15,FALSE)=$M15,$R15,IF(HLOOKUP(AM$2,Monitoring_eng!$A$1:$DB$79,Results!$C15,FALSE)=$O15,$S15,"CHYBA")))))</f>
        <v>1</v>
      </c>
      <c r="AN15" s="60">
        <f>IF(ISBLANK(HLOOKUP(AN$2,Monitoring_eng!$A$1:$DB$79,Results!$C15,FALSE)),"",IF(HLOOKUP(AN$2,Monitoring_eng!$A$1:$DB$79,Results!$C15,FALSE)=$I15,$P15,IF(HLOOKUP(AN$2,Monitoring_eng!$A$1:$DB$79,Results!$C15,FALSE)=$K15,$Q15,IF(HLOOKUP(AN$2,Monitoring_eng!$A$1:$DB$79,Results!$C15,FALSE)=$M15,$R15,IF(HLOOKUP(AN$2,Monitoring_eng!$A$1:$DB$79,Results!$C15,FALSE)=$O15,$S15,"CHYBA")))))</f>
        <v>1</v>
      </c>
      <c r="AO15" s="60">
        <f>IF(ISBLANK(HLOOKUP(AO$2,Monitoring_eng!$A$1:$DB$79,Results!$C15,FALSE)),"",IF(HLOOKUP(AO$2,Monitoring_eng!$A$1:$DB$79,Results!$C15,FALSE)=$I15,$P15,IF(HLOOKUP(AO$2,Monitoring_eng!$A$1:$DB$79,Results!$C15,FALSE)=$K15,$Q15,IF(HLOOKUP(AO$2,Monitoring_eng!$A$1:$DB$79,Results!$C15,FALSE)=$M15,$R15,IF(HLOOKUP(AO$2,Monitoring_eng!$A$1:$DB$79,Results!$C15,FALSE)=$O15,$S15,"CHYBA")))))</f>
        <v>1</v>
      </c>
      <c r="AP15" s="60">
        <f>IF(ISBLANK(HLOOKUP(AP$2,Monitoring_eng!$A$1:$DB$79,Results!$C15,FALSE)),"",IF(HLOOKUP(AP$2,Monitoring_eng!$A$1:$DB$79,Results!$C15,FALSE)=$I15,$P15,IF(HLOOKUP(AP$2,Monitoring_eng!$A$1:$DB$79,Results!$C15,FALSE)=$K15,$Q15,IF(HLOOKUP(AP$2,Monitoring_eng!$A$1:$DB$79,Results!$C15,FALSE)=$M15,$R15,IF(HLOOKUP(AP$2,Monitoring_eng!$A$1:$DB$79,Results!$C15,FALSE)=$O15,$S15,"CHYBA")))))</f>
        <v>1</v>
      </c>
      <c r="AQ15" s="60">
        <f>IF(ISBLANK(HLOOKUP(AQ$2,Monitoring_eng!$A$1:$DB$79,Results!$C15,FALSE)),"",IF(HLOOKUP(AQ$2,Monitoring_eng!$A$1:$DB$79,Results!$C15,FALSE)=$I15,$P15,IF(HLOOKUP(AQ$2,Monitoring_eng!$A$1:$DB$79,Results!$C15,FALSE)=$K15,$Q15,IF(HLOOKUP(AQ$2,Monitoring_eng!$A$1:$DB$79,Results!$C15,FALSE)=$M15,$R15,IF(HLOOKUP(AQ$2,Monitoring_eng!$A$1:$DB$79,Results!$C15,FALSE)=$O15,$S15,"CHYBA")))))</f>
        <v>1</v>
      </c>
      <c r="AR15" s="60">
        <f>IF(ISBLANK(HLOOKUP(AR$2,Monitoring_eng!$A$1:$DB$79,Results!$C15,FALSE)),"",IF(HLOOKUP(AR$2,Monitoring_eng!$A$1:$DB$79,Results!$C15,FALSE)=$I15,$P15,IF(HLOOKUP(AR$2,Monitoring_eng!$A$1:$DB$79,Results!$C15,FALSE)=$K15,$Q15,IF(HLOOKUP(AR$2,Monitoring_eng!$A$1:$DB$79,Results!$C15,FALSE)=$M15,$R15,IF(HLOOKUP(AR$2,Monitoring_eng!$A$1:$DB$79,Results!$C15,FALSE)=$O15,$S15,"CHYBA")))))</f>
        <v>1</v>
      </c>
      <c r="AS15" s="60">
        <f>IF(ISBLANK(HLOOKUP(AS$2,Monitoring_eng!$A$1:$DB$79,Results!$C15,FALSE)),"",IF(HLOOKUP(AS$2,Monitoring_eng!$A$1:$DB$79,Results!$C15,FALSE)=$I15,$P15,IF(HLOOKUP(AS$2,Monitoring_eng!$A$1:$DB$79,Results!$C15,FALSE)=$K15,$Q15,IF(HLOOKUP(AS$2,Monitoring_eng!$A$1:$DB$79,Results!$C15,FALSE)=$M15,$R15,IF(HLOOKUP(AS$2,Monitoring_eng!$A$1:$DB$79,Results!$C15,FALSE)=$O15,$S15,"CHYBA")))))</f>
        <v>1</v>
      </c>
      <c r="AT15" s="60">
        <f>IF(ISBLANK(HLOOKUP(AT$2,Monitoring_eng!$A$1:$DB$79,Results!$C15,FALSE)),"",IF(HLOOKUP(AT$2,Monitoring_eng!$A$1:$DB$79,Results!$C15,FALSE)=$I15,$P15,IF(HLOOKUP(AT$2,Monitoring_eng!$A$1:$DB$79,Results!$C15,FALSE)=$K15,$Q15,IF(HLOOKUP(AT$2,Monitoring_eng!$A$1:$DB$79,Results!$C15,FALSE)=$M15,$R15,IF(HLOOKUP(AT$2,Monitoring_eng!$A$1:$DB$79,Results!$C15,FALSE)=$O15,$S15,"CHYBA")))))</f>
        <v>0.5</v>
      </c>
      <c r="AU15" s="60">
        <f>IF(ISBLANK(HLOOKUP(AU$2,Monitoring_eng!$A$1:$DB$79,Results!$C15,FALSE)),"",IF(HLOOKUP(AU$2,Monitoring_eng!$A$1:$DB$79,Results!$C15,FALSE)=$I15,$P15,IF(HLOOKUP(AU$2,Monitoring_eng!$A$1:$DB$79,Results!$C15,FALSE)=$K15,$Q15,IF(HLOOKUP(AU$2,Monitoring_eng!$A$1:$DB$79,Results!$C15,FALSE)=$M15,$R15,IF(HLOOKUP(AU$2,Monitoring_eng!$A$1:$DB$79,Results!$C15,FALSE)=$O15,$S15,"CHYBA")))))</f>
        <v>1</v>
      </c>
      <c r="AV15" s="60">
        <f>IF(ISBLANK(HLOOKUP(AV$2,Monitoring_eng!$A$1:$DB$79,Results!$C15,FALSE)),"",IF(HLOOKUP(AV$2,Monitoring_eng!$A$1:$DB$79,Results!$C15,FALSE)=$I15,$P15,IF(HLOOKUP(AV$2,Monitoring_eng!$A$1:$DB$79,Results!$C15,FALSE)=$K15,$Q15,IF(HLOOKUP(AV$2,Monitoring_eng!$A$1:$DB$79,Results!$C15,FALSE)=$M15,$R15,IF(HLOOKUP(AV$2,Monitoring_eng!$A$1:$DB$79,Results!$C15,FALSE)=$O15,$S15,"CHYBA")))))</f>
        <v>1</v>
      </c>
      <c r="AW15" s="60">
        <f>IF(ISBLANK(HLOOKUP(AW$2,Monitoring_eng!$A$1:$DB$79,Results!$C15,FALSE)),"",IF(HLOOKUP(AW$2,Monitoring_eng!$A$1:$DB$79,Results!$C15,FALSE)=$I15,$P15,IF(HLOOKUP(AW$2,Monitoring_eng!$A$1:$DB$79,Results!$C15,FALSE)=$K15,$Q15,IF(HLOOKUP(AW$2,Monitoring_eng!$A$1:$DB$79,Results!$C15,FALSE)=$M15,$R15,IF(HLOOKUP(AW$2,Monitoring_eng!$A$1:$DB$79,Results!$C15,FALSE)=$O15,$S15,"CHYBA")))))</f>
        <v>1</v>
      </c>
      <c r="AX15" s="60">
        <f>IF(ISBLANK(HLOOKUP(AX$2,Monitoring_eng!$A$1:$DB$79,Results!$C15,FALSE)),"",IF(HLOOKUP(AX$2,Monitoring_eng!$A$1:$DB$79,Results!$C15,FALSE)=$I15,$P15,IF(HLOOKUP(AX$2,Monitoring_eng!$A$1:$DB$79,Results!$C15,FALSE)=$K15,$Q15,IF(HLOOKUP(AX$2,Monitoring_eng!$A$1:$DB$79,Results!$C15,FALSE)=$M15,$R15,IF(HLOOKUP(AX$2,Monitoring_eng!$A$1:$DB$79,Results!$C15,FALSE)=$O15,$S15,"CHYBA")))))</f>
        <v>0.5</v>
      </c>
      <c r="AY15" s="60">
        <f>IF(ISBLANK(HLOOKUP(AY$2,Monitoring_eng!$A$1:$DB$79,Results!$C15,FALSE)),"",IF(HLOOKUP(AY$2,Monitoring_eng!$A$1:$DB$79,Results!$C15,FALSE)=$I15,$P15,IF(HLOOKUP(AY$2,Monitoring_eng!$A$1:$DB$79,Results!$C15,FALSE)=$K15,$Q15,IF(HLOOKUP(AY$2,Monitoring_eng!$A$1:$DB$79,Results!$C15,FALSE)=$M15,$R15,IF(HLOOKUP(AY$2,Monitoring_eng!$A$1:$DB$79,Results!$C15,FALSE)=$O15,$S15,"CHYBA")))))</f>
        <v>0.5</v>
      </c>
      <c r="AZ15" s="60">
        <f>IF(ISBLANK(HLOOKUP(AZ$2,Monitoring_eng!$A$1:$DB$79,Results!$C15,FALSE)),"",IF(HLOOKUP(AZ$2,Monitoring_eng!$A$1:$DB$79,Results!$C15,FALSE)=$I15,$P15,IF(HLOOKUP(AZ$2,Monitoring_eng!$A$1:$DB$79,Results!$C15,FALSE)=$K15,$Q15,IF(HLOOKUP(AZ$2,Monitoring_eng!$A$1:$DB$79,Results!$C15,FALSE)=$M15,$R15,IF(HLOOKUP(AZ$2,Monitoring_eng!$A$1:$DB$79,Results!$C15,FALSE)=$O15,$S15,"CHYBA")))))</f>
        <v>0.5</v>
      </c>
      <c r="BA15" s="60">
        <f>IF(ISBLANK(HLOOKUP(BA$2,Monitoring_eng!$A$1:$DB$79,Results!$C15,FALSE)),"",IF(HLOOKUP(BA$2,Monitoring_eng!$A$1:$DB$79,Results!$C15,FALSE)=$I15,$P15,IF(HLOOKUP(BA$2,Monitoring_eng!$A$1:$DB$79,Results!$C15,FALSE)=$K15,$Q15,IF(HLOOKUP(BA$2,Monitoring_eng!$A$1:$DB$79,Results!$C15,FALSE)=$M15,$R15,IF(HLOOKUP(BA$2,Monitoring_eng!$A$1:$DB$79,Results!$C15,FALSE)=$O15,$S15,"CHYBA")))))</f>
        <v>1</v>
      </c>
      <c r="BB15" s="60">
        <f>IF(ISBLANK(HLOOKUP(BB$2,Monitoring_eng!$A$1:$DB$79,Results!$C15,FALSE)),"",IF(HLOOKUP(BB$2,Monitoring_eng!$A$1:$DB$79,Results!$C15,FALSE)=$I15,$P15,IF(HLOOKUP(BB$2,Monitoring_eng!$A$1:$DB$79,Results!$C15,FALSE)=$K15,$Q15,IF(HLOOKUP(BB$2,Monitoring_eng!$A$1:$DB$79,Results!$C15,FALSE)=$M15,$R15,IF(HLOOKUP(BB$2,Monitoring_eng!$A$1:$DB$79,Results!$C15,FALSE)=$O15,$S15,"CHYBA")))))</f>
        <v>0.5</v>
      </c>
      <c r="BC15" s="60">
        <f>IF(ISBLANK(HLOOKUP(BC$2,Monitoring_eng!$A$1:$DB$79,Results!$C15,FALSE)),"",IF(HLOOKUP(BC$2,Monitoring_eng!$A$1:$DB$79,Results!$C15,FALSE)=$I15,$P15,IF(HLOOKUP(BC$2,Monitoring_eng!$A$1:$DB$79,Results!$C15,FALSE)=$K15,$Q15,IF(HLOOKUP(BC$2,Monitoring_eng!$A$1:$DB$79,Results!$C15,FALSE)=$M15,$R15,IF(HLOOKUP(BC$2,Monitoring_eng!$A$1:$DB$79,Results!$C15,FALSE)=$O15,$S15,"CHYBA")))))</f>
        <v>1</v>
      </c>
      <c r="BD15" s="60">
        <f>IF(ISBLANK(HLOOKUP(BD$2,Monitoring_eng!$A$1:$DB$79,Results!$C15,FALSE)),"",IF(HLOOKUP(BD$2,Monitoring_eng!$A$1:$DB$79,Results!$C15,FALSE)=$I15,$P15,IF(HLOOKUP(BD$2,Monitoring_eng!$A$1:$DB$79,Results!$C15,FALSE)=$K15,$Q15,IF(HLOOKUP(BD$2,Monitoring_eng!$A$1:$DB$79,Results!$C15,FALSE)=$M15,$R15,IF(HLOOKUP(BD$2,Monitoring_eng!$A$1:$DB$79,Results!$C15,FALSE)=$O15,$S15,"CHYBA")))))</f>
        <v>1</v>
      </c>
      <c r="BE15" s="60">
        <f>IF(ISBLANK(HLOOKUP(BE$2,Monitoring_eng!$A$1:$DB$79,Results!$C15,FALSE)),"",IF(HLOOKUP(BE$2,Monitoring_eng!$A$1:$DB$79,Results!$C15,FALSE)=$I15,$P15,IF(HLOOKUP(BE$2,Monitoring_eng!$A$1:$DB$79,Results!$C15,FALSE)=$K15,$Q15,IF(HLOOKUP(BE$2,Monitoring_eng!$A$1:$DB$79,Results!$C15,FALSE)=$M15,$R15,IF(HLOOKUP(BE$2,Monitoring_eng!$A$1:$DB$79,Results!$C15,FALSE)=$O15,$S15,"CHYBA")))))</f>
        <v>1</v>
      </c>
      <c r="BF15" s="60">
        <f>IF(ISBLANK(HLOOKUP(BF$2,Monitoring_eng!$A$1:$DB$79,Results!$C15,FALSE)),"",IF(HLOOKUP(BF$2,Monitoring_eng!$A$1:$DB$79,Results!$C15,FALSE)=$I15,$P15,IF(HLOOKUP(BF$2,Monitoring_eng!$A$1:$DB$79,Results!$C15,FALSE)=$K15,$Q15,IF(HLOOKUP(BF$2,Monitoring_eng!$A$1:$DB$79,Results!$C15,FALSE)=$M15,$R15,IF(HLOOKUP(BF$2,Monitoring_eng!$A$1:$DB$79,Results!$C15,FALSE)=$O15,$S15,"CHYBA")))))</f>
        <v>1</v>
      </c>
      <c r="BG15" s="60">
        <f>IF(ISBLANK(HLOOKUP(BG$2,Monitoring_eng!$A$1:$DB$79,Results!$C15,FALSE)),"",IF(HLOOKUP(BG$2,Monitoring_eng!$A$1:$DB$79,Results!$C15,FALSE)=$I15,$P15,IF(HLOOKUP(BG$2,Monitoring_eng!$A$1:$DB$79,Results!$C15,FALSE)=$K15,$Q15,IF(HLOOKUP(BG$2,Monitoring_eng!$A$1:$DB$79,Results!$C15,FALSE)=$M15,$R15,IF(HLOOKUP(BG$2,Monitoring_eng!$A$1:$DB$79,Results!$C15,FALSE)=$O15,$S15,"CHYBA")))))</f>
        <v>1</v>
      </c>
      <c r="BH15" s="60">
        <f>IF(ISBLANK(HLOOKUP(BH$2,Monitoring_eng!$A$1:$DB$79,Results!$C15,FALSE)),"",IF(HLOOKUP(BH$2,Monitoring_eng!$A$1:$DB$79,Results!$C15,FALSE)=$I15,$P15,IF(HLOOKUP(BH$2,Monitoring_eng!$A$1:$DB$79,Results!$C15,FALSE)=$K15,$Q15,IF(HLOOKUP(BH$2,Monitoring_eng!$A$1:$DB$79,Results!$C15,FALSE)=$M15,$R15,IF(HLOOKUP(BH$2,Monitoring_eng!$A$1:$DB$79,Results!$C15,FALSE)=$O15,$S15,"CHYBA")))))</f>
        <v>1</v>
      </c>
      <c r="BI15" s="60">
        <f>IF(ISBLANK(HLOOKUP(BI$2,Monitoring_eng!$A$1:$DB$79,Results!$C15,FALSE)),"",IF(HLOOKUP(BI$2,Monitoring_eng!$A$1:$DB$79,Results!$C15,FALSE)=$I15,$P15,IF(HLOOKUP(BI$2,Monitoring_eng!$A$1:$DB$79,Results!$C15,FALSE)=$K15,$Q15,IF(HLOOKUP(BI$2,Monitoring_eng!$A$1:$DB$79,Results!$C15,FALSE)=$M15,$R15,IF(HLOOKUP(BI$2,Monitoring_eng!$A$1:$DB$79,Results!$C15,FALSE)=$O15,$S15,"CHYBA")))))</f>
        <v>1</v>
      </c>
      <c r="BJ15" s="60">
        <f>IF(ISBLANK(HLOOKUP(BJ$2,Monitoring_eng!$A$1:$DB$79,Results!$C15,FALSE)),"",IF(HLOOKUP(BJ$2,Monitoring_eng!$A$1:$DB$79,Results!$C15,FALSE)=$I15,$P15,IF(HLOOKUP(BJ$2,Monitoring_eng!$A$1:$DB$79,Results!$C15,FALSE)=$K15,$Q15,IF(HLOOKUP(BJ$2,Monitoring_eng!$A$1:$DB$79,Results!$C15,FALSE)=$M15,$R15,IF(HLOOKUP(BJ$2,Monitoring_eng!$A$1:$DB$79,Results!$C15,FALSE)=$O15,$S15,"CHYBA")))))</f>
        <v>1</v>
      </c>
      <c r="BK15" s="60">
        <f>IF(ISBLANK(HLOOKUP(BK$2,Monitoring_eng!$A$1:$DB$79,Results!$C15,FALSE)),"",IF(HLOOKUP(BK$2,Monitoring_eng!$A$1:$DB$79,Results!$C15,FALSE)=$I15,$P15,IF(HLOOKUP(BK$2,Monitoring_eng!$A$1:$DB$79,Results!$C15,FALSE)=$K15,$Q15,IF(HLOOKUP(BK$2,Monitoring_eng!$A$1:$DB$79,Results!$C15,FALSE)=$M15,$R15,IF(HLOOKUP(BK$2,Monitoring_eng!$A$1:$DB$79,Results!$C15,FALSE)=$O15,$S15,"CHYBA")))))</f>
        <v>1</v>
      </c>
      <c r="BL15" s="60">
        <f>IF(ISBLANK(HLOOKUP(BL$2,Monitoring_eng!$A$1:$DB$79,Results!$C15,FALSE)),"",IF(HLOOKUP(BL$2,Monitoring_eng!$A$1:$DB$79,Results!$C15,FALSE)=$I15,$P15,IF(HLOOKUP(BL$2,Monitoring_eng!$A$1:$DB$79,Results!$C15,FALSE)=$K15,$Q15,IF(HLOOKUP(BL$2,Monitoring_eng!$A$1:$DB$79,Results!$C15,FALSE)=$M15,$R15,IF(HLOOKUP(BL$2,Monitoring_eng!$A$1:$DB$79,Results!$C15,FALSE)=$O15,$S15,"CHYBA")))))</f>
        <v>0.5</v>
      </c>
      <c r="BM15" s="60">
        <f>IF(ISBLANK(HLOOKUP(BM$2,Monitoring_eng!$A$1:$DB$79,Results!$C15,FALSE)),"",IF(HLOOKUP(BM$2,Monitoring_eng!$A$1:$DB$79,Results!$C15,FALSE)=$I15,$P15,IF(HLOOKUP(BM$2,Monitoring_eng!$A$1:$DB$79,Results!$C15,FALSE)=$K15,$Q15,IF(HLOOKUP(BM$2,Monitoring_eng!$A$1:$DB$79,Results!$C15,FALSE)=$M15,$R15,IF(HLOOKUP(BM$2,Monitoring_eng!$A$1:$DB$79,Results!$C15,FALSE)=$O15,$S15,"CHYBA")))))</f>
        <v>1</v>
      </c>
      <c r="BN15" s="60">
        <f>IF(ISBLANK(HLOOKUP(BN$2,Monitoring_eng!$A$1:$DB$79,Results!$C15,FALSE)),"",IF(HLOOKUP(BN$2,Monitoring_eng!$A$1:$DB$79,Results!$C15,FALSE)=$I15,$P15,IF(HLOOKUP(BN$2,Monitoring_eng!$A$1:$DB$79,Results!$C15,FALSE)=$K15,$Q15,IF(HLOOKUP(BN$2,Monitoring_eng!$A$1:$DB$79,Results!$C15,FALSE)=$M15,$R15,IF(HLOOKUP(BN$2,Monitoring_eng!$A$1:$DB$79,Results!$C15,FALSE)=$O15,$S15,"CHYBA")))))</f>
        <v>1</v>
      </c>
      <c r="BO15" s="60">
        <f>IF(ISBLANK(HLOOKUP(BO$2,Monitoring_eng!$A$1:$DB$79,Results!$C15,FALSE)),"",IF(HLOOKUP(BO$2,Monitoring_eng!$A$1:$DB$79,Results!$C15,FALSE)=$I15,$P15,IF(HLOOKUP(BO$2,Monitoring_eng!$A$1:$DB$79,Results!$C15,FALSE)=$K15,$Q15,IF(HLOOKUP(BO$2,Monitoring_eng!$A$1:$DB$79,Results!$C15,FALSE)=$M15,$R15,IF(HLOOKUP(BO$2,Monitoring_eng!$A$1:$DB$79,Results!$C15,FALSE)=$O15,$S15,"CHYBA")))))</f>
        <v>1</v>
      </c>
      <c r="BP15" s="60">
        <f>IF(ISBLANK(HLOOKUP(BP$2,Monitoring_eng!$A$1:$DB$79,Results!$C15,FALSE)),"",IF(HLOOKUP(BP$2,Monitoring_eng!$A$1:$DB$79,Results!$C15,FALSE)=$I15,$P15,IF(HLOOKUP(BP$2,Monitoring_eng!$A$1:$DB$79,Results!$C15,FALSE)=$K15,$Q15,IF(HLOOKUP(BP$2,Monitoring_eng!$A$1:$DB$79,Results!$C15,FALSE)=$M15,$R15,IF(HLOOKUP(BP$2,Monitoring_eng!$A$1:$DB$79,Results!$C15,FALSE)=$O15,$S15,"CHYBA")))))</f>
        <v>1</v>
      </c>
      <c r="BQ15" s="60">
        <f>IF(ISBLANK(HLOOKUP(BQ$2,Monitoring_eng!$A$1:$DB$79,Results!$C15,FALSE)),"",IF(HLOOKUP(BQ$2,Monitoring_eng!$A$1:$DB$79,Results!$C15,FALSE)=$I15,$P15,IF(HLOOKUP(BQ$2,Monitoring_eng!$A$1:$DB$79,Results!$C15,FALSE)=$K15,$Q15,IF(HLOOKUP(BQ$2,Monitoring_eng!$A$1:$DB$79,Results!$C15,FALSE)=$M15,$R15,IF(HLOOKUP(BQ$2,Monitoring_eng!$A$1:$DB$79,Results!$C15,FALSE)=$O15,$S15,"CHYBA")))))</f>
        <v>1</v>
      </c>
    </row>
    <row r="16" spans="1:69" x14ac:dyDescent="0.3">
      <c r="A16" s="37" t="s">
        <v>866</v>
      </c>
      <c r="B16" s="37" t="s">
        <v>316</v>
      </c>
      <c r="C16" s="37">
        <v>15</v>
      </c>
      <c r="D16" s="38" t="s">
        <v>93</v>
      </c>
      <c r="E16" s="38" t="s">
        <v>107</v>
      </c>
      <c r="F16" s="38" t="s">
        <v>2</v>
      </c>
      <c r="G16" s="37">
        <v>0.5</v>
      </c>
      <c r="H16" s="37" t="s">
        <v>481</v>
      </c>
      <c r="I16" s="37" t="s">
        <v>621</v>
      </c>
      <c r="J16" s="37" t="s">
        <v>482</v>
      </c>
      <c r="K16" s="59" t="s">
        <v>622</v>
      </c>
      <c r="L16" s="37" t="s">
        <v>483</v>
      </c>
      <c r="M16" s="37" t="s">
        <v>623</v>
      </c>
      <c r="N16" s="37" t="s">
        <v>755</v>
      </c>
      <c r="O16" s="37" t="s">
        <v>755</v>
      </c>
      <c r="P16" s="37">
        <f t="shared" si="0"/>
        <v>0.5</v>
      </c>
      <c r="Q16" s="37">
        <v>0</v>
      </c>
      <c r="R16" s="37">
        <f t="shared" si="1"/>
        <v>0.25</v>
      </c>
      <c r="S16" s="37" t="s">
        <v>755</v>
      </c>
      <c r="T16" s="60">
        <f>IF(ISBLANK(HLOOKUP(T$2,Monitoring_eng!$A$1:$DB$79,Results!$C16,FALSE)),"",IF(HLOOKUP(T$2,Monitoring_eng!$A$1:$DB$79,Results!$C16,FALSE)=$I16,$P16,IF(HLOOKUP(T$2,Monitoring_eng!$A$1:$DB$79,Results!$C16,FALSE)=$K16,$Q16,IF(HLOOKUP(T$2,Monitoring_eng!$A$1:$DB$79,Results!$C16,FALSE)=$M16,$R16,IF(HLOOKUP(T$2,Monitoring_eng!$A$1:$DB$79,Results!$C16,FALSE)=$O16,$S16,"CHYBA")))))</f>
        <v>0.5</v>
      </c>
      <c r="U16" s="60">
        <f>IF(ISBLANK(HLOOKUP(U$2,Monitoring_eng!$A$1:$DB$79,Results!$C16,FALSE)),"",IF(HLOOKUP(U$2,Monitoring_eng!$A$1:$DB$79,Results!$C16,FALSE)=$I16,$P16,IF(HLOOKUP(U$2,Monitoring_eng!$A$1:$DB$79,Results!$C16,FALSE)=$K16,$Q16,IF(HLOOKUP(U$2,Monitoring_eng!$A$1:$DB$79,Results!$C16,FALSE)=$M16,$R16,IF(HLOOKUP(U$2,Monitoring_eng!$A$1:$DB$79,Results!$C16,FALSE)=$O16,$S16,"CHYBA")))))</f>
        <v>0.5</v>
      </c>
      <c r="V16" s="60">
        <f>IF(ISBLANK(HLOOKUP(V$2,Monitoring_eng!$A$1:$DB$79,Results!$C16,FALSE)),"",IF(HLOOKUP(V$2,Monitoring_eng!$A$1:$DB$79,Results!$C16,FALSE)=$I16,$P16,IF(HLOOKUP(V$2,Monitoring_eng!$A$1:$DB$79,Results!$C16,FALSE)=$K16,$Q16,IF(HLOOKUP(V$2,Monitoring_eng!$A$1:$DB$79,Results!$C16,FALSE)=$M16,$R16,IF(HLOOKUP(V$2,Monitoring_eng!$A$1:$DB$79,Results!$C16,FALSE)=$O16,$S16,"CHYBA")))))</f>
        <v>0.5</v>
      </c>
      <c r="W16" s="60">
        <f>IF(ISBLANK(HLOOKUP(W$2,Monitoring_eng!$A$1:$DB$79,Results!$C16,FALSE)),"",IF(HLOOKUP(W$2,Monitoring_eng!$A$1:$DB$79,Results!$C16,FALSE)=$I16,$P16,IF(HLOOKUP(W$2,Monitoring_eng!$A$1:$DB$79,Results!$C16,FALSE)=$K16,$Q16,IF(HLOOKUP(W$2,Monitoring_eng!$A$1:$DB$79,Results!$C16,FALSE)=$M16,$R16,IF(HLOOKUP(W$2,Monitoring_eng!$A$1:$DB$79,Results!$C16,FALSE)=$O16,$S16,"CHYBA")))))</f>
        <v>0.5</v>
      </c>
      <c r="X16" s="60">
        <f>IF(ISBLANK(HLOOKUP(X$2,Monitoring_eng!$A$1:$DB$79,Results!$C16,FALSE)),"",IF(HLOOKUP(X$2,Monitoring_eng!$A$1:$DB$79,Results!$C16,FALSE)=$I16,$P16,IF(HLOOKUP(X$2,Monitoring_eng!$A$1:$DB$79,Results!$C16,FALSE)=$K16,$Q16,IF(HLOOKUP(X$2,Monitoring_eng!$A$1:$DB$79,Results!$C16,FALSE)=$M16,$R16,IF(HLOOKUP(X$2,Monitoring_eng!$A$1:$DB$79,Results!$C16,FALSE)=$O16,$S16,"CHYBA")))))</f>
        <v>0.5</v>
      </c>
      <c r="Y16" s="60">
        <f>IF(ISBLANK(HLOOKUP(Y$2,Monitoring_eng!$A$1:$DB$79,Results!$C16,FALSE)),"",IF(HLOOKUP(Y$2,Monitoring_eng!$A$1:$DB$79,Results!$C16,FALSE)=$I16,$P16,IF(HLOOKUP(Y$2,Monitoring_eng!$A$1:$DB$79,Results!$C16,FALSE)=$K16,$Q16,IF(HLOOKUP(Y$2,Monitoring_eng!$A$1:$DB$79,Results!$C16,FALSE)=$M16,$R16,IF(HLOOKUP(Y$2,Monitoring_eng!$A$1:$DB$79,Results!$C16,FALSE)=$O16,$S16,"CHYBA")))))</f>
        <v>0.5</v>
      </c>
      <c r="Z16" s="60">
        <f>IF(ISBLANK(HLOOKUP(Z$2,Monitoring_eng!$A$1:$DB$79,Results!$C16,FALSE)),"",IF(HLOOKUP(Z$2,Monitoring_eng!$A$1:$DB$79,Results!$C16,FALSE)=$I16,$P16,IF(HLOOKUP(Z$2,Monitoring_eng!$A$1:$DB$79,Results!$C16,FALSE)=$K16,$Q16,IF(HLOOKUP(Z$2,Monitoring_eng!$A$1:$DB$79,Results!$C16,FALSE)=$M16,$R16,IF(HLOOKUP(Z$2,Monitoring_eng!$A$1:$DB$79,Results!$C16,FALSE)=$O16,$S16,"CHYBA")))))</f>
        <v>0.5</v>
      </c>
      <c r="AA16" s="60">
        <f>IF(ISBLANK(HLOOKUP(AA$2,Monitoring_eng!$A$1:$DB$79,Results!$C16,FALSE)),"",IF(HLOOKUP(AA$2,Monitoring_eng!$A$1:$DB$79,Results!$C16,FALSE)=$I16,$P16,IF(HLOOKUP(AA$2,Monitoring_eng!$A$1:$DB$79,Results!$C16,FALSE)=$K16,$Q16,IF(HLOOKUP(AA$2,Monitoring_eng!$A$1:$DB$79,Results!$C16,FALSE)=$M16,$R16,IF(HLOOKUP(AA$2,Monitoring_eng!$A$1:$DB$79,Results!$C16,FALSE)=$O16,$S16,"CHYBA")))))</f>
        <v>0.5</v>
      </c>
      <c r="AB16" s="60">
        <f>IF(ISBLANK(HLOOKUP(AB$2,Monitoring_eng!$A$1:$DB$79,Results!$C16,FALSE)),"",IF(HLOOKUP(AB$2,Monitoring_eng!$A$1:$DB$79,Results!$C16,FALSE)=$I16,$P16,IF(HLOOKUP(AB$2,Monitoring_eng!$A$1:$DB$79,Results!$C16,FALSE)=$K16,$Q16,IF(HLOOKUP(AB$2,Monitoring_eng!$A$1:$DB$79,Results!$C16,FALSE)=$M16,$R16,IF(HLOOKUP(AB$2,Monitoring_eng!$A$1:$DB$79,Results!$C16,FALSE)=$O16,$S16,"CHYBA")))))</f>
        <v>0.5</v>
      </c>
      <c r="AC16" s="60">
        <f>IF(ISBLANK(HLOOKUP(AC$2,Monitoring_eng!$A$1:$DB$79,Results!$C16,FALSE)),"",IF(HLOOKUP(AC$2,Monitoring_eng!$A$1:$DB$79,Results!$C16,FALSE)=$I16,$P16,IF(HLOOKUP(AC$2,Monitoring_eng!$A$1:$DB$79,Results!$C16,FALSE)=$K16,$Q16,IF(HLOOKUP(AC$2,Monitoring_eng!$A$1:$DB$79,Results!$C16,FALSE)=$M16,$R16,IF(HLOOKUP(AC$2,Monitoring_eng!$A$1:$DB$79,Results!$C16,FALSE)=$O16,$S16,"CHYBA")))))</f>
        <v>0.5</v>
      </c>
      <c r="AD16" s="60">
        <f>IF(ISBLANK(HLOOKUP(AD$2,Monitoring_eng!$A$1:$DB$79,Results!$C16,FALSE)),"",IF(HLOOKUP(AD$2,Monitoring_eng!$A$1:$DB$79,Results!$C16,FALSE)=$I16,$P16,IF(HLOOKUP(AD$2,Monitoring_eng!$A$1:$DB$79,Results!$C16,FALSE)=$K16,$Q16,IF(HLOOKUP(AD$2,Monitoring_eng!$A$1:$DB$79,Results!$C16,FALSE)=$M16,$R16,IF(HLOOKUP(AD$2,Monitoring_eng!$A$1:$DB$79,Results!$C16,FALSE)=$O16,$S16,"CHYBA")))))</f>
        <v>0.5</v>
      </c>
      <c r="AE16" s="60">
        <f>IF(ISBLANK(HLOOKUP(AE$2,Monitoring_eng!$A$1:$DB$79,Results!$C16,FALSE)),"",IF(HLOOKUP(AE$2,Monitoring_eng!$A$1:$DB$79,Results!$C16,FALSE)=$I16,$P16,IF(HLOOKUP(AE$2,Monitoring_eng!$A$1:$DB$79,Results!$C16,FALSE)=$K16,$Q16,IF(HLOOKUP(AE$2,Monitoring_eng!$A$1:$DB$79,Results!$C16,FALSE)=$M16,$R16,IF(HLOOKUP(AE$2,Monitoring_eng!$A$1:$DB$79,Results!$C16,FALSE)=$O16,$S16,"CHYBA")))))</f>
        <v>0.25</v>
      </c>
      <c r="AF16" s="60">
        <f>IF(ISBLANK(HLOOKUP(AF$2,Monitoring_eng!$A$1:$DB$79,Results!$C16,FALSE)),"",IF(HLOOKUP(AF$2,Monitoring_eng!$A$1:$DB$79,Results!$C16,FALSE)=$I16,$P16,IF(HLOOKUP(AF$2,Monitoring_eng!$A$1:$DB$79,Results!$C16,FALSE)=$K16,$Q16,IF(HLOOKUP(AF$2,Monitoring_eng!$A$1:$DB$79,Results!$C16,FALSE)=$M16,$R16,IF(HLOOKUP(AF$2,Monitoring_eng!$A$1:$DB$79,Results!$C16,FALSE)=$O16,$S16,"CHYBA")))))</f>
        <v>0.5</v>
      </c>
      <c r="AG16" s="60">
        <f>IF(ISBLANK(HLOOKUP(AG$2,Monitoring_eng!$A$1:$DB$79,Results!$C16,FALSE)),"",IF(HLOOKUP(AG$2,Monitoring_eng!$A$1:$DB$79,Results!$C16,FALSE)=$I16,$P16,IF(HLOOKUP(AG$2,Monitoring_eng!$A$1:$DB$79,Results!$C16,FALSE)=$K16,$Q16,IF(HLOOKUP(AG$2,Monitoring_eng!$A$1:$DB$79,Results!$C16,FALSE)=$M16,$R16,IF(HLOOKUP(AG$2,Monitoring_eng!$A$1:$DB$79,Results!$C16,FALSE)=$O16,$S16,"CHYBA")))))</f>
        <v>0.5</v>
      </c>
      <c r="AH16" s="60">
        <f>IF(ISBLANK(HLOOKUP(AH$2,Monitoring_eng!$A$1:$DB$79,Results!$C16,FALSE)),"",IF(HLOOKUP(AH$2,Monitoring_eng!$A$1:$DB$79,Results!$C16,FALSE)=$I16,$P16,IF(HLOOKUP(AH$2,Monitoring_eng!$A$1:$DB$79,Results!$C16,FALSE)=$K16,$Q16,IF(HLOOKUP(AH$2,Monitoring_eng!$A$1:$DB$79,Results!$C16,FALSE)=$M16,$R16,IF(HLOOKUP(AH$2,Monitoring_eng!$A$1:$DB$79,Results!$C16,FALSE)=$O16,$S16,"CHYBA")))))</f>
        <v>0.5</v>
      </c>
      <c r="AI16" s="60">
        <f>IF(ISBLANK(HLOOKUP(AI$2,Monitoring_eng!$A$1:$DB$79,Results!$C16,FALSE)),"",IF(HLOOKUP(AI$2,Monitoring_eng!$A$1:$DB$79,Results!$C16,FALSE)=$I16,$P16,IF(HLOOKUP(AI$2,Monitoring_eng!$A$1:$DB$79,Results!$C16,FALSE)=$K16,$Q16,IF(HLOOKUP(AI$2,Monitoring_eng!$A$1:$DB$79,Results!$C16,FALSE)=$M16,$R16,IF(HLOOKUP(AI$2,Monitoring_eng!$A$1:$DB$79,Results!$C16,FALSE)=$O16,$S16,"CHYBA")))))</f>
        <v>0.5</v>
      </c>
      <c r="AJ16" s="60">
        <f>IF(ISBLANK(HLOOKUP(AJ$2,Monitoring_eng!$A$1:$DB$79,Results!$C16,FALSE)),"",IF(HLOOKUP(AJ$2,Monitoring_eng!$A$1:$DB$79,Results!$C16,FALSE)=$I16,$P16,IF(HLOOKUP(AJ$2,Monitoring_eng!$A$1:$DB$79,Results!$C16,FALSE)=$K16,$Q16,IF(HLOOKUP(AJ$2,Monitoring_eng!$A$1:$DB$79,Results!$C16,FALSE)=$M16,$R16,IF(HLOOKUP(AJ$2,Monitoring_eng!$A$1:$DB$79,Results!$C16,FALSE)=$O16,$S16,"CHYBA")))))</f>
        <v>0.5</v>
      </c>
      <c r="AK16" s="60">
        <f>IF(ISBLANK(HLOOKUP(AK$2,Monitoring_eng!$A$1:$DB$79,Results!$C16,FALSE)),"",IF(HLOOKUP(AK$2,Monitoring_eng!$A$1:$DB$79,Results!$C16,FALSE)=$I16,$P16,IF(HLOOKUP(AK$2,Monitoring_eng!$A$1:$DB$79,Results!$C16,FALSE)=$K16,$Q16,IF(HLOOKUP(AK$2,Monitoring_eng!$A$1:$DB$79,Results!$C16,FALSE)=$M16,$R16,IF(HLOOKUP(AK$2,Monitoring_eng!$A$1:$DB$79,Results!$C16,FALSE)=$O16,$S16,"CHYBA")))))</f>
        <v>0.5</v>
      </c>
      <c r="AL16" s="60">
        <f>IF(ISBLANK(HLOOKUP(AL$2,Monitoring_eng!$A$1:$DB$79,Results!$C16,FALSE)),"",IF(HLOOKUP(AL$2,Monitoring_eng!$A$1:$DB$79,Results!$C16,FALSE)=$I16,$P16,IF(HLOOKUP(AL$2,Monitoring_eng!$A$1:$DB$79,Results!$C16,FALSE)=$K16,$Q16,IF(HLOOKUP(AL$2,Monitoring_eng!$A$1:$DB$79,Results!$C16,FALSE)=$M16,$R16,IF(HLOOKUP(AL$2,Monitoring_eng!$A$1:$DB$79,Results!$C16,FALSE)=$O16,$S16,"CHYBA")))))</f>
        <v>0.5</v>
      </c>
      <c r="AM16" s="60">
        <f>IF(ISBLANK(HLOOKUP(AM$2,Monitoring_eng!$A$1:$DB$79,Results!$C16,FALSE)),"",IF(HLOOKUP(AM$2,Monitoring_eng!$A$1:$DB$79,Results!$C16,FALSE)=$I16,$P16,IF(HLOOKUP(AM$2,Monitoring_eng!$A$1:$DB$79,Results!$C16,FALSE)=$K16,$Q16,IF(HLOOKUP(AM$2,Monitoring_eng!$A$1:$DB$79,Results!$C16,FALSE)=$M16,$R16,IF(HLOOKUP(AM$2,Monitoring_eng!$A$1:$DB$79,Results!$C16,FALSE)=$O16,$S16,"CHYBA")))))</f>
        <v>0.5</v>
      </c>
      <c r="AN16" s="60">
        <f>IF(ISBLANK(HLOOKUP(AN$2,Monitoring_eng!$A$1:$DB$79,Results!$C16,FALSE)),"",IF(HLOOKUP(AN$2,Monitoring_eng!$A$1:$DB$79,Results!$C16,FALSE)=$I16,$P16,IF(HLOOKUP(AN$2,Monitoring_eng!$A$1:$DB$79,Results!$C16,FALSE)=$K16,$Q16,IF(HLOOKUP(AN$2,Monitoring_eng!$A$1:$DB$79,Results!$C16,FALSE)=$M16,$R16,IF(HLOOKUP(AN$2,Monitoring_eng!$A$1:$DB$79,Results!$C16,FALSE)=$O16,$S16,"CHYBA")))))</f>
        <v>0.5</v>
      </c>
      <c r="AO16" s="60">
        <f>IF(ISBLANK(HLOOKUP(AO$2,Monitoring_eng!$A$1:$DB$79,Results!$C16,FALSE)),"",IF(HLOOKUP(AO$2,Monitoring_eng!$A$1:$DB$79,Results!$C16,FALSE)=$I16,$P16,IF(HLOOKUP(AO$2,Monitoring_eng!$A$1:$DB$79,Results!$C16,FALSE)=$K16,$Q16,IF(HLOOKUP(AO$2,Monitoring_eng!$A$1:$DB$79,Results!$C16,FALSE)=$M16,$R16,IF(HLOOKUP(AO$2,Monitoring_eng!$A$1:$DB$79,Results!$C16,FALSE)=$O16,$S16,"CHYBA")))))</f>
        <v>0.5</v>
      </c>
      <c r="AP16" s="60">
        <f>IF(ISBLANK(HLOOKUP(AP$2,Monitoring_eng!$A$1:$DB$79,Results!$C16,FALSE)),"",IF(HLOOKUP(AP$2,Monitoring_eng!$A$1:$DB$79,Results!$C16,FALSE)=$I16,$P16,IF(HLOOKUP(AP$2,Monitoring_eng!$A$1:$DB$79,Results!$C16,FALSE)=$K16,$Q16,IF(HLOOKUP(AP$2,Monitoring_eng!$A$1:$DB$79,Results!$C16,FALSE)=$M16,$R16,IF(HLOOKUP(AP$2,Monitoring_eng!$A$1:$DB$79,Results!$C16,FALSE)=$O16,$S16,"CHYBA")))))</f>
        <v>0.5</v>
      </c>
      <c r="AQ16" s="60">
        <f>IF(ISBLANK(HLOOKUP(AQ$2,Monitoring_eng!$A$1:$DB$79,Results!$C16,FALSE)),"",IF(HLOOKUP(AQ$2,Monitoring_eng!$A$1:$DB$79,Results!$C16,FALSE)=$I16,$P16,IF(HLOOKUP(AQ$2,Monitoring_eng!$A$1:$DB$79,Results!$C16,FALSE)=$K16,$Q16,IF(HLOOKUP(AQ$2,Monitoring_eng!$A$1:$DB$79,Results!$C16,FALSE)=$M16,$R16,IF(HLOOKUP(AQ$2,Monitoring_eng!$A$1:$DB$79,Results!$C16,FALSE)=$O16,$S16,"CHYBA")))))</f>
        <v>0.5</v>
      </c>
      <c r="AR16" s="60">
        <f>IF(ISBLANK(HLOOKUP(AR$2,Monitoring_eng!$A$1:$DB$79,Results!$C16,FALSE)),"",IF(HLOOKUP(AR$2,Monitoring_eng!$A$1:$DB$79,Results!$C16,FALSE)=$I16,$P16,IF(HLOOKUP(AR$2,Monitoring_eng!$A$1:$DB$79,Results!$C16,FALSE)=$K16,$Q16,IF(HLOOKUP(AR$2,Monitoring_eng!$A$1:$DB$79,Results!$C16,FALSE)=$M16,$R16,IF(HLOOKUP(AR$2,Monitoring_eng!$A$1:$DB$79,Results!$C16,FALSE)=$O16,$S16,"CHYBA")))))</f>
        <v>0.5</v>
      </c>
      <c r="AS16" s="60">
        <f>IF(ISBLANK(HLOOKUP(AS$2,Monitoring_eng!$A$1:$DB$79,Results!$C16,FALSE)),"",IF(HLOOKUP(AS$2,Monitoring_eng!$A$1:$DB$79,Results!$C16,FALSE)=$I16,$P16,IF(HLOOKUP(AS$2,Monitoring_eng!$A$1:$DB$79,Results!$C16,FALSE)=$K16,$Q16,IF(HLOOKUP(AS$2,Monitoring_eng!$A$1:$DB$79,Results!$C16,FALSE)=$M16,$R16,IF(HLOOKUP(AS$2,Monitoring_eng!$A$1:$DB$79,Results!$C16,FALSE)=$O16,$S16,"CHYBA")))))</f>
        <v>0.5</v>
      </c>
      <c r="AT16" s="60">
        <f>IF(ISBLANK(HLOOKUP(AT$2,Monitoring_eng!$A$1:$DB$79,Results!$C16,FALSE)),"",IF(HLOOKUP(AT$2,Monitoring_eng!$A$1:$DB$79,Results!$C16,FALSE)=$I16,$P16,IF(HLOOKUP(AT$2,Monitoring_eng!$A$1:$DB$79,Results!$C16,FALSE)=$K16,$Q16,IF(HLOOKUP(AT$2,Monitoring_eng!$A$1:$DB$79,Results!$C16,FALSE)=$M16,$R16,IF(HLOOKUP(AT$2,Monitoring_eng!$A$1:$DB$79,Results!$C16,FALSE)=$O16,$S16,"CHYBA")))))</f>
        <v>0</v>
      </c>
      <c r="AU16" s="60">
        <f>IF(ISBLANK(HLOOKUP(AU$2,Monitoring_eng!$A$1:$DB$79,Results!$C16,FALSE)),"",IF(HLOOKUP(AU$2,Monitoring_eng!$A$1:$DB$79,Results!$C16,FALSE)=$I16,$P16,IF(HLOOKUP(AU$2,Monitoring_eng!$A$1:$DB$79,Results!$C16,FALSE)=$K16,$Q16,IF(HLOOKUP(AU$2,Monitoring_eng!$A$1:$DB$79,Results!$C16,FALSE)=$M16,$R16,IF(HLOOKUP(AU$2,Monitoring_eng!$A$1:$DB$79,Results!$C16,FALSE)=$O16,$S16,"CHYBA")))))</f>
        <v>0.5</v>
      </c>
      <c r="AV16" s="60">
        <f>IF(ISBLANK(HLOOKUP(AV$2,Monitoring_eng!$A$1:$DB$79,Results!$C16,FALSE)),"",IF(HLOOKUP(AV$2,Monitoring_eng!$A$1:$DB$79,Results!$C16,FALSE)=$I16,$P16,IF(HLOOKUP(AV$2,Monitoring_eng!$A$1:$DB$79,Results!$C16,FALSE)=$K16,$Q16,IF(HLOOKUP(AV$2,Monitoring_eng!$A$1:$DB$79,Results!$C16,FALSE)=$M16,$R16,IF(HLOOKUP(AV$2,Monitoring_eng!$A$1:$DB$79,Results!$C16,FALSE)=$O16,$S16,"CHYBA")))))</f>
        <v>0.5</v>
      </c>
      <c r="AW16" s="60">
        <f>IF(ISBLANK(HLOOKUP(AW$2,Monitoring_eng!$A$1:$DB$79,Results!$C16,FALSE)),"",IF(HLOOKUP(AW$2,Monitoring_eng!$A$1:$DB$79,Results!$C16,FALSE)=$I16,$P16,IF(HLOOKUP(AW$2,Monitoring_eng!$A$1:$DB$79,Results!$C16,FALSE)=$K16,$Q16,IF(HLOOKUP(AW$2,Monitoring_eng!$A$1:$DB$79,Results!$C16,FALSE)=$M16,$R16,IF(HLOOKUP(AW$2,Monitoring_eng!$A$1:$DB$79,Results!$C16,FALSE)=$O16,$S16,"CHYBA")))))</f>
        <v>0.5</v>
      </c>
      <c r="AX16" s="60">
        <f>IF(ISBLANK(HLOOKUP(AX$2,Monitoring_eng!$A$1:$DB$79,Results!$C16,FALSE)),"",IF(HLOOKUP(AX$2,Monitoring_eng!$A$1:$DB$79,Results!$C16,FALSE)=$I16,$P16,IF(HLOOKUP(AX$2,Monitoring_eng!$A$1:$DB$79,Results!$C16,FALSE)=$K16,$Q16,IF(HLOOKUP(AX$2,Monitoring_eng!$A$1:$DB$79,Results!$C16,FALSE)=$M16,$R16,IF(HLOOKUP(AX$2,Monitoring_eng!$A$1:$DB$79,Results!$C16,FALSE)=$O16,$S16,"CHYBA")))))</f>
        <v>0.25</v>
      </c>
      <c r="AY16" s="60">
        <f>IF(ISBLANK(HLOOKUP(AY$2,Monitoring_eng!$A$1:$DB$79,Results!$C16,FALSE)),"",IF(HLOOKUP(AY$2,Monitoring_eng!$A$1:$DB$79,Results!$C16,FALSE)=$I16,$P16,IF(HLOOKUP(AY$2,Monitoring_eng!$A$1:$DB$79,Results!$C16,FALSE)=$K16,$Q16,IF(HLOOKUP(AY$2,Monitoring_eng!$A$1:$DB$79,Results!$C16,FALSE)=$M16,$R16,IF(HLOOKUP(AY$2,Monitoring_eng!$A$1:$DB$79,Results!$C16,FALSE)=$O16,$S16,"CHYBA")))))</f>
        <v>0.5</v>
      </c>
      <c r="AZ16" s="60">
        <f>IF(ISBLANK(HLOOKUP(AZ$2,Monitoring_eng!$A$1:$DB$79,Results!$C16,FALSE)),"",IF(HLOOKUP(AZ$2,Monitoring_eng!$A$1:$DB$79,Results!$C16,FALSE)=$I16,$P16,IF(HLOOKUP(AZ$2,Monitoring_eng!$A$1:$DB$79,Results!$C16,FALSE)=$K16,$Q16,IF(HLOOKUP(AZ$2,Monitoring_eng!$A$1:$DB$79,Results!$C16,FALSE)=$M16,$R16,IF(HLOOKUP(AZ$2,Monitoring_eng!$A$1:$DB$79,Results!$C16,FALSE)=$O16,$S16,"CHYBA")))))</f>
        <v>0.25</v>
      </c>
      <c r="BA16" s="60">
        <f>IF(ISBLANK(HLOOKUP(BA$2,Monitoring_eng!$A$1:$DB$79,Results!$C16,FALSE)),"",IF(HLOOKUP(BA$2,Monitoring_eng!$A$1:$DB$79,Results!$C16,FALSE)=$I16,$P16,IF(HLOOKUP(BA$2,Monitoring_eng!$A$1:$DB$79,Results!$C16,FALSE)=$K16,$Q16,IF(HLOOKUP(BA$2,Monitoring_eng!$A$1:$DB$79,Results!$C16,FALSE)=$M16,$R16,IF(HLOOKUP(BA$2,Monitoring_eng!$A$1:$DB$79,Results!$C16,FALSE)=$O16,$S16,"CHYBA")))))</f>
        <v>0.25</v>
      </c>
      <c r="BB16" s="60">
        <f>IF(ISBLANK(HLOOKUP(BB$2,Monitoring_eng!$A$1:$DB$79,Results!$C16,FALSE)),"",IF(HLOOKUP(BB$2,Monitoring_eng!$A$1:$DB$79,Results!$C16,FALSE)=$I16,$P16,IF(HLOOKUP(BB$2,Monitoring_eng!$A$1:$DB$79,Results!$C16,FALSE)=$K16,$Q16,IF(HLOOKUP(BB$2,Monitoring_eng!$A$1:$DB$79,Results!$C16,FALSE)=$M16,$R16,IF(HLOOKUP(BB$2,Monitoring_eng!$A$1:$DB$79,Results!$C16,FALSE)=$O16,$S16,"CHYBA")))))</f>
        <v>0.25</v>
      </c>
      <c r="BC16" s="60">
        <f>IF(ISBLANK(HLOOKUP(BC$2,Monitoring_eng!$A$1:$DB$79,Results!$C16,FALSE)),"",IF(HLOOKUP(BC$2,Monitoring_eng!$A$1:$DB$79,Results!$C16,FALSE)=$I16,$P16,IF(HLOOKUP(BC$2,Monitoring_eng!$A$1:$DB$79,Results!$C16,FALSE)=$K16,$Q16,IF(HLOOKUP(BC$2,Monitoring_eng!$A$1:$DB$79,Results!$C16,FALSE)=$M16,$R16,IF(HLOOKUP(BC$2,Monitoring_eng!$A$1:$DB$79,Results!$C16,FALSE)=$O16,$S16,"CHYBA")))))</f>
        <v>0.5</v>
      </c>
      <c r="BD16" s="60">
        <f>IF(ISBLANK(HLOOKUP(BD$2,Monitoring_eng!$A$1:$DB$79,Results!$C16,FALSE)),"",IF(HLOOKUP(BD$2,Monitoring_eng!$A$1:$DB$79,Results!$C16,FALSE)=$I16,$P16,IF(HLOOKUP(BD$2,Monitoring_eng!$A$1:$DB$79,Results!$C16,FALSE)=$K16,$Q16,IF(HLOOKUP(BD$2,Monitoring_eng!$A$1:$DB$79,Results!$C16,FALSE)=$M16,$R16,IF(HLOOKUP(BD$2,Monitoring_eng!$A$1:$DB$79,Results!$C16,FALSE)=$O16,$S16,"CHYBA")))))</f>
        <v>0.5</v>
      </c>
      <c r="BE16" s="60">
        <f>IF(ISBLANK(HLOOKUP(BE$2,Monitoring_eng!$A$1:$DB$79,Results!$C16,FALSE)),"",IF(HLOOKUP(BE$2,Monitoring_eng!$A$1:$DB$79,Results!$C16,FALSE)=$I16,$P16,IF(HLOOKUP(BE$2,Monitoring_eng!$A$1:$DB$79,Results!$C16,FALSE)=$K16,$Q16,IF(HLOOKUP(BE$2,Monitoring_eng!$A$1:$DB$79,Results!$C16,FALSE)=$M16,$R16,IF(HLOOKUP(BE$2,Monitoring_eng!$A$1:$DB$79,Results!$C16,FALSE)=$O16,$S16,"CHYBA")))))</f>
        <v>0.5</v>
      </c>
      <c r="BF16" s="60">
        <f>IF(ISBLANK(HLOOKUP(BF$2,Monitoring_eng!$A$1:$DB$79,Results!$C16,FALSE)),"",IF(HLOOKUP(BF$2,Monitoring_eng!$A$1:$DB$79,Results!$C16,FALSE)=$I16,$P16,IF(HLOOKUP(BF$2,Monitoring_eng!$A$1:$DB$79,Results!$C16,FALSE)=$K16,$Q16,IF(HLOOKUP(BF$2,Monitoring_eng!$A$1:$DB$79,Results!$C16,FALSE)=$M16,$R16,IF(HLOOKUP(BF$2,Monitoring_eng!$A$1:$DB$79,Results!$C16,FALSE)=$O16,$S16,"CHYBA")))))</f>
        <v>0.5</v>
      </c>
      <c r="BG16" s="60">
        <f>IF(ISBLANK(HLOOKUP(BG$2,Monitoring_eng!$A$1:$DB$79,Results!$C16,FALSE)),"",IF(HLOOKUP(BG$2,Monitoring_eng!$A$1:$DB$79,Results!$C16,FALSE)=$I16,$P16,IF(HLOOKUP(BG$2,Monitoring_eng!$A$1:$DB$79,Results!$C16,FALSE)=$K16,$Q16,IF(HLOOKUP(BG$2,Monitoring_eng!$A$1:$DB$79,Results!$C16,FALSE)=$M16,$R16,IF(HLOOKUP(BG$2,Monitoring_eng!$A$1:$DB$79,Results!$C16,FALSE)=$O16,$S16,"CHYBA")))))</f>
        <v>0.5</v>
      </c>
      <c r="BH16" s="60">
        <f>IF(ISBLANK(HLOOKUP(BH$2,Monitoring_eng!$A$1:$DB$79,Results!$C16,FALSE)),"",IF(HLOOKUP(BH$2,Monitoring_eng!$A$1:$DB$79,Results!$C16,FALSE)=$I16,$P16,IF(HLOOKUP(BH$2,Monitoring_eng!$A$1:$DB$79,Results!$C16,FALSE)=$K16,$Q16,IF(HLOOKUP(BH$2,Monitoring_eng!$A$1:$DB$79,Results!$C16,FALSE)=$M16,$R16,IF(HLOOKUP(BH$2,Monitoring_eng!$A$1:$DB$79,Results!$C16,FALSE)=$O16,$S16,"CHYBA")))))</f>
        <v>0.5</v>
      </c>
      <c r="BI16" s="60">
        <f>IF(ISBLANK(HLOOKUP(BI$2,Monitoring_eng!$A$1:$DB$79,Results!$C16,FALSE)),"",IF(HLOOKUP(BI$2,Monitoring_eng!$A$1:$DB$79,Results!$C16,FALSE)=$I16,$P16,IF(HLOOKUP(BI$2,Monitoring_eng!$A$1:$DB$79,Results!$C16,FALSE)=$K16,$Q16,IF(HLOOKUP(BI$2,Monitoring_eng!$A$1:$DB$79,Results!$C16,FALSE)=$M16,$R16,IF(HLOOKUP(BI$2,Monitoring_eng!$A$1:$DB$79,Results!$C16,FALSE)=$O16,$S16,"CHYBA")))))</f>
        <v>0.25</v>
      </c>
      <c r="BJ16" s="60">
        <f>IF(ISBLANK(HLOOKUP(BJ$2,Monitoring_eng!$A$1:$DB$79,Results!$C16,FALSE)),"",IF(HLOOKUP(BJ$2,Monitoring_eng!$A$1:$DB$79,Results!$C16,FALSE)=$I16,$P16,IF(HLOOKUP(BJ$2,Monitoring_eng!$A$1:$DB$79,Results!$C16,FALSE)=$K16,$Q16,IF(HLOOKUP(BJ$2,Monitoring_eng!$A$1:$DB$79,Results!$C16,FALSE)=$M16,$R16,IF(HLOOKUP(BJ$2,Monitoring_eng!$A$1:$DB$79,Results!$C16,FALSE)=$O16,$S16,"CHYBA")))))</f>
        <v>0.5</v>
      </c>
      <c r="BK16" s="60">
        <f>IF(ISBLANK(HLOOKUP(BK$2,Monitoring_eng!$A$1:$DB$79,Results!$C16,FALSE)),"",IF(HLOOKUP(BK$2,Monitoring_eng!$A$1:$DB$79,Results!$C16,FALSE)=$I16,$P16,IF(HLOOKUP(BK$2,Monitoring_eng!$A$1:$DB$79,Results!$C16,FALSE)=$K16,$Q16,IF(HLOOKUP(BK$2,Monitoring_eng!$A$1:$DB$79,Results!$C16,FALSE)=$M16,$R16,IF(HLOOKUP(BK$2,Monitoring_eng!$A$1:$DB$79,Results!$C16,FALSE)=$O16,$S16,"CHYBA")))))</f>
        <v>0.25</v>
      </c>
      <c r="BL16" s="60">
        <f>IF(ISBLANK(HLOOKUP(BL$2,Monitoring_eng!$A$1:$DB$79,Results!$C16,FALSE)),"",IF(HLOOKUP(BL$2,Monitoring_eng!$A$1:$DB$79,Results!$C16,FALSE)=$I16,$P16,IF(HLOOKUP(BL$2,Monitoring_eng!$A$1:$DB$79,Results!$C16,FALSE)=$K16,$Q16,IF(HLOOKUP(BL$2,Monitoring_eng!$A$1:$DB$79,Results!$C16,FALSE)=$M16,$R16,IF(HLOOKUP(BL$2,Monitoring_eng!$A$1:$DB$79,Results!$C16,FALSE)=$O16,$S16,"CHYBA")))))</f>
        <v>0.25</v>
      </c>
      <c r="BM16" s="60">
        <f>IF(ISBLANK(HLOOKUP(BM$2,Monitoring_eng!$A$1:$DB$79,Results!$C16,FALSE)),"",IF(HLOOKUP(BM$2,Monitoring_eng!$A$1:$DB$79,Results!$C16,FALSE)=$I16,$P16,IF(HLOOKUP(BM$2,Monitoring_eng!$A$1:$DB$79,Results!$C16,FALSE)=$K16,$Q16,IF(HLOOKUP(BM$2,Monitoring_eng!$A$1:$DB$79,Results!$C16,FALSE)=$M16,$R16,IF(HLOOKUP(BM$2,Monitoring_eng!$A$1:$DB$79,Results!$C16,FALSE)=$O16,$S16,"CHYBA")))))</f>
        <v>0.5</v>
      </c>
      <c r="BN16" s="60">
        <f>IF(ISBLANK(HLOOKUP(BN$2,Monitoring_eng!$A$1:$DB$79,Results!$C16,FALSE)),"",IF(HLOOKUP(BN$2,Monitoring_eng!$A$1:$DB$79,Results!$C16,FALSE)=$I16,$P16,IF(HLOOKUP(BN$2,Monitoring_eng!$A$1:$DB$79,Results!$C16,FALSE)=$K16,$Q16,IF(HLOOKUP(BN$2,Monitoring_eng!$A$1:$DB$79,Results!$C16,FALSE)=$M16,$R16,IF(HLOOKUP(BN$2,Monitoring_eng!$A$1:$DB$79,Results!$C16,FALSE)=$O16,$S16,"CHYBA")))))</f>
        <v>0.5</v>
      </c>
      <c r="BO16" s="60">
        <f>IF(ISBLANK(HLOOKUP(BO$2,Monitoring_eng!$A$1:$DB$79,Results!$C16,FALSE)),"",IF(HLOOKUP(BO$2,Monitoring_eng!$A$1:$DB$79,Results!$C16,FALSE)=$I16,$P16,IF(HLOOKUP(BO$2,Monitoring_eng!$A$1:$DB$79,Results!$C16,FALSE)=$K16,$Q16,IF(HLOOKUP(BO$2,Monitoring_eng!$A$1:$DB$79,Results!$C16,FALSE)=$M16,$R16,IF(HLOOKUP(BO$2,Monitoring_eng!$A$1:$DB$79,Results!$C16,FALSE)=$O16,$S16,"CHYBA")))))</f>
        <v>0.5</v>
      </c>
      <c r="BP16" s="60">
        <f>IF(ISBLANK(HLOOKUP(BP$2,Monitoring_eng!$A$1:$DB$79,Results!$C16,FALSE)),"",IF(HLOOKUP(BP$2,Monitoring_eng!$A$1:$DB$79,Results!$C16,FALSE)=$I16,$P16,IF(HLOOKUP(BP$2,Monitoring_eng!$A$1:$DB$79,Results!$C16,FALSE)=$K16,$Q16,IF(HLOOKUP(BP$2,Monitoring_eng!$A$1:$DB$79,Results!$C16,FALSE)=$M16,$R16,IF(HLOOKUP(BP$2,Monitoring_eng!$A$1:$DB$79,Results!$C16,FALSE)=$O16,$S16,"CHYBA")))))</f>
        <v>0.5</v>
      </c>
      <c r="BQ16" s="60">
        <f>IF(ISBLANK(HLOOKUP(BQ$2,Monitoring_eng!$A$1:$DB$79,Results!$C16,FALSE)),"",IF(HLOOKUP(BQ$2,Monitoring_eng!$A$1:$DB$79,Results!$C16,FALSE)=$I16,$P16,IF(HLOOKUP(BQ$2,Monitoring_eng!$A$1:$DB$79,Results!$C16,FALSE)=$K16,$Q16,IF(HLOOKUP(BQ$2,Monitoring_eng!$A$1:$DB$79,Results!$C16,FALSE)=$M16,$R16,IF(HLOOKUP(BQ$2,Monitoring_eng!$A$1:$DB$79,Results!$C16,FALSE)=$O16,$S16,"CHYBA")))))</f>
        <v>0.5</v>
      </c>
    </row>
    <row r="17" spans="1:69" x14ac:dyDescent="0.3">
      <c r="A17" s="37" t="s">
        <v>867</v>
      </c>
      <c r="B17" s="37" t="s">
        <v>317</v>
      </c>
      <c r="C17" s="37">
        <v>16</v>
      </c>
      <c r="D17" s="38" t="s">
        <v>94</v>
      </c>
      <c r="E17" s="38" t="s">
        <v>108</v>
      </c>
      <c r="F17" s="38" t="s">
        <v>2</v>
      </c>
      <c r="G17" s="37">
        <v>0.5</v>
      </c>
      <c r="H17" s="37" t="s">
        <v>481</v>
      </c>
      <c r="I17" s="37" t="s">
        <v>621</v>
      </c>
      <c r="J17" s="37" t="s">
        <v>482</v>
      </c>
      <c r="K17" s="59" t="s">
        <v>622</v>
      </c>
      <c r="L17" s="37" t="s">
        <v>483</v>
      </c>
      <c r="M17" s="37" t="s">
        <v>623</v>
      </c>
      <c r="N17" s="37" t="s">
        <v>755</v>
      </c>
      <c r="O17" s="37" t="s">
        <v>755</v>
      </c>
      <c r="P17" s="37">
        <f t="shared" si="0"/>
        <v>0.5</v>
      </c>
      <c r="Q17" s="37">
        <v>0</v>
      </c>
      <c r="R17" s="37">
        <f t="shared" si="1"/>
        <v>0.25</v>
      </c>
      <c r="S17" s="37" t="s">
        <v>755</v>
      </c>
      <c r="T17" s="60">
        <f>IF(ISBLANK(HLOOKUP(T$2,Monitoring_eng!$A$1:$DB$79,Results!$C17,FALSE)),"",IF(HLOOKUP(T$2,Monitoring_eng!$A$1:$DB$79,Results!$C17,FALSE)=$I17,$P17,IF(HLOOKUP(T$2,Monitoring_eng!$A$1:$DB$79,Results!$C17,FALSE)=$K17,$Q17,IF(HLOOKUP(T$2,Monitoring_eng!$A$1:$DB$79,Results!$C17,FALSE)=$M17,$R17,IF(HLOOKUP(T$2,Monitoring_eng!$A$1:$DB$79,Results!$C17,FALSE)=$O17,$S17,"CHYBA")))))</f>
        <v>0.5</v>
      </c>
      <c r="U17" s="60">
        <f>IF(ISBLANK(HLOOKUP(U$2,Monitoring_eng!$A$1:$DB$79,Results!$C17,FALSE)),"",IF(HLOOKUP(U$2,Monitoring_eng!$A$1:$DB$79,Results!$C17,FALSE)=$I17,$P17,IF(HLOOKUP(U$2,Monitoring_eng!$A$1:$DB$79,Results!$C17,FALSE)=$K17,$Q17,IF(HLOOKUP(U$2,Monitoring_eng!$A$1:$DB$79,Results!$C17,FALSE)=$M17,$R17,IF(HLOOKUP(U$2,Monitoring_eng!$A$1:$DB$79,Results!$C17,FALSE)=$O17,$S17,"CHYBA")))))</f>
        <v>0.5</v>
      </c>
      <c r="V17" s="60">
        <f>IF(ISBLANK(HLOOKUP(V$2,Monitoring_eng!$A$1:$DB$79,Results!$C17,FALSE)),"",IF(HLOOKUP(V$2,Monitoring_eng!$A$1:$DB$79,Results!$C17,FALSE)=$I17,$P17,IF(HLOOKUP(V$2,Monitoring_eng!$A$1:$DB$79,Results!$C17,FALSE)=$K17,$Q17,IF(HLOOKUP(V$2,Monitoring_eng!$A$1:$DB$79,Results!$C17,FALSE)=$M17,$R17,IF(HLOOKUP(V$2,Monitoring_eng!$A$1:$DB$79,Results!$C17,FALSE)=$O17,$S17,"CHYBA")))))</f>
        <v>0.5</v>
      </c>
      <c r="W17" s="60">
        <f>IF(ISBLANK(HLOOKUP(W$2,Monitoring_eng!$A$1:$DB$79,Results!$C17,FALSE)),"",IF(HLOOKUP(W$2,Monitoring_eng!$A$1:$DB$79,Results!$C17,FALSE)=$I17,$P17,IF(HLOOKUP(W$2,Monitoring_eng!$A$1:$DB$79,Results!$C17,FALSE)=$K17,$Q17,IF(HLOOKUP(W$2,Monitoring_eng!$A$1:$DB$79,Results!$C17,FALSE)=$M17,$R17,IF(HLOOKUP(W$2,Monitoring_eng!$A$1:$DB$79,Results!$C17,FALSE)=$O17,$S17,"CHYBA")))))</f>
        <v>0.5</v>
      </c>
      <c r="X17" s="60">
        <f>IF(ISBLANK(HLOOKUP(X$2,Monitoring_eng!$A$1:$DB$79,Results!$C17,FALSE)),"",IF(HLOOKUP(X$2,Monitoring_eng!$A$1:$DB$79,Results!$C17,FALSE)=$I17,$P17,IF(HLOOKUP(X$2,Monitoring_eng!$A$1:$DB$79,Results!$C17,FALSE)=$K17,$Q17,IF(HLOOKUP(X$2,Monitoring_eng!$A$1:$DB$79,Results!$C17,FALSE)=$M17,$R17,IF(HLOOKUP(X$2,Monitoring_eng!$A$1:$DB$79,Results!$C17,FALSE)=$O17,$S17,"CHYBA")))))</f>
        <v>0.5</v>
      </c>
      <c r="Y17" s="60">
        <f>IF(ISBLANK(HLOOKUP(Y$2,Monitoring_eng!$A$1:$DB$79,Results!$C17,FALSE)),"",IF(HLOOKUP(Y$2,Monitoring_eng!$A$1:$DB$79,Results!$C17,FALSE)=$I17,$P17,IF(HLOOKUP(Y$2,Monitoring_eng!$A$1:$DB$79,Results!$C17,FALSE)=$K17,$Q17,IF(HLOOKUP(Y$2,Monitoring_eng!$A$1:$DB$79,Results!$C17,FALSE)=$M17,$R17,IF(HLOOKUP(Y$2,Monitoring_eng!$A$1:$DB$79,Results!$C17,FALSE)=$O17,$S17,"CHYBA")))))</f>
        <v>0.5</v>
      </c>
      <c r="Z17" s="60">
        <f>IF(ISBLANK(HLOOKUP(Z$2,Monitoring_eng!$A$1:$DB$79,Results!$C17,FALSE)),"",IF(HLOOKUP(Z$2,Monitoring_eng!$A$1:$DB$79,Results!$C17,FALSE)=$I17,$P17,IF(HLOOKUP(Z$2,Monitoring_eng!$A$1:$DB$79,Results!$C17,FALSE)=$K17,$Q17,IF(HLOOKUP(Z$2,Monitoring_eng!$A$1:$DB$79,Results!$C17,FALSE)=$M17,$R17,IF(HLOOKUP(Z$2,Monitoring_eng!$A$1:$DB$79,Results!$C17,FALSE)=$O17,$S17,"CHYBA")))))</f>
        <v>0.5</v>
      </c>
      <c r="AA17" s="60">
        <f>IF(ISBLANK(HLOOKUP(AA$2,Monitoring_eng!$A$1:$DB$79,Results!$C17,FALSE)),"",IF(HLOOKUP(AA$2,Monitoring_eng!$A$1:$DB$79,Results!$C17,FALSE)=$I17,$P17,IF(HLOOKUP(AA$2,Monitoring_eng!$A$1:$DB$79,Results!$C17,FALSE)=$K17,$Q17,IF(HLOOKUP(AA$2,Monitoring_eng!$A$1:$DB$79,Results!$C17,FALSE)=$M17,$R17,IF(HLOOKUP(AA$2,Monitoring_eng!$A$1:$DB$79,Results!$C17,FALSE)=$O17,$S17,"CHYBA")))))</f>
        <v>0.5</v>
      </c>
      <c r="AB17" s="60">
        <f>IF(ISBLANK(HLOOKUP(AB$2,Monitoring_eng!$A$1:$DB$79,Results!$C17,FALSE)),"",IF(HLOOKUP(AB$2,Monitoring_eng!$A$1:$DB$79,Results!$C17,FALSE)=$I17,$P17,IF(HLOOKUP(AB$2,Monitoring_eng!$A$1:$DB$79,Results!$C17,FALSE)=$K17,$Q17,IF(HLOOKUP(AB$2,Monitoring_eng!$A$1:$DB$79,Results!$C17,FALSE)=$M17,$R17,IF(HLOOKUP(AB$2,Monitoring_eng!$A$1:$DB$79,Results!$C17,FALSE)=$O17,$S17,"CHYBA")))))</f>
        <v>0.5</v>
      </c>
      <c r="AC17" s="60">
        <f>IF(ISBLANK(HLOOKUP(AC$2,Monitoring_eng!$A$1:$DB$79,Results!$C17,FALSE)),"",IF(HLOOKUP(AC$2,Monitoring_eng!$A$1:$DB$79,Results!$C17,FALSE)=$I17,$P17,IF(HLOOKUP(AC$2,Monitoring_eng!$A$1:$DB$79,Results!$C17,FALSE)=$K17,$Q17,IF(HLOOKUP(AC$2,Monitoring_eng!$A$1:$DB$79,Results!$C17,FALSE)=$M17,$R17,IF(HLOOKUP(AC$2,Monitoring_eng!$A$1:$DB$79,Results!$C17,FALSE)=$O17,$S17,"CHYBA")))))</f>
        <v>0.5</v>
      </c>
      <c r="AD17" s="60">
        <f>IF(ISBLANK(HLOOKUP(AD$2,Monitoring_eng!$A$1:$DB$79,Results!$C17,FALSE)),"",IF(HLOOKUP(AD$2,Monitoring_eng!$A$1:$DB$79,Results!$C17,FALSE)=$I17,$P17,IF(HLOOKUP(AD$2,Monitoring_eng!$A$1:$DB$79,Results!$C17,FALSE)=$K17,$Q17,IF(HLOOKUP(AD$2,Monitoring_eng!$A$1:$DB$79,Results!$C17,FALSE)=$M17,$R17,IF(HLOOKUP(AD$2,Monitoring_eng!$A$1:$DB$79,Results!$C17,FALSE)=$O17,$S17,"CHYBA")))))</f>
        <v>0.5</v>
      </c>
      <c r="AE17" s="60">
        <f>IF(ISBLANK(HLOOKUP(AE$2,Monitoring_eng!$A$1:$DB$79,Results!$C17,FALSE)),"",IF(HLOOKUP(AE$2,Monitoring_eng!$A$1:$DB$79,Results!$C17,FALSE)=$I17,$P17,IF(HLOOKUP(AE$2,Monitoring_eng!$A$1:$DB$79,Results!$C17,FALSE)=$K17,$Q17,IF(HLOOKUP(AE$2,Monitoring_eng!$A$1:$DB$79,Results!$C17,FALSE)=$M17,$R17,IF(HLOOKUP(AE$2,Monitoring_eng!$A$1:$DB$79,Results!$C17,FALSE)=$O17,$S17,"CHYBA")))))</f>
        <v>0.25</v>
      </c>
      <c r="AF17" s="60">
        <f>IF(ISBLANK(HLOOKUP(AF$2,Monitoring_eng!$A$1:$DB$79,Results!$C17,FALSE)),"",IF(HLOOKUP(AF$2,Monitoring_eng!$A$1:$DB$79,Results!$C17,FALSE)=$I17,$P17,IF(HLOOKUP(AF$2,Monitoring_eng!$A$1:$DB$79,Results!$C17,FALSE)=$K17,$Q17,IF(HLOOKUP(AF$2,Monitoring_eng!$A$1:$DB$79,Results!$C17,FALSE)=$M17,$R17,IF(HLOOKUP(AF$2,Monitoring_eng!$A$1:$DB$79,Results!$C17,FALSE)=$O17,$S17,"CHYBA")))))</f>
        <v>0.5</v>
      </c>
      <c r="AG17" s="60">
        <f>IF(ISBLANK(HLOOKUP(AG$2,Monitoring_eng!$A$1:$DB$79,Results!$C17,FALSE)),"",IF(HLOOKUP(AG$2,Monitoring_eng!$A$1:$DB$79,Results!$C17,FALSE)=$I17,$P17,IF(HLOOKUP(AG$2,Monitoring_eng!$A$1:$DB$79,Results!$C17,FALSE)=$K17,$Q17,IF(HLOOKUP(AG$2,Monitoring_eng!$A$1:$DB$79,Results!$C17,FALSE)=$M17,$R17,IF(HLOOKUP(AG$2,Monitoring_eng!$A$1:$DB$79,Results!$C17,FALSE)=$O17,$S17,"CHYBA")))))</f>
        <v>0.5</v>
      </c>
      <c r="AH17" s="60">
        <f>IF(ISBLANK(HLOOKUP(AH$2,Monitoring_eng!$A$1:$DB$79,Results!$C17,FALSE)),"",IF(HLOOKUP(AH$2,Monitoring_eng!$A$1:$DB$79,Results!$C17,FALSE)=$I17,$P17,IF(HLOOKUP(AH$2,Monitoring_eng!$A$1:$DB$79,Results!$C17,FALSE)=$K17,$Q17,IF(HLOOKUP(AH$2,Monitoring_eng!$A$1:$DB$79,Results!$C17,FALSE)=$M17,$R17,IF(HLOOKUP(AH$2,Monitoring_eng!$A$1:$DB$79,Results!$C17,FALSE)=$O17,$S17,"CHYBA")))))</f>
        <v>0.5</v>
      </c>
      <c r="AI17" s="60">
        <f>IF(ISBLANK(HLOOKUP(AI$2,Monitoring_eng!$A$1:$DB$79,Results!$C17,FALSE)),"",IF(HLOOKUP(AI$2,Monitoring_eng!$A$1:$DB$79,Results!$C17,FALSE)=$I17,$P17,IF(HLOOKUP(AI$2,Monitoring_eng!$A$1:$DB$79,Results!$C17,FALSE)=$K17,$Q17,IF(HLOOKUP(AI$2,Monitoring_eng!$A$1:$DB$79,Results!$C17,FALSE)=$M17,$R17,IF(HLOOKUP(AI$2,Monitoring_eng!$A$1:$DB$79,Results!$C17,FALSE)=$O17,$S17,"CHYBA")))))</f>
        <v>0.5</v>
      </c>
      <c r="AJ17" s="60">
        <f>IF(ISBLANK(HLOOKUP(AJ$2,Monitoring_eng!$A$1:$DB$79,Results!$C17,FALSE)),"",IF(HLOOKUP(AJ$2,Monitoring_eng!$A$1:$DB$79,Results!$C17,FALSE)=$I17,$P17,IF(HLOOKUP(AJ$2,Monitoring_eng!$A$1:$DB$79,Results!$C17,FALSE)=$K17,$Q17,IF(HLOOKUP(AJ$2,Monitoring_eng!$A$1:$DB$79,Results!$C17,FALSE)=$M17,$R17,IF(HLOOKUP(AJ$2,Monitoring_eng!$A$1:$DB$79,Results!$C17,FALSE)=$O17,$S17,"CHYBA")))))</f>
        <v>0.5</v>
      </c>
      <c r="AK17" s="60">
        <f>IF(ISBLANK(HLOOKUP(AK$2,Monitoring_eng!$A$1:$DB$79,Results!$C17,FALSE)),"",IF(HLOOKUP(AK$2,Monitoring_eng!$A$1:$DB$79,Results!$C17,FALSE)=$I17,$P17,IF(HLOOKUP(AK$2,Monitoring_eng!$A$1:$DB$79,Results!$C17,FALSE)=$K17,$Q17,IF(HLOOKUP(AK$2,Monitoring_eng!$A$1:$DB$79,Results!$C17,FALSE)=$M17,$R17,IF(HLOOKUP(AK$2,Monitoring_eng!$A$1:$DB$79,Results!$C17,FALSE)=$O17,$S17,"CHYBA")))))</f>
        <v>0</v>
      </c>
      <c r="AL17" s="60">
        <f>IF(ISBLANK(HLOOKUP(AL$2,Monitoring_eng!$A$1:$DB$79,Results!$C17,FALSE)),"",IF(HLOOKUP(AL$2,Monitoring_eng!$A$1:$DB$79,Results!$C17,FALSE)=$I17,$P17,IF(HLOOKUP(AL$2,Monitoring_eng!$A$1:$DB$79,Results!$C17,FALSE)=$K17,$Q17,IF(HLOOKUP(AL$2,Monitoring_eng!$A$1:$DB$79,Results!$C17,FALSE)=$M17,$R17,IF(HLOOKUP(AL$2,Monitoring_eng!$A$1:$DB$79,Results!$C17,FALSE)=$O17,$S17,"CHYBA")))))</f>
        <v>0.5</v>
      </c>
      <c r="AM17" s="60">
        <f>IF(ISBLANK(HLOOKUP(AM$2,Monitoring_eng!$A$1:$DB$79,Results!$C17,FALSE)),"",IF(HLOOKUP(AM$2,Monitoring_eng!$A$1:$DB$79,Results!$C17,FALSE)=$I17,$P17,IF(HLOOKUP(AM$2,Monitoring_eng!$A$1:$DB$79,Results!$C17,FALSE)=$K17,$Q17,IF(HLOOKUP(AM$2,Monitoring_eng!$A$1:$DB$79,Results!$C17,FALSE)=$M17,$R17,IF(HLOOKUP(AM$2,Monitoring_eng!$A$1:$DB$79,Results!$C17,FALSE)=$O17,$S17,"CHYBA")))))</f>
        <v>0.5</v>
      </c>
      <c r="AN17" s="60">
        <f>IF(ISBLANK(HLOOKUP(AN$2,Monitoring_eng!$A$1:$DB$79,Results!$C17,FALSE)),"",IF(HLOOKUP(AN$2,Monitoring_eng!$A$1:$DB$79,Results!$C17,FALSE)=$I17,$P17,IF(HLOOKUP(AN$2,Monitoring_eng!$A$1:$DB$79,Results!$C17,FALSE)=$K17,$Q17,IF(HLOOKUP(AN$2,Monitoring_eng!$A$1:$DB$79,Results!$C17,FALSE)=$M17,$R17,IF(HLOOKUP(AN$2,Monitoring_eng!$A$1:$DB$79,Results!$C17,FALSE)=$O17,$S17,"CHYBA")))))</f>
        <v>0.5</v>
      </c>
      <c r="AO17" s="60">
        <f>IF(ISBLANK(HLOOKUP(AO$2,Monitoring_eng!$A$1:$DB$79,Results!$C17,FALSE)),"",IF(HLOOKUP(AO$2,Monitoring_eng!$A$1:$DB$79,Results!$C17,FALSE)=$I17,$P17,IF(HLOOKUP(AO$2,Monitoring_eng!$A$1:$DB$79,Results!$C17,FALSE)=$K17,$Q17,IF(HLOOKUP(AO$2,Monitoring_eng!$A$1:$DB$79,Results!$C17,FALSE)=$M17,$R17,IF(HLOOKUP(AO$2,Monitoring_eng!$A$1:$DB$79,Results!$C17,FALSE)=$O17,$S17,"CHYBA")))))</f>
        <v>0.5</v>
      </c>
      <c r="AP17" s="60">
        <f>IF(ISBLANK(HLOOKUP(AP$2,Monitoring_eng!$A$1:$DB$79,Results!$C17,FALSE)),"",IF(HLOOKUP(AP$2,Monitoring_eng!$A$1:$DB$79,Results!$C17,FALSE)=$I17,$P17,IF(HLOOKUP(AP$2,Monitoring_eng!$A$1:$DB$79,Results!$C17,FALSE)=$K17,$Q17,IF(HLOOKUP(AP$2,Monitoring_eng!$A$1:$DB$79,Results!$C17,FALSE)=$M17,$R17,IF(HLOOKUP(AP$2,Monitoring_eng!$A$1:$DB$79,Results!$C17,FALSE)=$O17,$S17,"CHYBA")))))</f>
        <v>0.5</v>
      </c>
      <c r="AQ17" s="60">
        <f>IF(ISBLANK(HLOOKUP(AQ$2,Monitoring_eng!$A$1:$DB$79,Results!$C17,FALSE)),"",IF(HLOOKUP(AQ$2,Monitoring_eng!$A$1:$DB$79,Results!$C17,FALSE)=$I17,$P17,IF(HLOOKUP(AQ$2,Monitoring_eng!$A$1:$DB$79,Results!$C17,FALSE)=$K17,$Q17,IF(HLOOKUP(AQ$2,Monitoring_eng!$A$1:$DB$79,Results!$C17,FALSE)=$M17,$R17,IF(HLOOKUP(AQ$2,Monitoring_eng!$A$1:$DB$79,Results!$C17,FALSE)=$O17,$S17,"CHYBA")))))</f>
        <v>0.5</v>
      </c>
      <c r="AR17" s="60">
        <f>IF(ISBLANK(HLOOKUP(AR$2,Monitoring_eng!$A$1:$DB$79,Results!$C17,FALSE)),"",IF(HLOOKUP(AR$2,Monitoring_eng!$A$1:$DB$79,Results!$C17,FALSE)=$I17,$P17,IF(HLOOKUP(AR$2,Monitoring_eng!$A$1:$DB$79,Results!$C17,FALSE)=$K17,$Q17,IF(HLOOKUP(AR$2,Monitoring_eng!$A$1:$DB$79,Results!$C17,FALSE)=$M17,$R17,IF(HLOOKUP(AR$2,Monitoring_eng!$A$1:$DB$79,Results!$C17,FALSE)=$O17,$S17,"CHYBA")))))</f>
        <v>0.5</v>
      </c>
      <c r="AS17" s="60">
        <f>IF(ISBLANK(HLOOKUP(AS$2,Monitoring_eng!$A$1:$DB$79,Results!$C17,FALSE)),"",IF(HLOOKUP(AS$2,Monitoring_eng!$A$1:$DB$79,Results!$C17,FALSE)=$I17,$P17,IF(HLOOKUP(AS$2,Monitoring_eng!$A$1:$DB$79,Results!$C17,FALSE)=$K17,$Q17,IF(HLOOKUP(AS$2,Monitoring_eng!$A$1:$DB$79,Results!$C17,FALSE)=$M17,$R17,IF(HLOOKUP(AS$2,Monitoring_eng!$A$1:$DB$79,Results!$C17,FALSE)=$O17,$S17,"CHYBA")))))</f>
        <v>0.5</v>
      </c>
      <c r="AT17" s="60">
        <f>IF(ISBLANK(HLOOKUP(AT$2,Monitoring_eng!$A$1:$DB$79,Results!$C17,FALSE)),"",IF(HLOOKUP(AT$2,Monitoring_eng!$A$1:$DB$79,Results!$C17,FALSE)=$I17,$P17,IF(HLOOKUP(AT$2,Monitoring_eng!$A$1:$DB$79,Results!$C17,FALSE)=$K17,$Q17,IF(HLOOKUP(AT$2,Monitoring_eng!$A$1:$DB$79,Results!$C17,FALSE)=$M17,$R17,IF(HLOOKUP(AT$2,Monitoring_eng!$A$1:$DB$79,Results!$C17,FALSE)=$O17,$S17,"CHYBA")))))</f>
        <v>0.25</v>
      </c>
      <c r="AU17" s="60">
        <f>IF(ISBLANK(HLOOKUP(AU$2,Monitoring_eng!$A$1:$DB$79,Results!$C17,FALSE)),"",IF(HLOOKUP(AU$2,Monitoring_eng!$A$1:$DB$79,Results!$C17,FALSE)=$I17,$P17,IF(HLOOKUP(AU$2,Monitoring_eng!$A$1:$DB$79,Results!$C17,FALSE)=$K17,$Q17,IF(HLOOKUP(AU$2,Monitoring_eng!$A$1:$DB$79,Results!$C17,FALSE)=$M17,$R17,IF(HLOOKUP(AU$2,Monitoring_eng!$A$1:$DB$79,Results!$C17,FALSE)=$O17,$S17,"CHYBA")))))</f>
        <v>0.5</v>
      </c>
      <c r="AV17" s="60">
        <f>IF(ISBLANK(HLOOKUP(AV$2,Monitoring_eng!$A$1:$DB$79,Results!$C17,FALSE)),"",IF(HLOOKUP(AV$2,Monitoring_eng!$A$1:$DB$79,Results!$C17,FALSE)=$I17,$P17,IF(HLOOKUP(AV$2,Monitoring_eng!$A$1:$DB$79,Results!$C17,FALSE)=$K17,$Q17,IF(HLOOKUP(AV$2,Monitoring_eng!$A$1:$DB$79,Results!$C17,FALSE)=$M17,$R17,IF(HLOOKUP(AV$2,Monitoring_eng!$A$1:$DB$79,Results!$C17,FALSE)=$O17,$S17,"CHYBA")))))</f>
        <v>0.5</v>
      </c>
      <c r="AW17" s="60">
        <f>IF(ISBLANK(HLOOKUP(AW$2,Monitoring_eng!$A$1:$DB$79,Results!$C17,FALSE)),"",IF(HLOOKUP(AW$2,Monitoring_eng!$A$1:$DB$79,Results!$C17,FALSE)=$I17,$P17,IF(HLOOKUP(AW$2,Monitoring_eng!$A$1:$DB$79,Results!$C17,FALSE)=$K17,$Q17,IF(HLOOKUP(AW$2,Monitoring_eng!$A$1:$DB$79,Results!$C17,FALSE)=$M17,$R17,IF(HLOOKUP(AW$2,Monitoring_eng!$A$1:$DB$79,Results!$C17,FALSE)=$O17,$S17,"CHYBA")))))</f>
        <v>0.5</v>
      </c>
      <c r="AX17" s="60">
        <f>IF(ISBLANK(HLOOKUP(AX$2,Monitoring_eng!$A$1:$DB$79,Results!$C17,FALSE)),"",IF(HLOOKUP(AX$2,Monitoring_eng!$A$1:$DB$79,Results!$C17,FALSE)=$I17,$P17,IF(HLOOKUP(AX$2,Monitoring_eng!$A$1:$DB$79,Results!$C17,FALSE)=$K17,$Q17,IF(HLOOKUP(AX$2,Monitoring_eng!$A$1:$DB$79,Results!$C17,FALSE)=$M17,$R17,IF(HLOOKUP(AX$2,Monitoring_eng!$A$1:$DB$79,Results!$C17,FALSE)=$O17,$S17,"CHYBA")))))</f>
        <v>0.25</v>
      </c>
      <c r="AY17" s="60">
        <f>IF(ISBLANK(HLOOKUP(AY$2,Monitoring_eng!$A$1:$DB$79,Results!$C17,FALSE)),"",IF(HLOOKUP(AY$2,Monitoring_eng!$A$1:$DB$79,Results!$C17,FALSE)=$I17,$P17,IF(HLOOKUP(AY$2,Monitoring_eng!$A$1:$DB$79,Results!$C17,FALSE)=$K17,$Q17,IF(HLOOKUP(AY$2,Monitoring_eng!$A$1:$DB$79,Results!$C17,FALSE)=$M17,$R17,IF(HLOOKUP(AY$2,Monitoring_eng!$A$1:$DB$79,Results!$C17,FALSE)=$O17,$S17,"CHYBA")))))</f>
        <v>0</v>
      </c>
      <c r="AZ17" s="60">
        <f>IF(ISBLANK(HLOOKUP(AZ$2,Monitoring_eng!$A$1:$DB$79,Results!$C17,FALSE)),"",IF(HLOOKUP(AZ$2,Monitoring_eng!$A$1:$DB$79,Results!$C17,FALSE)=$I17,$P17,IF(HLOOKUP(AZ$2,Monitoring_eng!$A$1:$DB$79,Results!$C17,FALSE)=$K17,$Q17,IF(HLOOKUP(AZ$2,Monitoring_eng!$A$1:$DB$79,Results!$C17,FALSE)=$M17,$R17,IF(HLOOKUP(AZ$2,Monitoring_eng!$A$1:$DB$79,Results!$C17,FALSE)=$O17,$S17,"CHYBA")))))</f>
        <v>0.5</v>
      </c>
      <c r="BA17" s="60">
        <f>IF(ISBLANK(HLOOKUP(BA$2,Monitoring_eng!$A$1:$DB$79,Results!$C17,FALSE)),"",IF(HLOOKUP(BA$2,Monitoring_eng!$A$1:$DB$79,Results!$C17,FALSE)=$I17,$P17,IF(HLOOKUP(BA$2,Monitoring_eng!$A$1:$DB$79,Results!$C17,FALSE)=$K17,$Q17,IF(HLOOKUP(BA$2,Monitoring_eng!$A$1:$DB$79,Results!$C17,FALSE)=$M17,$R17,IF(HLOOKUP(BA$2,Monitoring_eng!$A$1:$DB$79,Results!$C17,FALSE)=$O17,$S17,"CHYBA")))))</f>
        <v>0.5</v>
      </c>
      <c r="BB17" s="60">
        <f>IF(ISBLANK(HLOOKUP(BB$2,Monitoring_eng!$A$1:$DB$79,Results!$C17,FALSE)),"",IF(HLOOKUP(BB$2,Monitoring_eng!$A$1:$DB$79,Results!$C17,FALSE)=$I17,$P17,IF(HLOOKUP(BB$2,Monitoring_eng!$A$1:$DB$79,Results!$C17,FALSE)=$K17,$Q17,IF(HLOOKUP(BB$2,Monitoring_eng!$A$1:$DB$79,Results!$C17,FALSE)=$M17,$R17,IF(HLOOKUP(BB$2,Monitoring_eng!$A$1:$DB$79,Results!$C17,FALSE)=$O17,$S17,"CHYBA")))))</f>
        <v>0.25</v>
      </c>
      <c r="BC17" s="60">
        <f>IF(ISBLANK(HLOOKUP(BC$2,Monitoring_eng!$A$1:$DB$79,Results!$C17,FALSE)),"",IF(HLOOKUP(BC$2,Monitoring_eng!$A$1:$DB$79,Results!$C17,FALSE)=$I17,$P17,IF(HLOOKUP(BC$2,Monitoring_eng!$A$1:$DB$79,Results!$C17,FALSE)=$K17,$Q17,IF(HLOOKUP(BC$2,Monitoring_eng!$A$1:$DB$79,Results!$C17,FALSE)=$M17,$R17,IF(HLOOKUP(BC$2,Monitoring_eng!$A$1:$DB$79,Results!$C17,FALSE)=$O17,$S17,"CHYBA")))))</f>
        <v>0.5</v>
      </c>
      <c r="BD17" s="60">
        <f>IF(ISBLANK(HLOOKUP(BD$2,Monitoring_eng!$A$1:$DB$79,Results!$C17,FALSE)),"",IF(HLOOKUP(BD$2,Monitoring_eng!$A$1:$DB$79,Results!$C17,FALSE)=$I17,$P17,IF(HLOOKUP(BD$2,Monitoring_eng!$A$1:$DB$79,Results!$C17,FALSE)=$K17,$Q17,IF(HLOOKUP(BD$2,Monitoring_eng!$A$1:$DB$79,Results!$C17,FALSE)=$M17,$R17,IF(HLOOKUP(BD$2,Monitoring_eng!$A$1:$DB$79,Results!$C17,FALSE)=$O17,$S17,"CHYBA")))))</f>
        <v>0.5</v>
      </c>
      <c r="BE17" s="60">
        <f>IF(ISBLANK(HLOOKUP(BE$2,Monitoring_eng!$A$1:$DB$79,Results!$C17,FALSE)),"",IF(HLOOKUP(BE$2,Monitoring_eng!$A$1:$DB$79,Results!$C17,FALSE)=$I17,$P17,IF(HLOOKUP(BE$2,Monitoring_eng!$A$1:$DB$79,Results!$C17,FALSE)=$K17,$Q17,IF(HLOOKUP(BE$2,Monitoring_eng!$A$1:$DB$79,Results!$C17,FALSE)=$M17,$R17,IF(HLOOKUP(BE$2,Monitoring_eng!$A$1:$DB$79,Results!$C17,FALSE)=$O17,$S17,"CHYBA")))))</f>
        <v>0.5</v>
      </c>
      <c r="BF17" s="60">
        <f>IF(ISBLANK(HLOOKUP(BF$2,Monitoring_eng!$A$1:$DB$79,Results!$C17,FALSE)),"",IF(HLOOKUP(BF$2,Monitoring_eng!$A$1:$DB$79,Results!$C17,FALSE)=$I17,$P17,IF(HLOOKUP(BF$2,Monitoring_eng!$A$1:$DB$79,Results!$C17,FALSE)=$K17,$Q17,IF(HLOOKUP(BF$2,Monitoring_eng!$A$1:$DB$79,Results!$C17,FALSE)=$M17,$R17,IF(HLOOKUP(BF$2,Monitoring_eng!$A$1:$DB$79,Results!$C17,FALSE)=$O17,$S17,"CHYBA")))))</f>
        <v>0.5</v>
      </c>
      <c r="BG17" s="60">
        <f>IF(ISBLANK(HLOOKUP(BG$2,Monitoring_eng!$A$1:$DB$79,Results!$C17,FALSE)),"",IF(HLOOKUP(BG$2,Monitoring_eng!$A$1:$DB$79,Results!$C17,FALSE)=$I17,$P17,IF(HLOOKUP(BG$2,Monitoring_eng!$A$1:$DB$79,Results!$C17,FALSE)=$K17,$Q17,IF(HLOOKUP(BG$2,Monitoring_eng!$A$1:$DB$79,Results!$C17,FALSE)=$M17,$R17,IF(HLOOKUP(BG$2,Monitoring_eng!$A$1:$DB$79,Results!$C17,FALSE)=$O17,$S17,"CHYBA")))))</f>
        <v>0.5</v>
      </c>
      <c r="BH17" s="60">
        <f>IF(ISBLANK(HLOOKUP(BH$2,Monitoring_eng!$A$1:$DB$79,Results!$C17,FALSE)),"",IF(HLOOKUP(BH$2,Monitoring_eng!$A$1:$DB$79,Results!$C17,FALSE)=$I17,$P17,IF(HLOOKUP(BH$2,Monitoring_eng!$A$1:$DB$79,Results!$C17,FALSE)=$K17,$Q17,IF(HLOOKUP(BH$2,Monitoring_eng!$A$1:$DB$79,Results!$C17,FALSE)=$M17,$R17,IF(HLOOKUP(BH$2,Monitoring_eng!$A$1:$DB$79,Results!$C17,FALSE)=$O17,$S17,"CHYBA")))))</f>
        <v>0.5</v>
      </c>
      <c r="BI17" s="60">
        <f>IF(ISBLANK(HLOOKUP(BI$2,Monitoring_eng!$A$1:$DB$79,Results!$C17,FALSE)),"",IF(HLOOKUP(BI$2,Monitoring_eng!$A$1:$DB$79,Results!$C17,FALSE)=$I17,$P17,IF(HLOOKUP(BI$2,Monitoring_eng!$A$1:$DB$79,Results!$C17,FALSE)=$K17,$Q17,IF(HLOOKUP(BI$2,Monitoring_eng!$A$1:$DB$79,Results!$C17,FALSE)=$M17,$R17,IF(HLOOKUP(BI$2,Monitoring_eng!$A$1:$DB$79,Results!$C17,FALSE)=$O17,$S17,"CHYBA")))))</f>
        <v>0.5</v>
      </c>
      <c r="BJ17" s="60">
        <f>IF(ISBLANK(HLOOKUP(BJ$2,Monitoring_eng!$A$1:$DB$79,Results!$C17,FALSE)),"",IF(HLOOKUP(BJ$2,Monitoring_eng!$A$1:$DB$79,Results!$C17,FALSE)=$I17,$P17,IF(HLOOKUP(BJ$2,Monitoring_eng!$A$1:$DB$79,Results!$C17,FALSE)=$K17,$Q17,IF(HLOOKUP(BJ$2,Monitoring_eng!$A$1:$DB$79,Results!$C17,FALSE)=$M17,$R17,IF(HLOOKUP(BJ$2,Monitoring_eng!$A$1:$DB$79,Results!$C17,FALSE)=$O17,$S17,"CHYBA")))))</f>
        <v>0.5</v>
      </c>
      <c r="BK17" s="60">
        <f>IF(ISBLANK(HLOOKUP(BK$2,Monitoring_eng!$A$1:$DB$79,Results!$C17,FALSE)),"",IF(HLOOKUP(BK$2,Monitoring_eng!$A$1:$DB$79,Results!$C17,FALSE)=$I17,$P17,IF(HLOOKUP(BK$2,Monitoring_eng!$A$1:$DB$79,Results!$C17,FALSE)=$K17,$Q17,IF(HLOOKUP(BK$2,Monitoring_eng!$A$1:$DB$79,Results!$C17,FALSE)=$M17,$R17,IF(HLOOKUP(BK$2,Monitoring_eng!$A$1:$DB$79,Results!$C17,FALSE)=$O17,$S17,"CHYBA")))))</f>
        <v>0.25</v>
      </c>
      <c r="BL17" s="60">
        <f>IF(ISBLANK(HLOOKUP(BL$2,Monitoring_eng!$A$1:$DB$79,Results!$C17,FALSE)),"",IF(HLOOKUP(BL$2,Monitoring_eng!$A$1:$DB$79,Results!$C17,FALSE)=$I17,$P17,IF(HLOOKUP(BL$2,Monitoring_eng!$A$1:$DB$79,Results!$C17,FALSE)=$K17,$Q17,IF(HLOOKUP(BL$2,Monitoring_eng!$A$1:$DB$79,Results!$C17,FALSE)=$M17,$R17,IF(HLOOKUP(BL$2,Monitoring_eng!$A$1:$DB$79,Results!$C17,FALSE)=$O17,$S17,"CHYBA")))))</f>
        <v>0.25</v>
      </c>
      <c r="BM17" s="60">
        <f>IF(ISBLANK(HLOOKUP(BM$2,Monitoring_eng!$A$1:$DB$79,Results!$C17,FALSE)),"",IF(HLOOKUP(BM$2,Monitoring_eng!$A$1:$DB$79,Results!$C17,FALSE)=$I17,$P17,IF(HLOOKUP(BM$2,Monitoring_eng!$A$1:$DB$79,Results!$C17,FALSE)=$K17,$Q17,IF(HLOOKUP(BM$2,Monitoring_eng!$A$1:$DB$79,Results!$C17,FALSE)=$M17,$R17,IF(HLOOKUP(BM$2,Monitoring_eng!$A$1:$DB$79,Results!$C17,FALSE)=$O17,$S17,"CHYBA")))))</f>
        <v>0.5</v>
      </c>
      <c r="BN17" s="60">
        <f>IF(ISBLANK(HLOOKUP(BN$2,Monitoring_eng!$A$1:$DB$79,Results!$C17,FALSE)),"",IF(HLOOKUP(BN$2,Monitoring_eng!$A$1:$DB$79,Results!$C17,FALSE)=$I17,$P17,IF(HLOOKUP(BN$2,Monitoring_eng!$A$1:$DB$79,Results!$C17,FALSE)=$K17,$Q17,IF(HLOOKUP(BN$2,Monitoring_eng!$A$1:$DB$79,Results!$C17,FALSE)=$M17,$R17,IF(HLOOKUP(BN$2,Monitoring_eng!$A$1:$DB$79,Results!$C17,FALSE)=$O17,$S17,"CHYBA")))))</f>
        <v>0.5</v>
      </c>
      <c r="BO17" s="60">
        <f>IF(ISBLANK(HLOOKUP(BO$2,Monitoring_eng!$A$1:$DB$79,Results!$C17,FALSE)),"",IF(HLOOKUP(BO$2,Monitoring_eng!$A$1:$DB$79,Results!$C17,FALSE)=$I17,$P17,IF(HLOOKUP(BO$2,Monitoring_eng!$A$1:$DB$79,Results!$C17,FALSE)=$K17,$Q17,IF(HLOOKUP(BO$2,Monitoring_eng!$A$1:$DB$79,Results!$C17,FALSE)=$M17,$R17,IF(HLOOKUP(BO$2,Monitoring_eng!$A$1:$DB$79,Results!$C17,FALSE)=$O17,$S17,"CHYBA")))))</f>
        <v>0.5</v>
      </c>
      <c r="BP17" s="60">
        <f>IF(ISBLANK(HLOOKUP(BP$2,Monitoring_eng!$A$1:$DB$79,Results!$C17,FALSE)),"",IF(HLOOKUP(BP$2,Monitoring_eng!$A$1:$DB$79,Results!$C17,FALSE)=$I17,$P17,IF(HLOOKUP(BP$2,Monitoring_eng!$A$1:$DB$79,Results!$C17,FALSE)=$K17,$Q17,IF(HLOOKUP(BP$2,Monitoring_eng!$A$1:$DB$79,Results!$C17,FALSE)=$M17,$R17,IF(HLOOKUP(BP$2,Monitoring_eng!$A$1:$DB$79,Results!$C17,FALSE)=$O17,$S17,"CHYBA")))))</f>
        <v>0.5</v>
      </c>
      <c r="BQ17" s="60">
        <f>IF(ISBLANK(HLOOKUP(BQ$2,Monitoring_eng!$A$1:$DB$79,Results!$C17,FALSE)),"",IF(HLOOKUP(BQ$2,Monitoring_eng!$A$1:$DB$79,Results!$C17,FALSE)=$I17,$P17,IF(HLOOKUP(BQ$2,Monitoring_eng!$A$1:$DB$79,Results!$C17,FALSE)=$K17,$Q17,IF(HLOOKUP(BQ$2,Monitoring_eng!$A$1:$DB$79,Results!$C17,FALSE)=$M17,$R17,IF(HLOOKUP(BQ$2,Monitoring_eng!$A$1:$DB$79,Results!$C17,FALSE)=$O17,$S17,"CHYBA")))))</f>
        <v>0.5</v>
      </c>
    </row>
    <row r="18" spans="1:69" x14ac:dyDescent="0.3">
      <c r="A18" s="37" t="s">
        <v>868</v>
      </c>
      <c r="B18" s="37" t="s">
        <v>318</v>
      </c>
      <c r="C18" s="37">
        <v>17</v>
      </c>
      <c r="D18" s="38" t="s">
        <v>95</v>
      </c>
      <c r="E18" s="38" t="s">
        <v>109</v>
      </c>
      <c r="F18" s="38" t="s">
        <v>2</v>
      </c>
      <c r="G18" s="37">
        <v>0.5</v>
      </c>
      <c r="H18" s="37" t="s">
        <v>481</v>
      </c>
      <c r="I18" s="37" t="s">
        <v>621</v>
      </c>
      <c r="J18" s="37" t="s">
        <v>482</v>
      </c>
      <c r="K18" s="59" t="s">
        <v>622</v>
      </c>
      <c r="L18" s="37" t="s">
        <v>483</v>
      </c>
      <c r="M18" s="37" t="s">
        <v>623</v>
      </c>
      <c r="N18" s="37" t="s">
        <v>755</v>
      </c>
      <c r="O18" s="37" t="s">
        <v>755</v>
      </c>
      <c r="P18" s="37">
        <f t="shared" si="0"/>
        <v>0.5</v>
      </c>
      <c r="Q18" s="37">
        <v>0</v>
      </c>
      <c r="R18" s="37">
        <f t="shared" si="1"/>
        <v>0.25</v>
      </c>
      <c r="S18" s="37" t="s">
        <v>755</v>
      </c>
      <c r="T18" s="60">
        <f>IF(ISBLANK(HLOOKUP(T$2,Monitoring_eng!$A$1:$DB$79,Results!$C18,FALSE)),"",IF(HLOOKUP(T$2,Monitoring_eng!$A$1:$DB$79,Results!$C18,FALSE)=$I18,$P18,IF(HLOOKUP(T$2,Monitoring_eng!$A$1:$DB$79,Results!$C18,FALSE)=$K18,$Q18,IF(HLOOKUP(T$2,Monitoring_eng!$A$1:$DB$79,Results!$C18,FALSE)=$M18,$R18,IF(HLOOKUP(T$2,Monitoring_eng!$A$1:$DB$79,Results!$C18,FALSE)=$O18,$S18,"CHYBA")))))</f>
        <v>0.5</v>
      </c>
      <c r="U18" s="60">
        <f>IF(ISBLANK(HLOOKUP(U$2,Monitoring_eng!$A$1:$DB$79,Results!$C18,FALSE)),"",IF(HLOOKUP(U$2,Monitoring_eng!$A$1:$DB$79,Results!$C18,FALSE)=$I18,$P18,IF(HLOOKUP(U$2,Monitoring_eng!$A$1:$DB$79,Results!$C18,FALSE)=$K18,$Q18,IF(HLOOKUP(U$2,Monitoring_eng!$A$1:$DB$79,Results!$C18,FALSE)=$M18,$R18,IF(HLOOKUP(U$2,Monitoring_eng!$A$1:$DB$79,Results!$C18,FALSE)=$O18,$S18,"CHYBA")))))</f>
        <v>0.5</v>
      </c>
      <c r="V18" s="60">
        <f>IF(ISBLANK(HLOOKUP(V$2,Monitoring_eng!$A$1:$DB$79,Results!$C18,FALSE)),"",IF(HLOOKUP(V$2,Monitoring_eng!$A$1:$DB$79,Results!$C18,FALSE)=$I18,$P18,IF(HLOOKUP(V$2,Monitoring_eng!$A$1:$DB$79,Results!$C18,FALSE)=$K18,$Q18,IF(HLOOKUP(V$2,Monitoring_eng!$A$1:$DB$79,Results!$C18,FALSE)=$M18,$R18,IF(HLOOKUP(V$2,Monitoring_eng!$A$1:$DB$79,Results!$C18,FALSE)=$O18,$S18,"CHYBA")))))</f>
        <v>0.5</v>
      </c>
      <c r="W18" s="60">
        <f>IF(ISBLANK(HLOOKUP(W$2,Monitoring_eng!$A$1:$DB$79,Results!$C18,FALSE)),"",IF(HLOOKUP(W$2,Monitoring_eng!$A$1:$DB$79,Results!$C18,FALSE)=$I18,$P18,IF(HLOOKUP(W$2,Monitoring_eng!$A$1:$DB$79,Results!$C18,FALSE)=$K18,$Q18,IF(HLOOKUP(W$2,Monitoring_eng!$A$1:$DB$79,Results!$C18,FALSE)=$M18,$R18,IF(HLOOKUP(W$2,Monitoring_eng!$A$1:$DB$79,Results!$C18,FALSE)=$O18,$S18,"CHYBA")))))</f>
        <v>0.5</v>
      </c>
      <c r="X18" s="60">
        <f>IF(ISBLANK(HLOOKUP(X$2,Monitoring_eng!$A$1:$DB$79,Results!$C18,FALSE)),"",IF(HLOOKUP(X$2,Monitoring_eng!$A$1:$DB$79,Results!$C18,FALSE)=$I18,$P18,IF(HLOOKUP(X$2,Monitoring_eng!$A$1:$DB$79,Results!$C18,FALSE)=$K18,$Q18,IF(HLOOKUP(X$2,Monitoring_eng!$A$1:$DB$79,Results!$C18,FALSE)=$M18,$R18,IF(HLOOKUP(X$2,Monitoring_eng!$A$1:$DB$79,Results!$C18,FALSE)=$O18,$S18,"CHYBA")))))</f>
        <v>0.5</v>
      </c>
      <c r="Y18" s="60">
        <f>IF(ISBLANK(HLOOKUP(Y$2,Monitoring_eng!$A$1:$DB$79,Results!$C18,FALSE)),"",IF(HLOOKUP(Y$2,Monitoring_eng!$A$1:$DB$79,Results!$C18,FALSE)=$I18,$P18,IF(HLOOKUP(Y$2,Monitoring_eng!$A$1:$DB$79,Results!$C18,FALSE)=$K18,$Q18,IF(HLOOKUP(Y$2,Monitoring_eng!$A$1:$DB$79,Results!$C18,FALSE)=$M18,$R18,IF(HLOOKUP(Y$2,Monitoring_eng!$A$1:$DB$79,Results!$C18,FALSE)=$O18,$S18,"CHYBA")))))</f>
        <v>0.5</v>
      </c>
      <c r="Z18" s="60">
        <f>IF(ISBLANK(HLOOKUP(Z$2,Monitoring_eng!$A$1:$DB$79,Results!$C18,FALSE)),"",IF(HLOOKUP(Z$2,Monitoring_eng!$A$1:$DB$79,Results!$C18,FALSE)=$I18,$P18,IF(HLOOKUP(Z$2,Monitoring_eng!$A$1:$DB$79,Results!$C18,FALSE)=$K18,$Q18,IF(HLOOKUP(Z$2,Monitoring_eng!$A$1:$DB$79,Results!$C18,FALSE)=$M18,$R18,IF(HLOOKUP(Z$2,Monitoring_eng!$A$1:$DB$79,Results!$C18,FALSE)=$O18,$S18,"CHYBA")))))</f>
        <v>0.5</v>
      </c>
      <c r="AA18" s="60">
        <f>IF(ISBLANK(HLOOKUP(AA$2,Monitoring_eng!$A$1:$DB$79,Results!$C18,FALSE)),"",IF(HLOOKUP(AA$2,Monitoring_eng!$A$1:$DB$79,Results!$C18,FALSE)=$I18,$P18,IF(HLOOKUP(AA$2,Monitoring_eng!$A$1:$DB$79,Results!$C18,FALSE)=$K18,$Q18,IF(HLOOKUP(AA$2,Monitoring_eng!$A$1:$DB$79,Results!$C18,FALSE)=$M18,$R18,IF(HLOOKUP(AA$2,Monitoring_eng!$A$1:$DB$79,Results!$C18,FALSE)=$O18,$S18,"CHYBA")))))</f>
        <v>0.5</v>
      </c>
      <c r="AB18" s="60">
        <f>IF(ISBLANK(HLOOKUP(AB$2,Monitoring_eng!$A$1:$DB$79,Results!$C18,FALSE)),"",IF(HLOOKUP(AB$2,Monitoring_eng!$A$1:$DB$79,Results!$C18,FALSE)=$I18,$P18,IF(HLOOKUP(AB$2,Monitoring_eng!$A$1:$DB$79,Results!$C18,FALSE)=$K18,$Q18,IF(HLOOKUP(AB$2,Monitoring_eng!$A$1:$DB$79,Results!$C18,FALSE)=$M18,$R18,IF(HLOOKUP(AB$2,Monitoring_eng!$A$1:$DB$79,Results!$C18,FALSE)=$O18,$S18,"CHYBA")))))</f>
        <v>0.5</v>
      </c>
      <c r="AC18" s="60">
        <f>IF(ISBLANK(HLOOKUP(AC$2,Monitoring_eng!$A$1:$DB$79,Results!$C18,FALSE)),"",IF(HLOOKUP(AC$2,Monitoring_eng!$A$1:$DB$79,Results!$C18,FALSE)=$I18,$P18,IF(HLOOKUP(AC$2,Monitoring_eng!$A$1:$DB$79,Results!$C18,FALSE)=$K18,$Q18,IF(HLOOKUP(AC$2,Monitoring_eng!$A$1:$DB$79,Results!$C18,FALSE)=$M18,$R18,IF(HLOOKUP(AC$2,Monitoring_eng!$A$1:$DB$79,Results!$C18,FALSE)=$O18,$S18,"CHYBA")))))</f>
        <v>0.5</v>
      </c>
      <c r="AD18" s="60">
        <f>IF(ISBLANK(HLOOKUP(AD$2,Monitoring_eng!$A$1:$DB$79,Results!$C18,FALSE)),"",IF(HLOOKUP(AD$2,Monitoring_eng!$A$1:$DB$79,Results!$C18,FALSE)=$I18,$P18,IF(HLOOKUP(AD$2,Monitoring_eng!$A$1:$DB$79,Results!$C18,FALSE)=$K18,$Q18,IF(HLOOKUP(AD$2,Monitoring_eng!$A$1:$DB$79,Results!$C18,FALSE)=$M18,$R18,IF(HLOOKUP(AD$2,Monitoring_eng!$A$1:$DB$79,Results!$C18,FALSE)=$O18,$S18,"CHYBA")))))</f>
        <v>0.5</v>
      </c>
      <c r="AE18" s="60">
        <f>IF(ISBLANK(HLOOKUP(AE$2,Monitoring_eng!$A$1:$DB$79,Results!$C18,FALSE)),"",IF(HLOOKUP(AE$2,Monitoring_eng!$A$1:$DB$79,Results!$C18,FALSE)=$I18,$P18,IF(HLOOKUP(AE$2,Monitoring_eng!$A$1:$DB$79,Results!$C18,FALSE)=$K18,$Q18,IF(HLOOKUP(AE$2,Monitoring_eng!$A$1:$DB$79,Results!$C18,FALSE)=$M18,$R18,IF(HLOOKUP(AE$2,Monitoring_eng!$A$1:$DB$79,Results!$C18,FALSE)=$O18,$S18,"CHYBA")))))</f>
        <v>0.25</v>
      </c>
      <c r="AF18" s="60">
        <f>IF(ISBLANK(HLOOKUP(AF$2,Monitoring_eng!$A$1:$DB$79,Results!$C18,FALSE)),"",IF(HLOOKUP(AF$2,Monitoring_eng!$A$1:$DB$79,Results!$C18,FALSE)=$I18,$P18,IF(HLOOKUP(AF$2,Monitoring_eng!$A$1:$DB$79,Results!$C18,FALSE)=$K18,$Q18,IF(HLOOKUP(AF$2,Monitoring_eng!$A$1:$DB$79,Results!$C18,FALSE)=$M18,$R18,IF(HLOOKUP(AF$2,Monitoring_eng!$A$1:$DB$79,Results!$C18,FALSE)=$O18,$S18,"CHYBA")))))</f>
        <v>0.5</v>
      </c>
      <c r="AG18" s="60">
        <f>IF(ISBLANK(HLOOKUP(AG$2,Monitoring_eng!$A$1:$DB$79,Results!$C18,FALSE)),"",IF(HLOOKUP(AG$2,Monitoring_eng!$A$1:$DB$79,Results!$C18,FALSE)=$I18,$P18,IF(HLOOKUP(AG$2,Monitoring_eng!$A$1:$DB$79,Results!$C18,FALSE)=$K18,$Q18,IF(HLOOKUP(AG$2,Monitoring_eng!$A$1:$DB$79,Results!$C18,FALSE)=$M18,$R18,IF(HLOOKUP(AG$2,Monitoring_eng!$A$1:$DB$79,Results!$C18,FALSE)=$O18,$S18,"CHYBA")))))</f>
        <v>0.5</v>
      </c>
      <c r="AH18" s="60">
        <f>IF(ISBLANK(HLOOKUP(AH$2,Monitoring_eng!$A$1:$DB$79,Results!$C18,FALSE)),"",IF(HLOOKUP(AH$2,Monitoring_eng!$A$1:$DB$79,Results!$C18,FALSE)=$I18,$P18,IF(HLOOKUP(AH$2,Monitoring_eng!$A$1:$DB$79,Results!$C18,FALSE)=$K18,$Q18,IF(HLOOKUP(AH$2,Monitoring_eng!$A$1:$DB$79,Results!$C18,FALSE)=$M18,$R18,IF(HLOOKUP(AH$2,Monitoring_eng!$A$1:$DB$79,Results!$C18,FALSE)=$O18,$S18,"CHYBA")))))</f>
        <v>0.5</v>
      </c>
      <c r="AI18" s="60">
        <f>IF(ISBLANK(HLOOKUP(AI$2,Monitoring_eng!$A$1:$DB$79,Results!$C18,FALSE)),"",IF(HLOOKUP(AI$2,Monitoring_eng!$A$1:$DB$79,Results!$C18,FALSE)=$I18,$P18,IF(HLOOKUP(AI$2,Monitoring_eng!$A$1:$DB$79,Results!$C18,FALSE)=$K18,$Q18,IF(HLOOKUP(AI$2,Monitoring_eng!$A$1:$DB$79,Results!$C18,FALSE)=$M18,$R18,IF(HLOOKUP(AI$2,Monitoring_eng!$A$1:$DB$79,Results!$C18,FALSE)=$O18,$S18,"CHYBA")))))</f>
        <v>0.5</v>
      </c>
      <c r="AJ18" s="60">
        <f>IF(ISBLANK(HLOOKUP(AJ$2,Monitoring_eng!$A$1:$DB$79,Results!$C18,FALSE)),"",IF(HLOOKUP(AJ$2,Monitoring_eng!$A$1:$DB$79,Results!$C18,FALSE)=$I18,$P18,IF(HLOOKUP(AJ$2,Monitoring_eng!$A$1:$DB$79,Results!$C18,FALSE)=$K18,$Q18,IF(HLOOKUP(AJ$2,Monitoring_eng!$A$1:$DB$79,Results!$C18,FALSE)=$M18,$R18,IF(HLOOKUP(AJ$2,Monitoring_eng!$A$1:$DB$79,Results!$C18,FALSE)=$O18,$S18,"CHYBA")))))</f>
        <v>0.5</v>
      </c>
      <c r="AK18" s="60">
        <f>IF(ISBLANK(HLOOKUP(AK$2,Monitoring_eng!$A$1:$DB$79,Results!$C18,FALSE)),"",IF(HLOOKUP(AK$2,Monitoring_eng!$A$1:$DB$79,Results!$C18,FALSE)=$I18,$P18,IF(HLOOKUP(AK$2,Monitoring_eng!$A$1:$DB$79,Results!$C18,FALSE)=$K18,$Q18,IF(HLOOKUP(AK$2,Monitoring_eng!$A$1:$DB$79,Results!$C18,FALSE)=$M18,$R18,IF(HLOOKUP(AK$2,Monitoring_eng!$A$1:$DB$79,Results!$C18,FALSE)=$O18,$S18,"CHYBA")))))</f>
        <v>0.5</v>
      </c>
      <c r="AL18" s="60">
        <f>IF(ISBLANK(HLOOKUP(AL$2,Monitoring_eng!$A$1:$DB$79,Results!$C18,FALSE)),"",IF(HLOOKUP(AL$2,Monitoring_eng!$A$1:$DB$79,Results!$C18,FALSE)=$I18,$P18,IF(HLOOKUP(AL$2,Monitoring_eng!$A$1:$DB$79,Results!$C18,FALSE)=$K18,$Q18,IF(HLOOKUP(AL$2,Monitoring_eng!$A$1:$DB$79,Results!$C18,FALSE)=$M18,$R18,IF(HLOOKUP(AL$2,Monitoring_eng!$A$1:$DB$79,Results!$C18,FALSE)=$O18,$S18,"CHYBA")))))</f>
        <v>0.5</v>
      </c>
      <c r="AM18" s="60">
        <f>IF(ISBLANK(HLOOKUP(AM$2,Monitoring_eng!$A$1:$DB$79,Results!$C18,FALSE)),"",IF(HLOOKUP(AM$2,Monitoring_eng!$A$1:$DB$79,Results!$C18,FALSE)=$I18,$P18,IF(HLOOKUP(AM$2,Monitoring_eng!$A$1:$DB$79,Results!$C18,FALSE)=$K18,$Q18,IF(HLOOKUP(AM$2,Monitoring_eng!$A$1:$DB$79,Results!$C18,FALSE)=$M18,$R18,IF(HLOOKUP(AM$2,Monitoring_eng!$A$1:$DB$79,Results!$C18,FALSE)=$O18,$S18,"CHYBA")))))</f>
        <v>0.5</v>
      </c>
      <c r="AN18" s="60">
        <f>IF(ISBLANK(HLOOKUP(AN$2,Monitoring_eng!$A$1:$DB$79,Results!$C18,FALSE)),"",IF(HLOOKUP(AN$2,Monitoring_eng!$A$1:$DB$79,Results!$C18,FALSE)=$I18,$P18,IF(HLOOKUP(AN$2,Monitoring_eng!$A$1:$DB$79,Results!$C18,FALSE)=$K18,$Q18,IF(HLOOKUP(AN$2,Monitoring_eng!$A$1:$DB$79,Results!$C18,FALSE)=$M18,$R18,IF(HLOOKUP(AN$2,Monitoring_eng!$A$1:$DB$79,Results!$C18,FALSE)=$O18,$S18,"CHYBA")))))</f>
        <v>0.5</v>
      </c>
      <c r="AO18" s="60">
        <f>IF(ISBLANK(HLOOKUP(AO$2,Monitoring_eng!$A$1:$DB$79,Results!$C18,FALSE)),"",IF(HLOOKUP(AO$2,Monitoring_eng!$A$1:$DB$79,Results!$C18,FALSE)=$I18,$P18,IF(HLOOKUP(AO$2,Monitoring_eng!$A$1:$DB$79,Results!$C18,FALSE)=$K18,$Q18,IF(HLOOKUP(AO$2,Monitoring_eng!$A$1:$DB$79,Results!$C18,FALSE)=$M18,$R18,IF(HLOOKUP(AO$2,Monitoring_eng!$A$1:$DB$79,Results!$C18,FALSE)=$O18,$S18,"CHYBA")))))</f>
        <v>0.5</v>
      </c>
      <c r="AP18" s="60">
        <f>IF(ISBLANK(HLOOKUP(AP$2,Monitoring_eng!$A$1:$DB$79,Results!$C18,FALSE)),"",IF(HLOOKUP(AP$2,Monitoring_eng!$A$1:$DB$79,Results!$C18,FALSE)=$I18,$P18,IF(HLOOKUP(AP$2,Monitoring_eng!$A$1:$DB$79,Results!$C18,FALSE)=$K18,$Q18,IF(HLOOKUP(AP$2,Monitoring_eng!$A$1:$DB$79,Results!$C18,FALSE)=$M18,$R18,IF(HLOOKUP(AP$2,Monitoring_eng!$A$1:$DB$79,Results!$C18,FALSE)=$O18,$S18,"CHYBA")))))</f>
        <v>0.5</v>
      </c>
      <c r="AQ18" s="60">
        <f>IF(ISBLANK(HLOOKUP(AQ$2,Monitoring_eng!$A$1:$DB$79,Results!$C18,FALSE)),"",IF(HLOOKUP(AQ$2,Monitoring_eng!$A$1:$DB$79,Results!$C18,FALSE)=$I18,$P18,IF(HLOOKUP(AQ$2,Monitoring_eng!$A$1:$DB$79,Results!$C18,FALSE)=$K18,$Q18,IF(HLOOKUP(AQ$2,Monitoring_eng!$A$1:$DB$79,Results!$C18,FALSE)=$M18,$R18,IF(HLOOKUP(AQ$2,Monitoring_eng!$A$1:$DB$79,Results!$C18,FALSE)=$O18,$S18,"CHYBA")))))</f>
        <v>0.5</v>
      </c>
      <c r="AR18" s="60">
        <f>IF(ISBLANK(HLOOKUP(AR$2,Monitoring_eng!$A$1:$DB$79,Results!$C18,FALSE)),"",IF(HLOOKUP(AR$2,Monitoring_eng!$A$1:$DB$79,Results!$C18,FALSE)=$I18,$P18,IF(HLOOKUP(AR$2,Monitoring_eng!$A$1:$DB$79,Results!$C18,FALSE)=$K18,$Q18,IF(HLOOKUP(AR$2,Monitoring_eng!$A$1:$DB$79,Results!$C18,FALSE)=$M18,$R18,IF(HLOOKUP(AR$2,Monitoring_eng!$A$1:$DB$79,Results!$C18,FALSE)=$O18,$S18,"CHYBA")))))</f>
        <v>0.5</v>
      </c>
      <c r="AS18" s="60">
        <f>IF(ISBLANK(HLOOKUP(AS$2,Monitoring_eng!$A$1:$DB$79,Results!$C18,FALSE)),"",IF(HLOOKUP(AS$2,Monitoring_eng!$A$1:$DB$79,Results!$C18,FALSE)=$I18,$P18,IF(HLOOKUP(AS$2,Monitoring_eng!$A$1:$DB$79,Results!$C18,FALSE)=$K18,$Q18,IF(HLOOKUP(AS$2,Monitoring_eng!$A$1:$DB$79,Results!$C18,FALSE)=$M18,$R18,IF(HLOOKUP(AS$2,Monitoring_eng!$A$1:$DB$79,Results!$C18,FALSE)=$O18,$S18,"CHYBA")))))</f>
        <v>0.5</v>
      </c>
      <c r="AT18" s="60">
        <f>IF(ISBLANK(HLOOKUP(AT$2,Monitoring_eng!$A$1:$DB$79,Results!$C18,FALSE)),"",IF(HLOOKUP(AT$2,Monitoring_eng!$A$1:$DB$79,Results!$C18,FALSE)=$I18,$P18,IF(HLOOKUP(AT$2,Monitoring_eng!$A$1:$DB$79,Results!$C18,FALSE)=$K18,$Q18,IF(HLOOKUP(AT$2,Monitoring_eng!$A$1:$DB$79,Results!$C18,FALSE)=$M18,$R18,IF(HLOOKUP(AT$2,Monitoring_eng!$A$1:$DB$79,Results!$C18,FALSE)=$O18,$S18,"CHYBA")))))</f>
        <v>0.5</v>
      </c>
      <c r="AU18" s="60">
        <f>IF(ISBLANK(HLOOKUP(AU$2,Monitoring_eng!$A$1:$DB$79,Results!$C18,FALSE)),"",IF(HLOOKUP(AU$2,Monitoring_eng!$A$1:$DB$79,Results!$C18,FALSE)=$I18,$P18,IF(HLOOKUP(AU$2,Monitoring_eng!$A$1:$DB$79,Results!$C18,FALSE)=$K18,$Q18,IF(HLOOKUP(AU$2,Monitoring_eng!$A$1:$DB$79,Results!$C18,FALSE)=$M18,$R18,IF(HLOOKUP(AU$2,Monitoring_eng!$A$1:$DB$79,Results!$C18,FALSE)=$O18,$S18,"CHYBA")))))</f>
        <v>0.5</v>
      </c>
      <c r="AV18" s="60">
        <f>IF(ISBLANK(HLOOKUP(AV$2,Monitoring_eng!$A$1:$DB$79,Results!$C18,FALSE)),"",IF(HLOOKUP(AV$2,Monitoring_eng!$A$1:$DB$79,Results!$C18,FALSE)=$I18,$P18,IF(HLOOKUP(AV$2,Monitoring_eng!$A$1:$DB$79,Results!$C18,FALSE)=$K18,$Q18,IF(HLOOKUP(AV$2,Monitoring_eng!$A$1:$DB$79,Results!$C18,FALSE)=$M18,$R18,IF(HLOOKUP(AV$2,Monitoring_eng!$A$1:$DB$79,Results!$C18,FALSE)=$O18,$S18,"CHYBA")))))</f>
        <v>0.5</v>
      </c>
      <c r="AW18" s="60">
        <f>IF(ISBLANK(HLOOKUP(AW$2,Monitoring_eng!$A$1:$DB$79,Results!$C18,FALSE)),"",IF(HLOOKUP(AW$2,Monitoring_eng!$A$1:$DB$79,Results!$C18,FALSE)=$I18,$P18,IF(HLOOKUP(AW$2,Monitoring_eng!$A$1:$DB$79,Results!$C18,FALSE)=$K18,$Q18,IF(HLOOKUP(AW$2,Monitoring_eng!$A$1:$DB$79,Results!$C18,FALSE)=$M18,$R18,IF(HLOOKUP(AW$2,Monitoring_eng!$A$1:$DB$79,Results!$C18,FALSE)=$O18,$S18,"CHYBA")))))</f>
        <v>0.5</v>
      </c>
      <c r="AX18" s="60">
        <f>IF(ISBLANK(HLOOKUP(AX$2,Monitoring_eng!$A$1:$DB$79,Results!$C18,FALSE)),"",IF(HLOOKUP(AX$2,Monitoring_eng!$A$1:$DB$79,Results!$C18,FALSE)=$I18,$P18,IF(HLOOKUP(AX$2,Monitoring_eng!$A$1:$DB$79,Results!$C18,FALSE)=$K18,$Q18,IF(HLOOKUP(AX$2,Monitoring_eng!$A$1:$DB$79,Results!$C18,FALSE)=$M18,$R18,IF(HLOOKUP(AX$2,Monitoring_eng!$A$1:$DB$79,Results!$C18,FALSE)=$O18,$S18,"CHYBA")))))</f>
        <v>0.25</v>
      </c>
      <c r="AY18" s="60">
        <f>IF(ISBLANK(HLOOKUP(AY$2,Monitoring_eng!$A$1:$DB$79,Results!$C18,FALSE)),"",IF(HLOOKUP(AY$2,Monitoring_eng!$A$1:$DB$79,Results!$C18,FALSE)=$I18,$P18,IF(HLOOKUP(AY$2,Monitoring_eng!$A$1:$DB$79,Results!$C18,FALSE)=$K18,$Q18,IF(HLOOKUP(AY$2,Monitoring_eng!$A$1:$DB$79,Results!$C18,FALSE)=$M18,$R18,IF(HLOOKUP(AY$2,Monitoring_eng!$A$1:$DB$79,Results!$C18,FALSE)=$O18,$S18,"CHYBA")))))</f>
        <v>0.5</v>
      </c>
      <c r="AZ18" s="60">
        <f>IF(ISBLANK(HLOOKUP(AZ$2,Monitoring_eng!$A$1:$DB$79,Results!$C18,FALSE)),"",IF(HLOOKUP(AZ$2,Monitoring_eng!$A$1:$DB$79,Results!$C18,FALSE)=$I18,$P18,IF(HLOOKUP(AZ$2,Monitoring_eng!$A$1:$DB$79,Results!$C18,FALSE)=$K18,$Q18,IF(HLOOKUP(AZ$2,Monitoring_eng!$A$1:$DB$79,Results!$C18,FALSE)=$M18,$R18,IF(HLOOKUP(AZ$2,Monitoring_eng!$A$1:$DB$79,Results!$C18,FALSE)=$O18,$S18,"CHYBA")))))</f>
        <v>0.5</v>
      </c>
      <c r="BA18" s="60">
        <f>IF(ISBLANK(HLOOKUP(BA$2,Monitoring_eng!$A$1:$DB$79,Results!$C18,FALSE)),"",IF(HLOOKUP(BA$2,Monitoring_eng!$A$1:$DB$79,Results!$C18,FALSE)=$I18,$P18,IF(HLOOKUP(BA$2,Monitoring_eng!$A$1:$DB$79,Results!$C18,FALSE)=$K18,$Q18,IF(HLOOKUP(BA$2,Monitoring_eng!$A$1:$DB$79,Results!$C18,FALSE)=$M18,$R18,IF(HLOOKUP(BA$2,Monitoring_eng!$A$1:$DB$79,Results!$C18,FALSE)=$O18,$S18,"CHYBA")))))</f>
        <v>0.5</v>
      </c>
      <c r="BB18" s="60">
        <f>IF(ISBLANK(HLOOKUP(BB$2,Monitoring_eng!$A$1:$DB$79,Results!$C18,FALSE)),"",IF(HLOOKUP(BB$2,Monitoring_eng!$A$1:$DB$79,Results!$C18,FALSE)=$I18,$P18,IF(HLOOKUP(BB$2,Monitoring_eng!$A$1:$DB$79,Results!$C18,FALSE)=$K18,$Q18,IF(HLOOKUP(BB$2,Monitoring_eng!$A$1:$DB$79,Results!$C18,FALSE)=$M18,$R18,IF(HLOOKUP(BB$2,Monitoring_eng!$A$1:$DB$79,Results!$C18,FALSE)=$O18,$S18,"CHYBA")))))</f>
        <v>0.5</v>
      </c>
      <c r="BC18" s="60">
        <f>IF(ISBLANK(HLOOKUP(BC$2,Monitoring_eng!$A$1:$DB$79,Results!$C18,FALSE)),"",IF(HLOOKUP(BC$2,Monitoring_eng!$A$1:$DB$79,Results!$C18,FALSE)=$I18,$P18,IF(HLOOKUP(BC$2,Monitoring_eng!$A$1:$DB$79,Results!$C18,FALSE)=$K18,$Q18,IF(HLOOKUP(BC$2,Monitoring_eng!$A$1:$DB$79,Results!$C18,FALSE)=$M18,$R18,IF(HLOOKUP(BC$2,Monitoring_eng!$A$1:$DB$79,Results!$C18,FALSE)=$O18,$S18,"CHYBA")))))</f>
        <v>0.5</v>
      </c>
      <c r="BD18" s="60">
        <f>IF(ISBLANK(HLOOKUP(BD$2,Monitoring_eng!$A$1:$DB$79,Results!$C18,FALSE)),"",IF(HLOOKUP(BD$2,Monitoring_eng!$A$1:$DB$79,Results!$C18,FALSE)=$I18,$P18,IF(HLOOKUP(BD$2,Monitoring_eng!$A$1:$DB$79,Results!$C18,FALSE)=$K18,$Q18,IF(HLOOKUP(BD$2,Monitoring_eng!$A$1:$DB$79,Results!$C18,FALSE)=$M18,$R18,IF(HLOOKUP(BD$2,Monitoring_eng!$A$1:$DB$79,Results!$C18,FALSE)=$O18,$S18,"CHYBA")))))</f>
        <v>0.5</v>
      </c>
      <c r="BE18" s="60">
        <f>IF(ISBLANK(HLOOKUP(BE$2,Monitoring_eng!$A$1:$DB$79,Results!$C18,FALSE)),"",IF(HLOOKUP(BE$2,Monitoring_eng!$A$1:$DB$79,Results!$C18,FALSE)=$I18,$P18,IF(HLOOKUP(BE$2,Monitoring_eng!$A$1:$DB$79,Results!$C18,FALSE)=$K18,$Q18,IF(HLOOKUP(BE$2,Monitoring_eng!$A$1:$DB$79,Results!$C18,FALSE)=$M18,$R18,IF(HLOOKUP(BE$2,Monitoring_eng!$A$1:$DB$79,Results!$C18,FALSE)=$O18,$S18,"CHYBA")))))</f>
        <v>0.5</v>
      </c>
      <c r="BF18" s="60">
        <f>IF(ISBLANK(HLOOKUP(BF$2,Monitoring_eng!$A$1:$DB$79,Results!$C18,FALSE)),"",IF(HLOOKUP(BF$2,Monitoring_eng!$A$1:$DB$79,Results!$C18,FALSE)=$I18,$P18,IF(HLOOKUP(BF$2,Monitoring_eng!$A$1:$DB$79,Results!$C18,FALSE)=$K18,$Q18,IF(HLOOKUP(BF$2,Monitoring_eng!$A$1:$DB$79,Results!$C18,FALSE)=$M18,$R18,IF(HLOOKUP(BF$2,Monitoring_eng!$A$1:$DB$79,Results!$C18,FALSE)=$O18,$S18,"CHYBA")))))</f>
        <v>0.5</v>
      </c>
      <c r="BG18" s="60">
        <f>IF(ISBLANK(HLOOKUP(BG$2,Monitoring_eng!$A$1:$DB$79,Results!$C18,FALSE)),"",IF(HLOOKUP(BG$2,Monitoring_eng!$A$1:$DB$79,Results!$C18,FALSE)=$I18,$P18,IF(HLOOKUP(BG$2,Monitoring_eng!$A$1:$DB$79,Results!$C18,FALSE)=$K18,$Q18,IF(HLOOKUP(BG$2,Monitoring_eng!$A$1:$DB$79,Results!$C18,FALSE)=$M18,$R18,IF(HLOOKUP(BG$2,Monitoring_eng!$A$1:$DB$79,Results!$C18,FALSE)=$O18,$S18,"CHYBA")))))</f>
        <v>0.5</v>
      </c>
      <c r="BH18" s="60">
        <f>IF(ISBLANK(HLOOKUP(BH$2,Monitoring_eng!$A$1:$DB$79,Results!$C18,FALSE)),"",IF(HLOOKUP(BH$2,Monitoring_eng!$A$1:$DB$79,Results!$C18,FALSE)=$I18,$P18,IF(HLOOKUP(BH$2,Monitoring_eng!$A$1:$DB$79,Results!$C18,FALSE)=$K18,$Q18,IF(HLOOKUP(BH$2,Monitoring_eng!$A$1:$DB$79,Results!$C18,FALSE)=$M18,$R18,IF(HLOOKUP(BH$2,Monitoring_eng!$A$1:$DB$79,Results!$C18,FALSE)=$O18,$S18,"CHYBA")))))</f>
        <v>0.5</v>
      </c>
      <c r="BI18" s="60">
        <f>IF(ISBLANK(HLOOKUP(BI$2,Monitoring_eng!$A$1:$DB$79,Results!$C18,FALSE)),"",IF(HLOOKUP(BI$2,Monitoring_eng!$A$1:$DB$79,Results!$C18,FALSE)=$I18,$P18,IF(HLOOKUP(BI$2,Monitoring_eng!$A$1:$DB$79,Results!$C18,FALSE)=$K18,$Q18,IF(HLOOKUP(BI$2,Monitoring_eng!$A$1:$DB$79,Results!$C18,FALSE)=$M18,$R18,IF(HLOOKUP(BI$2,Monitoring_eng!$A$1:$DB$79,Results!$C18,FALSE)=$O18,$S18,"CHYBA")))))</f>
        <v>0.5</v>
      </c>
      <c r="BJ18" s="60">
        <f>IF(ISBLANK(HLOOKUP(BJ$2,Monitoring_eng!$A$1:$DB$79,Results!$C18,FALSE)),"",IF(HLOOKUP(BJ$2,Monitoring_eng!$A$1:$DB$79,Results!$C18,FALSE)=$I18,$P18,IF(HLOOKUP(BJ$2,Monitoring_eng!$A$1:$DB$79,Results!$C18,FALSE)=$K18,$Q18,IF(HLOOKUP(BJ$2,Monitoring_eng!$A$1:$DB$79,Results!$C18,FALSE)=$M18,$R18,IF(HLOOKUP(BJ$2,Monitoring_eng!$A$1:$DB$79,Results!$C18,FALSE)=$O18,$S18,"CHYBA")))))</f>
        <v>0.5</v>
      </c>
      <c r="BK18" s="60">
        <f>IF(ISBLANK(HLOOKUP(BK$2,Monitoring_eng!$A$1:$DB$79,Results!$C18,FALSE)),"",IF(HLOOKUP(BK$2,Monitoring_eng!$A$1:$DB$79,Results!$C18,FALSE)=$I18,$P18,IF(HLOOKUP(BK$2,Monitoring_eng!$A$1:$DB$79,Results!$C18,FALSE)=$K18,$Q18,IF(HLOOKUP(BK$2,Monitoring_eng!$A$1:$DB$79,Results!$C18,FALSE)=$M18,$R18,IF(HLOOKUP(BK$2,Monitoring_eng!$A$1:$DB$79,Results!$C18,FALSE)=$O18,$S18,"CHYBA")))))</f>
        <v>0.25</v>
      </c>
      <c r="BL18" s="60">
        <f>IF(ISBLANK(HLOOKUP(BL$2,Monitoring_eng!$A$1:$DB$79,Results!$C18,FALSE)),"",IF(HLOOKUP(BL$2,Monitoring_eng!$A$1:$DB$79,Results!$C18,FALSE)=$I18,$P18,IF(HLOOKUP(BL$2,Monitoring_eng!$A$1:$DB$79,Results!$C18,FALSE)=$K18,$Q18,IF(HLOOKUP(BL$2,Monitoring_eng!$A$1:$DB$79,Results!$C18,FALSE)=$M18,$R18,IF(HLOOKUP(BL$2,Monitoring_eng!$A$1:$DB$79,Results!$C18,FALSE)=$O18,$S18,"CHYBA")))))</f>
        <v>0.5</v>
      </c>
      <c r="BM18" s="60">
        <f>IF(ISBLANK(HLOOKUP(BM$2,Monitoring_eng!$A$1:$DB$79,Results!$C18,FALSE)),"",IF(HLOOKUP(BM$2,Monitoring_eng!$A$1:$DB$79,Results!$C18,FALSE)=$I18,$P18,IF(HLOOKUP(BM$2,Monitoring_eng!$A$1:$DB$79,Results!$C18,FALSE)=$K18,$Q18,IF(HLOOKUP(BM$2,Monitoring_eng!$A$1:$DB$79,Results!$C18,FALSE)=$M18,$R18,IF(HLOOKUP(BM$2,Monitoring_eng!$A$1:$DB$79,Results!$C18,FALSE)=$O18,$S18,"CHYBA")))))</f>
        <v>0.5</v>
      </c>
      <c r="BN18" s="60">
        <f>IF(ISBLANK(HLOOKUP(BN$2,Monitoring_eng!$A$1:$DB$79,Results!$C18,FALSE)),"",IF(HLOOKUP(BN$2,Monitoring_eng!$A$1:$DB$79,Results!$C18,FALSE)=$I18,$P18,IF(HLOOKUP(BN$2,Monitoring_eng!$A$1:$DB$79,Results!$C18,FALSE)=$K18,$Q18,IF(HLOOKUP(BN$2,Monitoring_eng!$A$1:$DB$79,Results!$C18,FALSE)=$M18,$R18,IF(HLOOKUP(BN$2,Monitoring_eng!$A$1:$DB$79,Results!$C18,FALSE)=$O18,$S18,"CHYBA")))))</f>
        <v>0.5</v>
      </c>
      <c r="BO18" s="60">
        <f>IF(ISBLANK(HLOOKUP(BO$2,Monitoring_eng!$A$1:$DB$79,Results!$C18,FALSE)),"",IF(HLOOKUP(BO$2,Monitoring_eng!$A$1:$DB$79,Results!$C18,FALSE)=$I18,$P18,IF(HLOOKUP(BO$2,Monitoring_eng!$A$1:$DB$79,Results!$C18,FALSE)=$K18,$Q18,IF(HLOOKUP(BO$2,Monitoring_eng!$A$1:$DB$79,Results!$C18,FALSE)=$M18,$R18,IF(HLOOKUP(BO$2,Monitoring_eng!$A$1:$DB$79,Results!$C18,FALSE)=$O18,$S18,"CHYBA")))))</f>
        <v>0.5</v>
      </c>
      <c r="BP18" s="60">
        <f>IF(ISBLANK(HLOOKUP(BP$2,Monitoring_eng!$A$1:$DB$79,Results!$C18,FALSE)),"",IF(HLOOKUP(BP$2,Monitoring_eng!$A$1:$DB$79,Results!$C18,FALSE)=$I18,$P18,IF(HLOOKUP(BP$2,Monitoring_eng!$A$1:$DB$79,Results!$C18,FALSE)=$K18,$Q18,IF(HLOOKUP(BP$2,Monitoring_eng!$A$1:$DB$79,Results!$C18,FALSE)=$M18,$R18,IF(HLOOKUP(BP$2,Monitoring_eng!$A$1:$DB$79,Results!$C18,FALSE)=$O18,$S18,"CHYBA")))))</f>
        <v>0.5</v>
      </c>
      <c r="BQ18" s="60">
        <f>IF(ISBLANK(HLOOKUP(BQ$2,Monitoring_eng!$A$1:$DB$79,Results!$C18,FALSE)),"",IF(HLOOKUP(BQ$2,Monitoring_eng!$A$1:$DB$79,Results!$C18,FALSE)=$I18,$P18,IF(HLOOKUP(BQ$2,Monitoring_eng!$A$1:$DB$79,Results!$C18,FALSE)=$K18,$Q18,IF(HLOOKUP(BQ$2,Monitoring_eng!$A$1:$DB$79,Results!$C18,FALSE)=$M18,$R18,IF(HLOOKUP(BQ$2,Monitoring_eng!$A$1:$DB$79,Results!$C18,FALSE)=$O18,$S18,"CHYBA")))))</f>
        <v>0.5</v>
      </c>
    </row>
    <row r="19" spans="1:69" x14ac:dyDescent="0.3">
      <c r="A19" s="37" t="s">
        <v>869</v>
      </c>
      <c r="B19" s="37" t="s">
        <v>319</v>
      </c>
      <c r="C19" s="37">
        <v>18</v>
      </c>
      <c r="D19" s="38" t="s">
        <v>96</v>
      </c>
      <c r="E19" s="38" t="s">
        <v>110</v>
      </c>
      <c r="F19" s="38" t="s">
        <v>2</v>
      </c>
      <c r="G19" s="37">
        <v>1</v>
      </c>
      <c r="H19" s="37" t="s">
        <v>481</v>
      </c>
      <c r="I19" s="37" t="s">
        <v>621</v>
      </c>
      <c r="J19" s="37" t="s">
        <v>482</v>
      </c>
      <c r="K19" s="59" t="s">
        <v>622</v>
      </c>
      <c r="L19" s="37" t="s">
        <v>483</v>
      </c>
      <c r="M19" s="37" t="s">
        <v>623</v>
      </c>
      <c r="N19" s="37" t="s">
        <v>755</v>
      </c>
      <c r="O19" s="37" t="s">
        <v>755</v>
      </c>
      <c r="P19" s="37">
        <f t="shared" si="0"/>
        <v>1</v>
      </c>
      <c r="Q19" s="37">
        <v>0</v>
      </c>
      <c r="R19" s="37">
        <f t="shared" si="1"/>
        <v>0.5</v>
      </c>
      <c r="S19" s="37" t="s">
        <v>755</v>
      </c>
      <c r="T19" s="60">
        <f>IF(ISBLANK(HLOOKUP(T$2,Monitoring_eng!$A$1:$DB$79,Results!$C19,FALSE)),"",IF(HLOOKUP(T$2,Monitoring_eng!$A$1:$DB$79,Results!$C19,FALSE)=$I19,$P19,IF(HLOOKUP(T$2,Monitoring_eng!$A$1:$DB$79,Results!$C19,FALSE)=$K19,$Q19,IF(HLOOKUP(T$2,Monitoring_eng!$A$1:$DB$79,Results!$C19,FALSE)=$M19,$R19,IF(HLOOKUP(T$2,Monitoring_eng!$A$1:$DB$79,Results!$C19,FALSE)=$O19,$S19,"CHYBA")))))</f>
        <v>1</v>
      </c>
      <c r="U19" s="60">
        <f>IF(ISBLANK(HLOOKUP(U$2,Monitoring_eng!$A$1:$DB$79,Results!$C19,FALSE)),"",IF(HLOOKUP(U$2,Monitoring_eng!$A$1:$DB$79,Results!$C19,FALSE)=$I19,$P19,IF(HLOOKUP(U$2,Monitoring_eng!$A$1:$DB$79,Results!$C19,FALSE)=$K19,$Q19,IF(HLOOKUP(U$2,Monitoring_eng!$A$1:$DB$79,Results!$C19,FALSE)=$M19,$R19,IF(HLOOKUP(U$2,Monitoring_eng!$A$1:$DB$79,Results!$C19,FALSE)=$O19,$S19,"CHYBA")))))</f>
        <v>1</v>
      </c>
      <c r="V19" s="60">
        <f>IF(ISBLANK(HLOOKUP(V$2,Monitoring_eng!$A$1:$DB$79,Results!$C19,FALSE)),"",IF(HLOOKUP(V$2,Monitoring_eng!$A$1:$DB$79,Results!$C19,FALSE)=$I19,$P19,IF(HLOOKUP(V$2,Monitoring_eng!$A$1:$DB$79,Results!$C19,FALSE)=$K19,$Q19,IF(HLOOKUP(V$2,Monitoring_eng!$A$1:$DB$79,Results!$C19,FALSE)=$M19,$R19,IF(HLOOKUP(V$2,Monitoring_eng!$A$1:$DB$79,Results!$C19,FALSE)=$O19,$S19,"CHYBA")))))</f>
        <v>1</v>
      </c>
      <c r="W19" s="60">
        <f>IF(ISBLANK(HLOOKUP(W$2,Monitoring_eng!$A$1:$DB$79,Results!$C19,FALSE)),"",IF(HLOOKUP(W$2,Monitoring_eng!$A$1:$DB$79,Results!$C19,FALSE)=$I19,$P19,IF(HLOOKUP(W$2,Monitoring_eng!$A$1:$DB$79,Results!$C19,FALSE)=$K19,$Q19,IF(HLOOKUP(W$2,Monitoring_eng!$A$1:$DB$79,Results!$C19,FALSE)=$M19,$R19,IF(HLOOKUP(W$2,Monitoring_eng!$A$1:$DB$79,Results!$C19,FALSE)=$O19,$S19,"CHYBA")))))</f>
        <v>1</v>
      </c>
      <c r="X19" s="60">
        <f>IF(ISBLANK(HLOOKUP(X$2,Monitoring_eng!$A$1:$DB$79,Results!$C19,FALSE)),"",IF(HLOOKUP(X$2,Monitoring_eng!$A$1:$DB$79,Results!$C19,FALSE)=$I19,$P19,IF(HLOOKUP(X$2,Monitoring_eng!$A$1:$DB$79,Results!$C19,FALSE)=$K19,$Q19,IF(HLOOKUP(X$2,Monitoring_eng!$A$1:$DB$79,Results!$C19,FALSE)=$M19,$R19,IF(HLOOKUP(X$2,Monitoring_eng!$A$1:$DB$79,Results!$C19,FALSE)=$O19,$S19,"CHYBA")))))</f>
        <v>1</v>
      </c>
      <c r="Y19" s="60">
        <f>IF(ISBLANK(HLOOKUP(Y$2,Monitoring_eng!$A$1:$DB$79,Results!$C19,FALSE)),"",IF(HLOOKUP(Y$2,Monitoring_eng!$A$1:$DB$79,Results!$C19,FALSE)=$I19,$P19,IF(HLOOKUP(Y$2,Monitoring_eng!$A$1:$DB$79,Results!$C19,FALSE)=$K19,$Q19,IF(HLOOKUP(Y$2,Monitoring_eng!$A$1:$DB$79,Results!$C19,FALSE)=$M19,$R19,IF(HLOOKUP(Y$2,Monitoring_eng!$A$1:$DB$79,Results!$C19,FALSE)=$O19,$S19,"CHYBA")))))</f>
        <v>1</v>
      </c>
      <c r="Z19" s="60">
        <f>IF(ISBLANK(HLOOKUP(Z$2,Monitoring_eng!$A$1:$DB$79,Results!$C19,FALSE)),"",IF(HLOOKUP(Z$2,Monitoring_eng!$A$1:$DB$79,Results!$C19,FALSE)=$I19,$P19,IF(HLOOKUP(Z$2,Monitoring_eng!$A$1:$DB$79,Results!$C19,FALSE)=$K19,$Q19,IF(HLOOKUP(Z$2,Monitoring_eng!$A$1:$DB$79,Results!$C19,FALSE)=$M19,$R19,IF(HLOOKUP(Z$2,Monitoring_eng!$A$1:$DB$79,Results!$C19,FALSE)=$O19,$S19,"CHYBA")))))</f>
        <v>1</v>
      </c>
      <c r="AA19" s="60">
        <f>IF(ISBLANK(HLOOKUP(AA$2,Monitoring_eng!$A$1:$DB$79,Results!$C19,FALSE)),"",IF(HLOOKUP(AA$2,Monitoring_eng!$A$1:$DB$79,Results!$C19,FALSE)=$I19,$P19,IF(HLOOKUP(AA$2,Monitoring_eng!$A$1:$DB$79,Results!$C19,FALSE)=$K19,$Q19,IF(HLOOKUP(AA$2,Monitoring_eng!$A$1:$DB$79,Results!$C19,FALSE)=$M19,$R19,IF(HLOOKUP(AA$2,Monitoring_eng!$A$1:$DB$79,Results!$C19,FALSE)=$O19,$S19,"CHYBA")))))</f>
        <v>1</v>
      </c>
      <c r="AB19" s="60">
        <f>IF(ISBLANK(HLOOKUP(AB$2,Monitoring_eng!$A$1:$DB$79,Results!$C19,FALSE)),"",IF(HLOOKUP(AB$2,Monitoring_eng!$A$1:$DB$79,Results!$C19,FALSE)=$I19,$P19,IF(HLOOKUP(AB$2,Monitoring_eng!$A$1:$DB$79,Results!$C19,FALSE)=$K19,$Q19,IF(HLOOKUP(AB$2,Monitoring_eng!$A$1:$DB$79,Results!$C19,FALSE)=$M19,$R19,IF(HLOOKUP(AB$2,Monitoring_eng!$A$1:$DB$79,Results!$C19,FALSE)=$O19,$S19,"CHYBA")))))</f>
        <v>1</v>
      </c>
      <c r="AC19" s="60">
        <f>IF(ISBLANK(HLOOKUP(AC$2,Monitoring_eng!$A$1:$DB$79,Results!$C19,FALSE)),"",IF(HLOOKUP(AC$2,Monitoring_eng!$A$1:$DB$79,Results!$C19,FALSE)=$I19,$P19,IF(HLOOKUP(AC$2,Monitoring_eng!$A$1:$DB$79,Results!$C19,FALSE)=$K19,$Q19,IF(HLOOKUP(AC$2,Monitoring_eng!$A$1:$DB$79,Results!$C19,FALSE)=$M19,$R19,IF(HLOOKUP(AC$2,Monitoring_eng!$A$1:$DB$79,Results!$C19,FALSE)=$O19,$S19,"CHYBA")))))</f>
        <v>1</v>
      </c>
      <c r="AD19" s="60">
        <f>IF(ISBLANK(HLOOKUP(AD$2,Monitoring_eng!$A$1:$DB$79,Results!$C19,FALSE)),"",IF(HLOOKUP(AD$2,Monitoring_eng!$A$1:$DB$79,Results!$C19,FALSE)=$I19,$P19,IF(HLOOKUP(AD$2,Monitoring_eng!$A$1:$DB$79,Results!$C19,FALSE)=$K19,$Q19,IF(HLOOKUP(AD$2,Monitoring_eng!$A$1:$DB$79,Results!$C19,FALSE)=$M19,$R19,IF(HLOOKUP(AD$2,Monitoring_eng!$A$1:$DB$79,Results!$C19,FALSE)=$O19,$S19,"CHYBA")))))</f>
        <v>1</v>
      </c>
      <c r="AE19" s="60">
        <f>IF(ISBLANK(HLOOKUP(AE$2,Monitoring_eng!$A$1:$DB$79,Results!$C19,FALSE)),"",IF(HLOOKUP(AE$2,Monitoring_eng!$A$1:$DB$79,Results!$C19,FALSE)=$I19,$P19,IF(HLOOKUP(AE$2,Monitoring_eng!$A$1:$DB$79,Results!$C19,FALSE)=$K19,$Q19,IF(HLOOKUP(AE$2,Monitoring_eng!$A$1:$DB$79,Results!$C19,FALSE)=$M19,$R19,IF(HLOOKUP(AE$2,Monitoring_eng!$A$1:$DB$79,Results!$C19,FALSE)=$O19,$S19,"CHYBA")))))</f>
        <v>1</v>
      </c>
      <c r="AF19" s="60">
        <f>IF(ISBLANK(HLOOKUP(AF$2,Monitoring_eng!$A$1:$DB$79,Results!$C19,FALSE)),"",IF(HLOOKUP(AF$2,Monitoring_eng!$A$1:$DB$79,Results!$C19,FALSE)=$I19,$P19,IF(HLOOKUP(AF$2,Monitoring_eng!$A$1:$DB$79,Results!$C19,FALSE)=$K19,$Q19,IF(HLOOKUP(AF$2,Monitoring_eng!$A$1:$DB$79,Results!$C19,FALSE)=$M19,$R19,IF(HLOOKUP(AF$2,Monitoring_eng!$A$1:$DB$79,Results!$C19,FALSE)=$O19,$S19,"CHYBA")))))</f>
        <v>1</v>
      </c>
      <c r="AG19" s="60">
        <f>IF(ISBLANK(HLOOKUP(AG$2,Monitoring_eng!$A$1:$DB$79,Results!$C19,FALSE)),"",IF(HLOOKUP(AG$2,Monitoring_eng!$A$1:$DB$79,Results!$C19,FALSE)=$I19,$P19,IF(HLOOKUP(AG$2,Monitoring_eng!$A$1:$DB$79,Results!$C19,FALSE)=$K19,$Q19,IF(HLOOKUP(AG$2,Monitoring_eng!$A$1:$DB$79,Results!$C19,FALSE)=$M19,$R19,IF(HLOOKUP(AG$2,Monitoring_eng!$A$1:$DB$79,Results!$C19,FALSE)=$O19,$S19,"CHYBA")))))</f>
        <v>1</v>
      </c>
      <c r="AH19" s="60">
        <f>IF(ISBLANK(HLOOKUP(AH$2,Monitoring_eng!$A$1:$DB$79,Results!$C19,FALSE)),"",IF(HLOOKUP(AH$2,Monitoring_eng!$A$1:$DB$79,Results!$C19,FALSE)=$I19,$P19,IF(HLOOKUP(AH$2,Monitoring_eng!$A$1:$DB$79,Results!$C19,FALSE)=$K19,$Q19,IF(HLOOKUP(AH$2,Monitoring_eng!$A$1:$DB$79,Results!$C19,FALSE)=$M19,$R19,IF(HLOOKUP(AH$2,Monitoring_eng!$A$1:$DB$79,Results!$C19,FALSE)=$O19,$S19,"CHYBA")))))</f>
        <v>1</v>
      </c>
      <c r="AI19" s="60">
        <f>IF(ISBLANK(HLOOKUP(AI$2,Monitoring_eng!$A$1:$DB$79,Results!$C19,FALSE)),"",IF(HLOOKUP(AI$2,Monitoring_eng!$A$1:$DB$79,Results!$C19,FALSE)=$I19,$P19,IF(HLOOKUP(AI$2,Monitoring_eng!$A$1:$DB$79,Results!$C19,FALSE)=$K19,$Q19,IF(HLOOKUP(AI$2,Monitoring_eng!$A$1:$DB$79,Results!$C19,FALSE)=$M19,$R19,IF(HLOOKUP(AI$2,Monitoring_eng!$A$1:$DB$79,Results!$C19,FALSE)=$O19,$S19,"CHYBA")))))</f>
        <v>1</v>
      </c>
      <c r="AJ19" s="60">
        <f>IF(ISBLANK(HLOOKUP(AJ$2,Monitoring_eng!$A$1:$DB$79,Results!$C19,FALSE)),"",IF(HLOOKUP(AJ$2,Monitoring_eng!$A$1:$DB$79,Results!$C19,FALSE)=$I19,$P19,IF(HLOOKUP(AJ$2,Monitoring_eng!$A$1:$DB$79,Results!$C19,FALSE)=$K19,$Q19,IF(HLOOKUP(AJ$2,Monitoring_eng!$A$1:$DB$79,Results!$C19,FALSE)=$M19,$R19,IF(HLOOKUP(AJ$2,Monitoring_eng!$A$1:$DB$79,Results!$C19,FALSE)=$O19,$S19,"CHYBA")))))</f>
        <v>1</v>
      </c>
      <c r="AK19" s="60">
        <f>IF(ISBLANK(HLOOKUP(AK$2,Monitoring_eng!$A$1:$DB$79,Results!$C19,FALSE)),"",IF(HLOOKUP(AK$2,Monitoring_eng!$A$1:$DB$79,Results!$C19,FALSE)=$I19,$P19,IF(HLOOKUP(AK$2,Monitoring_eng!$A$1:$DB$79,Results!$C19,FALSE)=$K19,$Q19,IF(HLOOKUP(AK$2,Monitoring_eng!$A$1:$DB$79,Results!$C19,FALSE)=$M19,$R19,IF(HLOOKUP(AK$2,Monitoring_eng!$A$1:$DB$79,Results!$C19,FALSE)=$O19,$S19,"CHYBA")))))</f>
        <v>0</v>
      </c>
      <c r="AL19" s="60">
        <f>IF(ISBLANK(HLOOKUP(AL$2,Monitoring_eng!$A$1:$DB$79,Results!$C19,FALSE)),"",IF(HLOOKUP(AL$2,Monitoring_eng!$A$1:$DB$79,Results!$C19,FALSE)=$I19,$P19,IF(HLOOKUP(AL$2,Monitoring_eng!$A$1:$DB$79,Results!$C19,FALSE)=$K19,$Q19,IF(HLOOKUP(AL$2,Monitoring_eng!$A$1:$DB$79,Results!$C19,FALSE)=$M19,$R19,IF(HLOOKUP(AL$2,Monitoring_eng!$A$1:$DB$79,Results!$C19,FALSE)=$O19,$S19,"CHYBA")))))</f>
        <v>1</v>
      </c>
      <c r="AM19" s="60">
        <f>IF(ISBLANK(HLOOKUP(AM$2,Monitoring_eng!$A$1:$DB$79,Results!$C19,FALSE)),"",IF(HLOOKUP(AM$2,Monitoring_eng!$A$1:$DB$79,Results!$C19,FALSE)=$I19,$P19,IF(HLOOKUP(AM$2,Monitoring_eng!$A$1:$DB$79,Results!$C19,FALSE)=$K19,$Q19,IF(HLOOKUP(AM$2,Monitoring_eng!$A$1:$DB$79,Results!$C19,FALSE)=$M19,$R19,IF(HLOOKUP(AM$2,Monitoring_eng!$A$1:$DB$79,Results!$C19,FALSE)=$O19,$S19,"CHYBA")))))</f>
        <v>1</v>
      </c>
      <c r="AN19" s="60">
        <f>IF(ISBLANK(HLOOKUP(AN$2,Monitoring_eng!$A$1:$DB$79,Results!$C19,FALSE)),"",IF(HLOOKUP(AN$2,Monitoring_eng!$A$1:$DB$79,Results!$C19,FALSE)=$I19,$P19,IF(HLOOKUP(AN$2,Monitoring_eng!$A$1:$DB$79,Results!$C19,FALSE)=$K19,$Q19,IF(HLOOKUP(AN$2,Monitoring_eng!$A$1:$DB$79,Results!$C19,FALSE)=$M19,$R19,IF(HLOOKUP(AN$2,Monitoring_eng!$A$1:$DB$79,Results!$C19,FALSE)=$O19,$S19,"CHYBA")))))</f>
        <v>1</v>
      </c>
      <c r="AO19" s="60">
        <f>IF(ISBLANK(HLOOKUP(AO$2,Monitoring_eng!$A$1:$DB$79,Results!$C19,FALSE)),"",IF(HLOOKUP(AO$2,Monitoring_eng!$A$1:$DB$79,Results!$C19,FALSE)=$I19,$P19,IF(HLOOKUP(AO$2,Monitoring_eng!$A$1:$DB$79,Results!$C19,FALSE)=$K19,$Q19,IF(HLOOKUP(AO$2,Monitoring_eng!$A$1:$DB$79,Results!$C19,FALSE)=$M19,$R19,IF(HLOOKUP(AO$2,Monitoring_eng!$A$1:$DB$79,Results!$C19,FALSE)=$O19,$S19,"CHYBA")))))</f>
        <v>1</v>
      </c>
      <c r="AP19" s="60">
        <f>IF(ISBLANK(HLOOKUP(AP$2,Monitoring_eng!$A$1:$DB$79,Results!$C19,FALSE)),"",IF(HLOOKUP(AP$2,Monitoring_eng!$A$1:$DB$79,Results!$C19,FALSE)=$I19,$P19,IF(HLOOKUP(AP$2,Monitoring_eng!$A$1:$DB$79,Results!$C19,FALSE)=$K19,$Q19,IF(HLOOKUP(AP$2,Monitoring_eng!$A$1:$DB$79,Results!$C19,FALSE)=$M19,$R19,IF(HLOOKUP(AP$2,Monitoring_eng!$A$1:$DB$79,Results!$C19,FALSE)=$O19,$S19,"CHYBA")))))</f>
        <v>1</v>
      </c>
      <c r="AQ19" s="60">
        <f>IF(ISBLANK(HLOOKUP(AQ$2,Monitoring_eng!$A$1:$DB$79,Results!$C19,FALSE)),"",IF(HLOOKUP(AQ$2,Monitoring_eng!$A$1:$DB$79,Results!$C19,FALSE)=$I19,$P19,IF(HLOOKUP(AQ$2,Monitoring_eng!$A$1:$DB$79,Results!$C19,FALSE)=$K19,$Q19,IF(HLOOKUP(AQ$2,Monitoring_eng!$A$1:$DB$79,Results!$C19,FALSE)=$M19,$R19,IF(HLOOKUP(AQ$2,Monitoring_eng!$A$1:$DB$79,Results!$C19,FALSE)=$O19,$S19,"CHYBA")))))</f>
        <v>1</v>
      </c>
      <c r="AR19" s="60">
        <f>IF(ISBLANK(HLOOKUP(AR$2,Monitoring_eng!$A$1:$DB$79,Results!$C19,FALSE)),"",IF(HLOOKUP(AR$2,Monitoring_eng!$A$1:$DB$79,Results!$C19,FALSE)=$I19,$P19,IF(HLOOKUP(AR$2,Monitoring_eng!$A$1:$DB$79,Results!$C19,FALSE)=$K19,$Q19,IF(HLOOKUP(AR$2,Monitoring_eng!$A$1:$DB$79,Results!$C19,FALSE)=$M19,$R19,IF(HLOOKUP(AR$2,Monitoring_eng!$A$1:$DB$79,Results!$C19,FALSE)=$O19,$S19,"CHYBA")))))</f>
        <v>1</v>
      </c>
      <c r="AS19" s="60">
        <f>IF(ISBLANK(HLOOKUP(AS$2,Monitoring_eng!$A$1:$DB$79,Results!$C19,FALSE)),"",IF(HLOOKUP(AS$2,Monitoring_eng!$A$1:$DB$79,Results!$C19,FALSE)=$I19,$P19,IF(HLOOKUP(AS$2,Monitoring_eng!$A$1:$DB$79,Results!$C19,FALSE)=$K19,$Q19,IF(HLOOKUP(AS$2,Monitoring_eng!$A$1:$DB$79,Results!$C19,FALSE)=$M19,$R19,IF(HLOOKUP(AS$2,Monitoring_eng!$A$1:$DB$79,Results!$C19,FALSE)=$O19,$S19,"CHYBA")))))</f>
        <v>1</v>
      </c>
      <c r="AT19" s="60">
        <f>IF(ISBLANK(HLOOKUP(AT$2,Monitoring_eng!$A$1:$DB$79,Results!$C19,FALSE)),"",IF(HLOOKUP(AT$2,Monitoring_eng!$A$1:$DB$79,Results!$C19,FALSE)=$I19,$P19,IF(HLOOKUP(AT$2,Monitoring_eng!$A$1:$DB$79,Results!$C19,FALSE)=$K19,$Q19,IF(HLOOKUP(AT$2,Monitoring_eng!$A$1:$DB$79,Results!$C19,FALSE)=$M19,$R19,IF(HLOOKUP(AT$2,Monitoring_eng!$A$1:$DB$79,Results!$C19,FALSE)=$O19,$S19,"CHYBA")))))</f>
        <v>1</v>
      </c>
      <c r="AU19" s="60">
        <f>IF(ISBLANK(HLOOKUP(AU$2,Monitoring_eng!$A$1:$DB$79,Results!$C19,FALSE)),"",IF(HLOOKUP(AU$2,Monitoring_eng!$A$1:$DB$79,Results!$C19,FALSE)=$I19,$P19,IF(HLOOKUP(AU$2,Monitoring_eng!$A$1:$DB$79,Results!$C19,FALSE)=$K19,$Q19,IF(HLOOKUP(AU$2,Monitoring_eng!$A$1:$DB$79,Results!$C19,FALSE)=$M19,$R19,IF(HLOOKUP(AU$2,Monitoring_eng!$A$1:$DB$79,Results!$C19,FALSE)=$O19,$S19,"CHYBA")))))</f>
        <v>1</v>
      </c>
      <c r="AV19" s="60">
        <f>IF(ISBLANK(HLOOKUP(AV$2,Monitoring_eng!$A$1:$DB$79,Results!$C19,FALSE)),"",IF(HLOOKUP(AV$2,Monitoring_eng!$A$1:$DB$79,Results!$C19,FALSE)=$I19,$P19,IF(HLOOKUP(AV$2,Monitoring_eng!$A$1:$DB$79,Results!$C19,FALSE)=$K19,$Q19,IF(HLOOKUP(AV$2,Monitoring_eng!$A$1:$DB$79,Results!$C19,FALSE)=$M19,$R19,IF(HLOOKUP(AV$2,Monitoring_eng!$A$1:$DB$79,Results!$C19,FALSE)=$O19,$S19,"CHYBA")))))</f>
        <v>1</v>
      </c>
      <c r="AW19" s="60">
        <f>IF(ISBLANK(HLOOKUP(AW$2,Monitoring_eng!$A$1:$DB$79,Results!$C19,FALSE)),"",IF(HLOOKUP(AW$2,Monitoring_eng!$A$1:$DB$79,Results!$C19,FALSE)=$I19,$P19,IF(HLOOKUP(AW$2,Monitoring_eng!$A$1:$DB$79,Results!$C19,FALSE)=$K19,$Q19,IF(HLOOKUP(AW$2,Monitoring_eng!$A$1:$DB$79,Results!$C19,FALSE)=$M19,$R19,IF(HLOOKUP(AW$2,Monitoring_eng!$A$1:$DB$79,Results!$C19,FALSE)=$O19,$S19,"CHYBA")))))</f>
        <v>1</v>
      </c>
      <c r="AX19" s="60">
        <f>IF(ISBLANK(HLOOKUP(AX$2,Monitoring_eng!$A$1:$DB$79,Results!$C19,FALSE)),"",IF(HLOOKUP(AX$2,Monitoring_eng!$A$1:$DB$79,Results!$C19,FALSE)=$I19,$P19,IF(HLOOKUP(AX$2,Monitoring_eng!$A$1:$DB$79,Results!$C19,FALSE)=$K19,$Q19,IF(HLOOKUP(AX$2,Monitoring_eng!$A$1:$DB$79,Results!$C19,FALSE)=$M19,$R19,IF(HLOOKUP(AX$2,Monitoring_eng!$A$1:$DB$79,Results!$C19,FALSE)=$O19,$S19,"CHYBA")))))</f>
        <v>1</v>
      </c>
      <c r="AY19" s="60">
        <f>IF(ISBLANK(HLOOKUP(AY$2,Monitoring_eng!$A$1:$DB$79,Results!$C19,FALSE)),"",IF(HLOOKUP(AY$2,Monitoring_eng!$A$1:$DB$79,Results!$C19,FALSE)=$I19,$P19,IF(HLOOKUP(AY$2,Monitoring_eng!$A$1:$DB$79,Results!$C19,FALSE)=$K19,$Q19,IF(HLOOKUP(AY$2,Monitoring_eng!$A$1:$DB$79,Results!$C19,FALSE)=$M19,$R19,IF(HLOOKUP(AY$2,Monitoring_eng!$A$1:$DB$79,Results!$C19,FALSE)=$O19,$S19,"CHYBA")))))</f>
        <v>1</v>
      </c>
      <c r="AZ19" s="60">
        <f>IF(ISBLANK(HLOOKUP(AZ$2,Monitoring_eng!$A$1:$DB$79,Results!$C19,FALSE)),"",IF(HLOOKUP(AZ$2,Monitoring_eng!$A$1:$DB$79,Results!$C19,FALSE)=$I19,$P19,IF(HLOOKUP(AZ$2,Monitoring_eng!$A$1:$DB$79,Results!$C19,FALSE)=$K19,$Q19,IF(HLOOKUP(AZ$2,Monitoring_eng!$A$1:$DB$79,Results!$C19,FALSE)=$M19,$R19,IF(HLOOKUP(AZ$2,Monitoring_eng!$A$1:$DB$79,Results!$C19,FALSE)=$O19,$S19,"CHYBA")))))</f>
        <v>1</v>
      </c>
      <c r="BA19" s="60">
        <f>IF(ISBLANK(HLOOKUP(BA$2,Monitoring_eng!$A$1:$DB$79,Results!$C19,FALSE)),"",IF(HLOOKUP(BA$2,Monitoring_eng!$A$1:$DB$79,Results!$C19,FALSE)=$I19,$P19,IF(HLOOKUP(BA$2,Monitoring_eng!$A$1:$DB$79,Results!$C19,FALSE)=$K19,$Q19,IF(HLOOKUP(BA$2,Monitoring_eng!$A$1:$DB$79,Results!$C19,FALSE)=$M19,$R19,IF(HLOOKUP(BA$2,Monitoring_eng!$A$1:$DB$79,Results!$C19,FALSE)=$O19,$S19,"CHYBA")))))</f>
        <v>1</v>
      </c>
      <c r="BB19" s="60">
        <f>IF(ISBLANK(HLOOKUP(BB$2,Monitoring_eng!$A$1:$DB$79,Results!$C19,FALSE)),"",IF(HLOOKUP(BB$2,Monitoring_eng!$A$1:$DB$79,Results!$C19,FALSE)=$I19,$P19,IF(HLOOKUP(BB$2,Monitoring_eng!$A$1:$DB$79,Results!$C19,FALSE)=$K19,$Q19,IF(HLOOKUP(BB$2,Monitoring_eng!$A$1:$DB$79,Results!$C19,FALSE)=$M19,$R19,IF(HLOOKUP(BB$2,Monitoring_eng!$A$1:$DB$79,Results!$C19,FALSE)=$O19,$S19,"CHYBA")))))</f>
        <v>1</v>
      </c>
      <c r="BC19" s="60">
        <f>IF(ISBLANK(HLOOKUP(BC$2,Monitoring_eng!$A$1:$DB$79,Results!$C19,FALSE)),"",IF(HLOOKUP(BC$2,Monitoring_eng!$A$1:$DB$79,Results!$C19,FALSE)=$I19,$P19,IF(HLOOKUP(BC$2,Monitoring_eng!$A$1:$DB$79,Results!$C19,FALSE)=$K19,$Q19,IF(HLOOKUP(BC$2,Monitoring_eng!$A$1:$DB$79,Results!$C19,FALSE)=$M19,$R19,IF(HLOOKUP(BC$2,Monitoring_eng!$A$1:$DB$79,Results!$C19,FALSE)=$O19,$S19,"CHYBA")))))</f>
        <v>1</v>
      </c>
      <c r="BD19" s="60">
        <f>IF(ISBLANK(HLOOKUP(BD$2,Monitoring_eng!$A$1:$DB$79,Results!$C19,FALSE)),"",IF(HLOOKUP(BD$2,Monitoring_eng!$A$1:$DB$79,Results!$C19,FALSE)=$I19,$P19,IF(HLOOKUP(BD$2,Monitoring_eng!$A$1:$DB$79,Results!$C19,FALSE)=$K19,$Q19,IF(HLOOKUP(BD$2,Monitoring_eng!$A$1:$DB$79,Results!$C19,FALSE)=$M19,$R19,IF(HLOOKUP(BD$2,Monitoring_eng!$A$1:$DB$79,Results!$C19,FALSE)=$O19,$S19,"CHYBA")))))</f>
        <v>1</v>
      </c>
      <c r="BE19" s="60">
        <f>IF(ISBLANK(HLOOKUP(BE$2,Monitoring_eng!$A$1:$DB$79,Results!$C19,FALSE)),"",IF(HLOOKUP(BE$2,Monitoring_eng!$A$1:$DB$79,Results!$C19,FALSE)=$I19,$P19,IF(HLOOKUP(BE$2,Monitoring_eng!$A$1:$DB$79,Results!$C19,FALSE)=$K19,$Q19,IF(HLOOKUP(BE$2,Monitoring_eng!$A$1:$DB$79,Results!$C19,FALSE)=$M19,$R19,IF(HLOOKUP(BE$2,Monitoring_eng!$A$1:$DB$79,Results!$C19,FALSE)=$O19,$S19,"CHYBA")))))</f>
        <v>1</v>
      </c>
      <c r="BF19" s="60">
        <f>IF(ISBLANK(HLOOKUP(BF$2,Monitoring_eng!$A$1:$DB$79,Results!$C19,FALSE)),"",IF(HLOOKUP(BF$2,Monitoring_eng!$A$1:$DB$79,Results!$C19,FALSE)=$I19,$P19,IF(HLOOKUP(BF$2,Monitoring_eng!$A$1:$DB$79,Results!$C19,FALSE)=$K19,$Q19,IF(HLOOKUP(BF$2,Monitoring_eng!$A$1:$DB$79,Results!$C19,FALSE)=$M19,$R19,IF(HLOOKUP(BF$2,Monitoring_eng!$A$1:$DB$79,Results!$C19,FALSE)=$O19,$S19,"CHYBA")))))</f>
        <v>1</v>
      </c>
      <c r="BG19" s="60">
        <f>IF(ISBLANK(HLOOKUP(BG$2,Monitoring_eng!$A$1:$DB$79,Results!$C19,FALSE)),"",IF(HLOOKUP(BG$2,Monitoring_eng!$A$1:$DB$79,Results!$C19,FALSE)=$I19,$P19,IF(HLOOKUP(BG$2,Monitoring_eng!$A$1:$DB$79,Results!$C19,FALSE)=$K19,$Q19,IF(HLOOKUP(BG$2,Monitoring_eng!$A$1:$DB$79,Results!$C19,FALSE)=$M19,$R19,IF(HLOOKUP(BG$2,Monitoring_eng!$A$1:$DB$79,Results!$C19,FALSE)=$O19,$S19,"CHYBA")))))</f>
        <v>1</v>
      </c>
      <c r="BH19" s="60">
        <f>IF(ISBLANK(HLOOKUP(BH$2,Monitoring_eng!$A$1:$DB$79,Results!$C19,FALSE)),"",IF(HLOOKUP(BH$2,Monitoring_eng!$A$1:$DB$79,Results!$C19,FALSE)=$I19,$P19,IF(HLOOKUP(BH$2,Monitoring_eng!$A$1:$DB$79,Results!$C19,FALSE)=$K19,$Q19,IF(HLOOKUP(BH$2,Monitoring_eng!$A$1:$DB$79,Results!$C19,FALSE)=$M19,$R19,IF(HLOOKUP(BH$2,Monitoring_eng!$A$1:$DB$79,Results!$C19,FALSE)=$O19,$S19,"CHYBA")))))</f>
        <v>1</v>
      </c>
      <c r="BI19" s="60">
        <f>IF(ISBLANK(HLOOKUP(BI$2,Monitoring_eng!$A$1:$DB$79,Results!$C19,FALSE)),"",IF(HLOOKUP(BI$2,Monitoring_eng!$A$1:$DB$79,Results!$C19,FALSE)=$I19,$P19,IF(HLOOKUP(BI$2,Monitoring_eng!$A$1:$DB$79,Results!$C19,FALSE)=$K19,$Q19,IF(HLOOKUP(BI$2,Monitoring_eng!$A$1:$DB$79,Results!$C19,FALSE)=$M19,$R19,IF(HLOOKUP(BI$2,Monitoring_eng!$A$1:$DB$79,Results!$C19,FALSE)=$O19,$S19,"CHYBA")))))</f>
        <v>1</v>
      </c>
      <c r="BJ19" s="60">
        <f>IF(ISBLANK(HLOOKUP(BJ$2,Monitoring_eng!$A$1:$DB$79,Results!$C19,FALSE)),"",IF(HLOOKUP(BJ$2,Monitoring_eng!$A$1:$DB$79,Results!$C19,FALSE)=$I19,$P19,IF(HLOOKUP(BJ$2,Monitoring_eng!$A$1:$DB$79,Results!$C19,FALSE)=$K19,$Q19,IF(HLOOKUP(BJ$2,Monitoring_eng!$A$1:$DB$79,Results!$C19,FALSE)=$M19,$R19,IF(HLOOKUP(BJ$2,Monitoring_eng!$A$1:$DB$79,Results!$C19,FALSE)=$O19,$S19,"CHYBA")))))</f>
        <v>1</v>
      </c>
      <c r="BK19" s="60">
        <f>IF(ISBLANK(HLOOKUP(BK$2,Monitoring_eng!$A$1:$DB$79,Results!$C19,FALSE)),"",IF(HLOOKUP(BK$2,Monitoring_eng!$A$1:$DB$79,Results!$C19,FALSE)=$I19,$P19,IF(HLOOKUP(BK$2,Monitoring_eng!$A$1:$DB$79,Results!$C19,FALSE)=$K19,$Q19,IF(HLOOKUP(BK$2,Monitoring_eng!$A$1:$DB$79,Results!$C19,FALSE)=$M19,$R19,IF(HLOOKUP(BK$2,Monitoring_eng!$A$1:$DB$79,Results!$C19,FALSE)=$O19,$S19,"CHYBA")))))</f>
        <v>1</v>
      </c>
      <c r="BL19" s="60">
        <f>IF(ISBLANK(HLOOKUP(BL$2,Monitoring_eng!$A$1:$DB$79,Results!$C19,FALSE)),"",IF(HLOOKUP(BL$2,Monitoring_eng!$A$1:$DB$79,Results!$C19,FALSE)=$I19,$P19,IF(HLOOKUP(BL$2,Monitoring_eng!$A$1:$DB$79,Results!$C19,FALSE)=$K19,$Q19,IF(HLOOKUP(BL$2,Monitoring_eng!$A$1:$DB$79,Results!$C19,FALSE)=$M19,$R19,IF(HLOOKUP(BL$2,Monitoring_eng!$A$1:$DB$79,Results!$C19,FALSE)=$O19,$S19,"CHYBA")))))</f>
        <v>1</v>
      </c>
      <c r="BM19" s="60">
        <f>IF(ISBLANK(HLOOKUP(BM$2,Monitoring_eng!$A$1:$DB$79,Results!$C19,FALSE)),"",IF(HLOOKUP(BM$2,Monitoring_eng!$A$1:$DB$79,Results!$C19,FALSE)=$I19,$P19,IF(HLOOKUP(BM$2,Monitoring_eng!$A$1:$DB$79,Results!$C19,FALSE)=$K19,$Q19,IF(HLOOKUP(BM$2,Monitoring_eng!$A$1:$DB$79,Results!$C19,FALSE)=$M19,$R19,IF(HLOOKUP(BM$2,Monitoring_eng!$A$1:$DB$79,Results!$C19,FALSE)=$O19,$S19,"CHYBA")))))</f>
        <v>1</v>
      </c>
      <c r="BN19" s="60">
        <f>IF(ISBLANK(HLOOKUP(BN$2,Monitoring_eng!$A$1:$DB$79,Results!$C19,FALSE)),"",IF(HLOOKUP(BN$2,Monitoring_eng!$A$1:$DB$79,Results!$C19,FALSE)=$I19,$P19,IF(HLOOKUP(BN$2,Monitoring_eng!$A$1:$DB$79,Results!$C19,FALSE)=$K19,$Q19,IF(HLOOKUP(BN$2,Monitoring_eng!$A$1:$DB$79,Results!$C19,FALSE)=$M19,$R19,IF(HLOOKUP(BN$2,Monitoring_eng!$A$1:$DB$79,Results!$C19,FALSE)=$O19,$S19,"CHYBA")))))</f>
        <v>1</v>
      </c>
      <c r="BO19" s="60">
        <f>IF(ISBLANK(HLOOKUP(BO$2,Monitoring_eng!$A$1:$DB$79,Results!$C19,FALSE)),"",IF(HLOOKUP(BO$2,Monitoring_eng!$A$1:$DB$79,Results!$C19,FALSE)=$I19,$P19,IF(HLOOKUP(BO$2,Monitoring_eng!$A$1:$DB$79,Results!$C19,FALSE)=$K19,$Q19,IF(HLOOKUP(BO$2,Monitoring_eng!$A$1:$DB$79,Results!$C19,FALSE)=$M19,$R19,IF(HLOOKUP(BO$2,Monitoring_eng!$A$1:$DB$79,Results!$C19,FALSE)=$O19,$S19,"CHYBA")))))</f>
        <v>1</v>
      </c>
      <c r="BP19" s="60">
        <f>IF(ISBLANK(HLOOKUP(BP$2,Monitoring_eng!$A$1:$DB$79,Results!$C19,FALSE)),"",IF(HLOOKUP(BP$2,Monitoring_eng!$A$1:$DB$79,Results!$C19,FALSE)=$I19,$P19,IF(HLOOKUP(BP$2,Monitoring_eng!$A$1:$DB$79,Results!$C19,FALSE)=$K19,$Q19,IF(HLOOKUP(BP$2,Monitoring_eng!$A$1:$DB$79,Results!$C19,FALSE)=$M19,$R19,IF(HLOOKUP(BP$2,Monitoring_eng!$A$1:$DB$79,Results!$C19,FALSE)=$O19,$S19,"CHYBA")))))</f>
        <v>1</v>
      </c>
      <c r="BQ19" s="60">
        <f>IF(ISBLANK(HLOOKUP(BQ$2,Monitoring_eng!$A$1:$DB$79,Results!$C19,FALSE)),"",IF(HLOOKUP(BQ$2,Monitoring_eng!$A$1:$DB$79,Results!$C19,FALSE)=$I19,$P19,IF(HLOOKUP(BQ$2,Monitoring_eng!$A$1:$DB$79,Results!$C19,FALSE)=$K19,$Q19,IF(HLOOKUP(BQ$2,Monitoring_eng!$A$1:$DB$79,Results!$C19,FALSE)=$M19,$R19,IF(HLOOKUP(BQ$2,Monitoring_eng!$A$1:$DB$79,Results!$C19,FALSE)=$O19,$S19,"CHYBA")))))</f>
        <v>1</v>
      </c>
    </row>
    <row r="20" spans="1:69" x14ac:dyDescent="0.3">
      <c r="A20" s="37" t="s">
        <v>870</v>
      </c>
      <c r="B20" s="37" t="s">
        <v>320</v>
      </c>
      <c r="C20" s="37">
        <v>19</v>
      </c>
      <c r="D20" s="39" t="s">
        <v>111</v>
      </c>
      <c r="E20" s="39" t="s">
        <v>499</v>
      </c>
      <c r="F20" s="40" t="s">
        <v>16</v>
      </c>
      <c r="G20" s="37">
        <v>1</v>
      </c>
      <c r="H20" s="37" t="s">
        <v>481</v>
      </c>
      <c r="I20" s="37" t="s">
        <v>621</v>
      </c>
      <c r="J20" s="37" t="s">
        <v>482</v>
      </c>
      <c r="K20" s="59" t="s">
        <v>622</v>
      </c>
      <c r="L20" s="37" t="s">
        <v>483</v>
      </c>
      <c r="M20" s="37" t="s">
        <v>623</v>
      </c>
      <c r="N20" s="37" t="s">
        <v>755</v>
      </c>
      <c r="O20" s="37" t="s">
        <v>755</v>
      </c>
      <c r="P20" s="37">
        <f t="shared" si="0"/>
        <v>1</v>
      </c>
      <c r="Q20" s="37">
        <v>0</v>
      </c>
      <c r="R20" s="37">
        <f t="shared" si="1"/>
        <v>0.5</v>
      </c>
      <c r="S20" s="37" t="s">
        <v>755</v>
      </c>
      <c r="T20" s="60">
        <f>IF(ISBLANK(HLOOKUP(T$2,Monitoring_eng!$A$1:$DB$79,Results!$C20,FALSE)),"",IF(HLOOKUP(T$2,Monitoring_eng!$A$1:$DB$79,Results!$C20,FALSE)=$I20,$P20,IF(HLOOKUP(T$2,Monitoring_eng!$A$1:$DB$79,Results!$C20,FALSE)=$K20,$Q20,IF(HLOOKUP(T$2,Monitoring_eng!$A$1:$DB$79,Results!$C20,FALSE)=$M20,$R20,IF(HLOOKUP(T$2,Monitoring_eng!$A$1:$DB$79,Results!$C20,FALSE)=$O20,$S20,"CHYBA")))))</f>
        <v>1</v>
      </c>
      <c r="U20" s="60">
        <f>IF(ISBLANK(HLOOKUP(U$2,Monitoring_eng!$A$1:$DB$79,Results!$C20,FALSE)),"",IF(HLOOKUP(U$2,Monitoring_eng!$A$1:$DB$79,Results!$C20,FALSE)=$I20,$P20,IF(HLOOKUP(U$2,Monitoring_eng!$A$1:$DB$79,Results!$C20,FALSE)=$K20,$Q20,IF(HLOOKUP(U$2,Monitoring_eng!$A$1:$DB$79,Results!$C20,FALSE)=$M20,$R20,IF(HLOOKUP(U$2,Monitoring_eng!$A$1:$DB$79,Results!$C20,FALSE)=$O20,$S20,"CHYBA")))))</f>
        <v>0</v>
      </c>
      <c r="V20" s="60">
        <f>IF(ISBLANK(HLOOKUP(V$2,Monitoring_eng!$A$1:$DB$79,Results!$C20,FALSE)),"",IF(HLOOKUP(V$2,Monitoring_eng!$A$1:$DB$79,Results!$C20,FALSE)=$I20,$P20,IF(HLOOKUP(V$2,Monitoring_eng!$A$1:$DB$79,Results!$C20,FALSE)=$K20,$Q20,IF(HLOOKUP(V$2,Monitoring_eng!$A$1:$DB$79,Results!$C20,FALSE)=$M20,$R20,IF(HLOOKUP(V$2,Monitoring_eng!$A$1:$DB$79,Results!$C20,FALSE)=$O20,$S20,"CHYBA")))))</f>
        <v>1</v>
      </c>
      <c r="W20" s="60">
        <f>IF(ISBLANK(HLOOKUP(W$2,Monitoring_eng!$A$1:$DB$79,Results!$C20,FALSE)),"",IF(HLOOKUP(W$2,Monitoring_eng!$A$1:$DB$79,Results!$C20,FALSE)=$I20,$P20,IF(HLOOKUP(W$2,Monitoring_eng!$A$1:$DB$79,Results!$C20,FALSE)=$K20,$Q20,IF(HLOOKUP(W$2,Monitoring_eng!$A$1:$DB$79,Results!$C20,FALSE)=$M20,$R20,IF(HLOOKUP(W$2,Monitoring_eng!$A$1:$DB$79,Results!$C20,FALSE)=$O20,$S20,"CHYBA")))))</f>
        <v>1</v>
      </c>
      <c r="X20" s="60">
        <f>IF(ISBLANK(HLOOKUP(X$2,Monitoring_eng!$A$1:$DB$79,Results!$C20,FALSE)),"",IF(HLOOKUP(X$2,Monitoring_eng!$A$1:$DB$79,Results!$C20,FALSE)=$I20,$P20,IF(HLOOKUP(X$2,Monitoring_eng!$A$1:$DB$79,Results!$C20,FALSE)=$K20,$Q20,IF(HLOOKUP(X$2,Monitoring_eng!$A$1:$DB$79,Results!$C20,FALSE)=$M20,$R20,IF(HLOOKUP(X$2,Monitoring_eng!$A$1:$DB$79,Results!$C20,FALSE)=$O20,$S20,"CHYBA")))))</f>
        <v>1</v>
      </c>
      <c r="Y20" s="60">
        <f>IF(ISBLANK(HLOOKUP(Y$2,Monitoring_eng!$A$1:$DB$79,Results!$C20,FALSE)),"",IF(HLOOKUP(Y$2,Monitoring_eng!$A$1:$DB$79,Results!$C20,FALSE)=$I20,$P20,IF(HLOOKUP(Y$2,Monitoring_eng!$A$1:$DB$79,Results!$C20,FALSE)=$K20,$Q20,IF(HLOOKUP(Y$2,Monitoring_eng!$A$1:$DB$79,Results!$C20,FALSE)=$M20,$R20,IF(HLOOKUP(Y$2,Monitoring_eng!$A$1:$DB$79,Results!$C20,FALSE)=$O20,$S20,"CHYBA")))))</f>
        <v>1</v>
      </c>
      <c r="Z20" s="60">
        <f>IF(ISBLANK(HLOOKUP(Z$2,Monitoring_eng!$A$1:$DB$79,Results!$C20,FALSE)),"",IF(HLOOKUP(Z$2,Monitoring_eng!$A$1:$DB$79,Results!$C20,FALSE)=$I20,$P20,IF(HLOOKUP(Z$2,Monitoring_eng!$A$1:$DB$79,Results!$C20,FALSE)=$K20,$Q20,IF(HLOOKUP(Z$2,Monitoring_eng!$A$1:$DB$79,Results!$C20,FALSE)=$M20,$R20,IF(HLOOKUP(Z$2,Monitoring_eng!$A$1:$DB$79,Results!$C20,FALSE)=$O20,$S20,"CHYBA")))))</f>
        <v>1</v>
      </c>
      <c r="AA20" s="60">
        <f>IF(ISBLANK(HLOOKUP(AA$2,Monitoring_eng!$A$1:$DB$79,Results!$C20,FALSE)),"",IF(HLOOKUP(AA$2,Monitoring_eng!$A$1:$DB$79,Results!$C20,FALSE)=$I20,$P20,IF(HLOOKUP(AA$2,Monitoring_eng!$A$1:$DB$79,Results!$C20,FALSE)=$K20,$Q20,IF(HLOOKUP(AA$2,Monitoring_eng!$A$1:$DB$79,Results!$C20,FALSE)=$M20,$R20,IF(HLOOKUP(AA$2,Monitoring_eng!$A$1:$DB$79,Results!$C20,FALSE)=$O20,$S20,"CHYBA")))))</f>
        <v>1</v>
      </c>
      <c r="AB20" s="60">
        <f>IF(ISBLANK(HLOOKUP(AB$2,Monitoring_eng!$A$1:$DB$79,Results!$C20,FALSE)),"",IF(HLOOKUP(AB$2,Monitoring_eng!$A$1:$DB$79,Results!$C20,FALSE)=$I20,$P20,IF(HLOOKUP(AB$2,Monitoring_eng!$A$1:$DB$79,Results!$C20,FALSE)=$K20,$Q20,IF(HLOOKUP(AB$2,Monitoring_eng!$A$1:$DB$79,Results!$C20,FALSE)=$M20,$R20,IF(HLOOKUP(AB$2,Monitoring_eng!$A$1:$DB$79,Results!$C20,FALSE)=$O20,$S20,"CHYBA")))))</f>
        <v>1</v>
      </c>
      <c r="AC20" s="60">
        <f>IF(ISBLANK(HLOOKUP(AC$2,Monitoring_eng!$A$1:$DB$79,Results!$C20,FALSE)),"",IF(HLOOKUP(AC$2,Monitoring_eng!$A$1:$DB$79,Results!$C20,FALSE)=$I20,$P20,IF(HLOOKUP(AC$2,Monitoring_eng!$A$1:$DB$79,Results!$C20,FALSE)=$K20,$Q20,IF(HLOOKUP(AC$2,Monitoring_eng!$A$1:$DB$79,Results!$C20,FALSE)=$M20,$R20,IF(HLOOKUP(AC$2,Monitoring_eng!$A$1:$DB$79,Results!$C20,FALSE)=$O20,$S20,"CHYBA")))))</f>
        <v>1</v>
      </c>
      <c r="AD20" s="60">
        <f>IF(ISBLANK(HLOOKUP(AD$2,Monitoring_eng!$A$1:$DB$79,Results!$C20,FALSE)),"",IF(HLOOKUP(AD$2,Monitoring_eng!$A$1:$DB$79,Results!$C20,FALSE)=$I20,$P20,IF(HLOOKUP(AD$2,Monitoring_eng!$A$1:$DB$79,Results!$C20,FALSE)=$K20,$Q20,IF(HLOOKUP(AD$2,Monitoring_eng!$A$1:$DB$79,Results!$C20,FALSE)=$M20,$R20,IF(HLOOKUP(AD$2,Monitoring_eng!$A$1:$DB$79,Results!$C20,FALSE)=$O20,$S20,"CHYBA")))))</f>
        <v>1</v>
      </c>
      <c r="AE20" s="60">
        <f>IF(ISBLANK(HLOOKUP(AE$2,Monitoring_eng!$A$1:$DB$79,Results!$C20,FALSE)),"",IF(HLOOKUP(AE$2,Monitoring_eng!$A$1:$DB$79,Results!$C20,FALSE)=$I20,$P20,IF(HLOOKUP(AE$2,Monitoring_eng!$A$1:$DB$79,Results!$C20,FALSE)=$K20,$Q20,IF(HLOOKUP(AE$2,Monitoring_eng!$A$1:$DB$79,Results!$C20,FALSE)=$M20,$R20,IF(HLOOKUP(AE$2,Monitoring_eng!$A$1:$DB$79,Results!$C20,FALSE)=$O20,$S20,"CHYBA")))))</f>
        <v>0</v>
      </c>
      <c r="AF20" s="60">
        <f>IF(ISBLANK(HLOOKUP(AF$2,Monitoring_eng!$A$1:$DB$79,Results!$C20,FALSE)),"",IF(HLOOKUP(AF$2,Monitoring_eng!$A$1:$DB$79,Results!$C20,FALSE)=$I20,$P20,IF(HLOOKUP(AF$2,Monitoring_eng!$A$1:$DB$79,Results!$C20,FALSE)=$K20,$Q20,IF(HLOOKUP(AF$2,Monitoring_eng!$A$1:$DB$79,Results!$C20,FALSE)=$M20,$R20,IF(HLOOKUP(AF$2,Monitoring_eng!$A$1:$DB$79,Results!$C20,FALSE)=$O20,$S20,"CHYBA")))))</f>
        <v>1</v>
      </c>
      <c r="AG20" s="60">
        <f>IF(ISBLANK(HLOOKUP(AG$2,Monitoring_eng!$A$1:$DB$79,Results!$C20,FALSE)),"",IF(HLOOKUP(AG$2,Monitoring_eng!$A$1:$DB$79,Results!$C20,FALSE)=$I20,$P20,IF(HLOOKUP(AG$2,Monitoring_eng!$A$1:$DB$79,Results!$C20,FALSE)=$K20,$Q20,IF(HLOOKUP(AG$2,Monitoring_eng!$A$1:$DB$79,Results!$C20,FALSE)=$M20,$R20,IF(HLOOKUP(AG$2,Monitoring_eng!$A$1:$DB$79,Results!$C20,FALSE)=$O20,$S20,"CHYBA")))))</f>
        <v>1</v>
      </c>
      <c r="AH20" s="60">
        <f>IF(ISBLANK(HLOOKUP(AH$2,Monitoring_eng!$A$1:$DB$79,Results!$C20,FALSE)),"",IF(HLOOKUP(AH$2,Monitoring_eng!$A$1:$DB$79,Results!$C20,FALSE)=$I20,$P20,IF(HLOOKUP(AH$2,Monitoring_eng!$A$1:$DB$79,Results!$C20,FALSE)=$K20,$Q20,IF(HLOOKUP(AH$2,Monitoring_eng!$A$1:$DB$79,Results!$C20,FALSE)=$M20,$R20,IF(HLOOKUP(AH$2,Monitoring_eng!$A$1:$DB$79,Results!$C20,FALSE)=$O20,$S20,"CHYBA")))))</f>
        <v>1</v>
      </c>
      <c r="AI20" s="60">
        <f>IF(ISBLANK(HLOOKUP(AI$2,Monitoring_eng!$A$1:$DB$79,Results!$C20,FALSE)),"",IF(HLOOKUP(AI$2,Monitoring_eng!$A$1:$DB$79,Results!$C20,FALSE)=$I20,$P20,IF(HLOOKUP(AI$2,Monitoring_eng!$A$1:$DB$79,Results!$C20,FALSE)=$K20,$Q20,IF(HLOOKUP(AI$2,Monitoring_eng!$A$1:$DB$79,Results!$C20,FALSE)=$M20,$R20,IF(HLOOKUP(AI$2,Monitoring_eng!$A$1:$DB$79,Results!$C20,FALSE)=$O20,$S20,"CHYBA")))))</f>
        <v>0</v>
      </c>
      <c r="AJ20" s="60">
        <f>IF(ISBLANK(HLOOKUP(AJ$2,Monitoring_eng!$A$1:$DB$79,Results!$C20,FALSE)),"",IF(HLOOKUP(AJ$2,Monitoring_eng!$A$1:$DB$79,Results!$C20,FALSE)=$I20,$P20,IF(HLOOKUP(AJ$2,Monitoring_eng!$A$1:$DB$79,Results!$C20,FALSE)=$K20,$Q20,IF(HLOOKUP(AJ$2,Monitoring_eng!$A$1:$DB$79,Results!$C20,FALSE)=$M20,$R20,IF(HLOOKUP(AJ$2,Monitoring_eng!$A$1:$DB$79,Results!$C20,FALSE)=$O20,$S20,"CHYBA")))))</f>
        <v>0</v>
      </c>
      <c r="AK20" s="60">
        <f>IF(ISBLANK(HLOOKUP(AK$2,Monitoring_eng!$A$1:$DB$79,Results!$C20,FALSE)),"",IF(HLOOKUP(AK$2,Monitoring_eng!$A$1:$DB$79,Results!$C20,FALSE)=$I20,$P20,IF(HLOOKUP(AK$2,Monitoring_eng!$A$1:$DB$79,Results!$C20,FALSE)=$K20,$Q20,IF(HLOOKUP(AK$2,Monitoring_eng!$A$1:$DB$79,Results!$C20,FALSE)=$M20,$R20,IF(HLOOKUP(AK$2,Monitoring_eng!$A$1:$DB$79,Results!$C20,FALSE)=$O20,$S20,"CHYBA")))))</f>
        <v>0</v>
      </c>
      <c r="AL20" s="60">
        <f>IF(ISBLANK(HLOOKUP(AL$2,Monitoring_eng!$A$1:$DB$79,Results!$C20,FALSE)),"",IF(HLOOKUP(AL$2,Monitoring_eng!$A$1:$DB$79,Results!$C20,FALSE)=$I20,$P20,IF(HLOOKUP(AL$2,Monitoring_eng!$A$1:$DB$79,Results!$C20,FALSE)=$K20,$Q20,IF(HLOOKUP(AL$2,Monitoring_eng!$A$1:$DB$79,Results!$C20,FALSE)=$M20,$R20,IF(HLOOKUP(AL$2,Monitoring_eng!$A$1:$DB$79,Results!$C20,FALSE)=$O20,$S20,"CHYBA")))))</f>
        <v>1</v>
      </c>
      <c r="AM20" s="60">
        <f>IF(ISBLANK(HLOOKUP(AM$2,Monitoring_eng!$A$1:$DB$79,Results!$C20,FALSE)),"",IF(HLOOKUP(AM$2,Monitoring_eng!$A$1:$DB$79,Results!$C20,FALSE)=$I20,$P20,IF(HLOOKUP(AM$2,Monitoring_eng!$A$1:$DB$79,Results!$C20,FALSE)=$K20,$Q20,IF(HLOOKUP(AM$2,Monitoring_eng!$A$1:$DB$79,Results!$C20,FALSE)=$M20,$R20,IF(HLOOKUP(AM$2,Monitoring_eng!$A$1:$DB$79,Results!$C20,FALSE)=$O20,$S20,"CHYBA")))))</f>
        <v>0</v>
      </c>
      <c r="AN20" s="60">
        <f>IF(ISBLANK(HLOOKUP(AN$2,Monitoring_eng!$A$1:$DB$79,Results!$C20,FALSE)),"",IF(HLOOKUP(AN$2,Monitoring_eng!$A$1:$DB$79,Results!$C20,FALSE)=$I20,$P20,IF(HLOOKUP(AN$2,Monitoring_eng!$A$1:$DB$79,Results!$C20,FALSE)=$K20,$Q20,IF(HLOOKUP(AN$2,Monitoring_eng!$A$1:$DB$79,Results!$C20,FALSE)=$M20,$R20,IF(HLOOKUP(AN$2,Monitoring_eng!$A$1:$DB$79,Results!$C20,FALSE)=$O20,$S20,"CHYBA")))))</f>
        <v>1</v>
      </c>
      <c r="AO20" s="60">
        <f>IF(ISBLANK(HLOOKUP(AO$2,Monitoring_eng!$A$1:$DB$79,Results!$C20,FALSE)),"",IF(HLOOKUP(AO$2,Monitoring_eng!$A$1:$DB$79,Results!$C20,FALSE)=$I20,$P20,IF(HLOOKUP(AO$2,Monitoring_eng!$A$1:$DB$79,Results!$C20,FALSE)=$K20,$Q20,IF(HLOOKUP(AO$2,Monitoring_eng!$A$1:$DB$79,Results!$C20,FALSE)=$M20,$R20,IF(HLOOKUP(AO$2,Monitoring_eng!$A$1:$DB$79,Results!$C20,FALSE)=$O20,$S20,"CHYBA")))))</f>
        <v>1</v>
      </c>
      <c r="AP20" s="60">
        <f>IF(ISBLANK(HLOOKUP(AP$2,Monitoring_eng!$A$1:$DB$79,Results!$C20,FALSE)),"",IF(HLOOKUP(AP$2,Monitoring_eng!$A$1:$DB$79,Results!$C20,FALSE)=$I20,$P20,IF(HLOOKUP(AP$2,Monitoring_eng!$A$1:$DB$79,Results!$C20,FALSE)=$K20,$Q20,IF(HLOOKUP(AP$2,Monitoring_eng!$A$1:$DB$79,Results!$C20,FALSE)=$M20,$R20,IF(HLOOKUP(AP$2,Monitoring_eng!$A$1:$DB$79,Results!$C20,FALSE)=$O20,$S20,"CHYBA")))))</f>
        <v>1</v>
      </c>
      <c r="AQ20" s="60">
        <f>IF(ISBLANK(HLOOKUP(AQ$2,Monitoring_eng!$A$1:$DB$79,Results!$C20,FALSE)),"",IF(HLOOKUP(AQ$2,Monitoring_eng!$A$1:$DB$79,Results!$C20,FALSE)=$I20,$P20,IF(HLOOKUP(AQ$2,Monitoring_eng!$A$1:$DB$79,Results!$C20,FALSE)=$K20,$Q20,IF(HLOOKUP(AQ$2,Monitoring_eng!$A$1:$DB$79,Results!$C20,FALSE)=$M20,$R20,IF(HLOOKUP(AQ$2,Monitoring_eng!$A$1:$DB$79,Results!$C20,FALSE)=$O20,$S20,"CHYBA")))))</f>
        <v>1</v>
      </c>
      <c r="AR20" s="60">
        <f>IF(ISBLANK(HLOOKUP(AR$2,Monitoring_eng!$A$1:$DB$79,Results!$C20,FALSE)),"",IF(HLOOKUP(AR$2,Monitoring_eng!$A$1:$DB$79,Results!$C20,FALSE)=$I20,$P20,IF(HLOOKUP(AR$2,Monitoring_eng!$A$1:$DB$79,Results!$C20,FALSE)=$K20,$Q20,IF(HLOOKUP(AR$2,Monitoring_eng!$A$1:$DB$79,Results!$C20,FALSE)=$M20,$R20,IF(HLOOKUP(AR$2,Monitoring_eng!$A$1:$DB$79,Results!$C20,FALSE)=$O20,$S20,"CHYBA")))))</f>
        <v>1</v>
      </c>
      <c r="AS20" s="60">
        <f>IF(ISBLANK(HLOOKUP(AS$2,Monitoring_eng!$A$1:$DB$79,Results!$C20,FALSE)),"",IF(HLOOKUP(AS$2,Monitoring_eng!$A$1:$DB$79,Results!$C20,FALSE)=$I20,$P20,IF(HLOOKUP(AS$2,Monitoring_eng!$A$1:$DB$79,Results!$C20,FALSE)=$K20,$Q20,IF(HLOOKUP(AS$2,Monitoring_eng!$A$1:$DB$79,Results!$C20,FALSE)=$M20,$R20,IF(HLOOKUP(AS$2,Monitoring_eng!$A$1:$DB$79,Results!$C20,FALSE)=$O20,$S20,"CHYBA")))))</f>
        <v>0</v>
      </c>
      <c r="AT20" s="60">
        <f>IF(ISBLANK(HLOOKUP(AT$2,Monitoring_eng!$A$1:$DB$79,Results!$C20,FALSE)),"",IF(HLOOKUP(AT$2,Monitoring_eng!$A$1:$DB$79,Results!$C20,FALSE)=$I20,$P20,IF(HLOOKUP(AT$2,Monitoring_eng!$A$1:$DB$79,Results!$C20,FALSE)=$K20,$Q20,IF(HLOOKUP(AT$2,Monitoring_eng!$A$1:$DB$79,Results!$C20,FALSE)=$M20,$R20,IF(HLOOKUP(AT$2,Monitoring_eng!$A$1:$DB$79,Results!$C20,FALSE)=$O20,$S20,"CHYBA")))))</f>
        <v>0</v>
      </c>
      <c r="AU20" s="60">
        <f>IF(ISBLANK(HLOOKUP(AU$2,Monitoring_eng!$A$1:$DB$79,Results!$C20,FALSE)),"",IF(HLOOKUP(AU$2,Monitoring_eng!$A$1:$DB$79,Results!$C20,FALSE)=$I20,$P20,IF(HLOOKUP(AU$2,Monitoring_eng!$A$1:$DB$79,Results!$C20,FALSE)=$K20,$Q20,IF(HLOOKUP(AU$2,Monitoring_eng!$A$1:$DB$79,Results!$C20,FALSE)=$M20,$R20,IF(HLOOKUP(AU$2,Monitoring_eng!$A$1:$DB$79,Results!$C20,FALSE)=$O20,$S20,"CHYBA")))))</f>
        <v>1</v>
      </c>
      <c r="AV20" s="60">
        <f>IF(ISBLANK(HLOOKUP(AV$2,Monitoring_eng!$A$1:$DB$79,Results!$C20,FALSE)),"",IF(HLOOKUP(AV$2,Monitoring_eng!$A$1:$DB$79,Results!$C20,FALSE)=$I20,$P20,IF(HLOOKUP(AV$2,Monitoring_eng!$A$1:$DB$79,Results!$C20,FALSE)=$K20,$Q20,IF(HLOOKUP(AV$2,Monitoring_eng!$A$1:$DB$79,Results!$C20,FALSE)=$M20,$R20,IF(HLOOKUP(AV$2,Monitoring_eng!$A$1:$DB$79,Results!$C20,FALSE)=$O20,$S20,"CHYBA")))))</f>
        <v>1</v>
      </c>
      <c r="AW20" s="60">
        <f>IF(ISBLANK(HLOOKUP(AW$2,Monitoring_eng!$A$1:$DB$79,Results!$C20,FALSE)),"",IF(HLOOKUP(AW$2,Monitoring_eng!$A$1:$DB$79,Results!$C20,FALSE)=$I20,$P20,IF(HLOOKUP(AW$2,Monitoring_eng!$A$1:$DB$79,Results!$C20,FALSE)=$K20,$Q20,IF(HLOOKUP(AW$2,Monitoring_eng!$A$1:$DB$79,Results!$C20,FALSE)=$M20,$R20,IF(HLOOKUP(AW$2,Monitoring_eng!$A$1:$DB$79,Results!$C20,FALSE)=$O20,$S20,"CHYBA")))))</f>
        <v>1</v>
      </c>
      <c r="AX20" s="60">
        <f>IF(ISBLANK(HLOOKUP(AX$2,Monitoring_eng!$A$1:$DB$79,Results!$C20,FALSE)),"",IF(HLOOKUP(AX$2,Monitoring_eng!$A$1:$DB$79,Results!$C20,FALSE)=$I20,$P20,IF(HLOOKUP(AX$2,Monitoring_eng!$A$1:$DB$79,Results!$C20,FALSE)=$K20,$Q20,IF(HLOOKUP(AX$2,Monitoring_eng!$A$1:$DB$79,Results!$C20,FALSE)=$M20,$R20,IF(HLOOKUP(AX$2,Monitoring_eng!$A$1:$DB$79,Results!$C20,FALSE)=$O20,$S20,"CHYBA")))))</f>
        <v>1</v>
      </c>
      <c r="AY20" s="60">
        <f>IF(ISBLANK(HLOOKUP(AY$2,Monitoring_eng!$A$1:$DB$79,Results!$C20,FALSE)),"",IF(HLOOKUP(AY$2,Monitoring_eng!$A$1:$DB$79,Results!$C20,FALSE)=$I20,$P20,IF(HLOOKUP(AY$2,Monitoring_eng!$A$1:$DB$79,Results!$C20,FALSE)=$K20,$Q20,IF(HLOOKUP(AY$2,Monitoring_eng!$A$1:$DB$79,Results!$C20,FALSE)=$M20,$R20,IF(HLOOKUP(AY$2,Monitoring_eng!$A$1:$DB$79,Results!$C20,FALSE)=$O20,$S20,"CHYBA")))))</f>
        <v>0</v>
      </c>
      <c r="AZ20" s="60">
        <f>IF(ISBLANK(HLOOKUP(AZ$2,Monitoring_eng!$A$1:$DB$79,Results!$C20,FALSE)),"",IF(HLOOKUP(AZ$2,Monitoring_eng!$A$1:$DB$79,Results!$C20,FALSE)=$I20,$P20,IF(HLOOKUP(AZ$2,Monitoring_eng!$A$1:$DB$79,Results!$C20,FALSE)=$K20,$Q20,IF(HLOOKUP(AZ$2,Monitoring_eng!$A$1:$DB$79,Results!$C20,FALSE)=$M20,$R20,IF(HLOOKUP(AZ$2,Monitoring_eng!$A$1:$DB$79,Results!$C20,FALSE)=$O20,$S20,"CHYBA")))))</f>
        <v>1</v>
      </c>
      <c r="BA20" s="60">
        <f>IF(ISBLANK(HLOOKUP(BA$2,Monitoring_eng!$A$1:$DB$79,Results!$C20,FALSE)),"",IF(HLOOKUP(BA$2,Monitoring_eng!$A$1:$DB$79,Results!$C20,FALSE)=$I20,$P20,IF(HLOOKUP(BA$2,Monitoring_eng!$A$1:$DB$79,Results!$C20,FALSE)=$K20,$Q20,IF(HLOOKUP(BA$2,Monitoring_eng!$A$1:$DB$79,Results!$C20,FALSE)=$M20,$R20,IF(HLOOKUP(BA$2,Monitoring_eng!$A$1:$DB$79,Results!$C20,FALSE)=$O20,$S20,"CHYBA")))))</f>
        <v>1</v>
      </c>
      <c r="BB20" s="60">
        <f>IF(ISBLANK(HLOOKUP(BB$2,Monitoring_eng!$A$1:$DB$79,Results!$C20,FALSE)),"",IF(HLOOKUP(BB$2,Monitoring_eng!$A$1:$DB$79,Results!$C20,FALSE)=$I20,$P20,IF(HLOOKUP(BB$2,Monitoring_eng!$A$1:$DB$79,Results!$C20,FALSE)=$K20,$Q20,IF(HLOOKUP(BB$2,Monitoring_eng!$A$1:$DB$79,Results!$C20,FALSE)=$M20,$R20,IF(HLOOKUP(BB$2,Monitoring_eng!$A$1:$DB$79,Results!$C20,FALSE)=$O20,$S20,"CHYBA")))))</f>
        <v>0</v>
      </c>
      <c r="BC20" s="60">
        <f>IF(ISBLANK(HLOOKUP(BC$2,Monitoring_eng!$A$1:$DB$79,Results!$C20,FALSE)),"",IF(HLOOKUP(BC$2,Monitoring_eng!$A$1:$DB$79,Results!$C20,FALSE)=$I20,$P20,IF(HLOOKUP(BC$2,Monitoring_eng!$A$1:$DB$79,Results!$C20,FALSE)=$K20,$Q20,IF(HLOOKUP(BC$2,Monitoring_eng!$A$1:$DB$79,Results!$C20,FALSE)=$M20,$R20,IF(HLOOKUP(BC$2,Monitoring_eng!$A$1:$DB$79,Results!$C20,FALSE)=$O20,$S20,"CHYBA")))))</f>
        <v>0.5</v>
      </c>
      <c r="BD20" s="60">
        <f>IF(ISBLANK(HLOOKUP(BD$2,Monitoring_eng!$A$1:$DB$79,Results!$C20,FALSE)),"",IF(HLOOKUP(BD$2,Monitoring_eng!$A$1:$DB$79,Results!$C20,FALSE)=$I20,$P20,IF(HLOOKUP(BD$2,Monitoring_eng!$A$1:$DB$79,Results!$C20,FALSE)=$K20,$Q20,IF(HLOOKUP(BD$2,Monitoring_eng!$A$1:$DB$79,Results!$C20,FALSE)=$M20,$R20,IF(HLOOKUP(BD$2,Monitoring_eng!$A$1:$DB$79,Results!$C20,FALSE)=$O20,$S20,"CHYBA")))))</f>
        <v>1</v>
      </c>
      <c r="BE20" s="60">
        <f>IF(ISBLANK(HLOOKUP(BE$2,Monitoring_eng!$A$1:$DB$79,Results!$C20,FALSE)),"",IF(HLOOKUP(BE$2,Monitoring_eng!$A$1:$DB$79,Results!$C20,FALSE)=$I20,$P20,IF(HLOOKUP(BE$2,Monitoring_eng!$A$1:$DB$79,Results!$C20,FALSE)=$K20,$Q20,IF(HLOOKUP(BE$2,Monitoring_eng!$A$1:$DB$79,Results!$C20,FALSE)=$M20,$R20,IF(HLOOKUP(BE$2,Monitoring_eng!$A$1:$DB$79,Results!$C20,FALSE)=$O20,$S20,"CHYBA")))))</f>
        <v>1</v>
      </c>
      <c r="BF20" s="60">
        <f>IF(ISBLANK(HLOOKUP(BF$2,Monitoring_eng!$A$1:$DB$79,Results!$C20,FALSE)),"",IF(HLOOKUP(BF$2,Monitoring_eng!$A$1:$DB$79,Results!$C20,FALSE)=$I20,$P20,IF(HLOOKUP(BF$2,Monitoring_eng!$A$1:$DB$79,Results!$C20,FALSE)=$K20,$Q20,IF(HLOOKUP(BF$2,Monitoring_eng!$A$1:$DB$79,Results!$C20,FALSE)=$M20,$R20,IF(HLOOKUP(BF$2,Monitoring_eng!$A$1:$DB$79,Results!$C20,FALSE)=$O20,$S20,"CHYBA")))))</f>
        <v>0</v>
      </c>
      <c r="BG20" s="60">
        <f>IF(ISBLANK(HLOOKUP(BG$2,Monitoring_eng!$A$1:$DB$79,Results!$C20,FALSE)),"",IF(HLOOKUP(BG$2,Monitoring_eng!$A$1:$DB$79,Results!$C20,FALSE)=$I20,$P20,IF(HLOOKUP(BG$2,Monitoring_eng!$A$1:$DB$79,Results!$C20,FALSE)=$K20,$Q20,IF(HLOOKUP(BG$2,Monitoring_eng!$A$1:$DB$79,Results!$C20,FALSE)=$M20,$R20,IF(HLOOKUP(BG$2,Monitoring_eng!$A$1:$DB$79,Results!$C20,FALSE)=$O20,$S20,"CHYBA")))))</f>
        <v>1</v>
      </c>
      <c r="BH20" s="60">
        <f>IF(ISBLANK(HLOOKUP(BH$2,Monitoring_eng!$A$1:$DB$79,Results!$C20,FALSE)),"",IF(HLOOKUP(BH$2,Monitoring_eng!$A$1:$DB$79,Results!$C20,FALSE)=$I20,$P20,IF(HLOOKUP(BH$2,Monitoring_eng!$A$1:$DB$79,Results!$C20,FALSE)=$K20,$Q20,IF(HLOOKUP(BH$2,Monitoring_eng!$A$1:$DB$79,Results!$C20,FALSE)=$M20,$R20,IF(HLOOKUP(BH$2,Monitoring_eng!$A$1:$DB$79,Results!$C20,FALSE)=$O20,$S20,"CHYBA")))))</f>
        <v>1</v>
      </c>
      <c r="BI20" s="60">
        <f>IF(ISBLANK(HLOOKUP(BI$2,Monitoring_eng!$A$1:$DB$79,Results!$C20,FALSE)),"",IF(HLOOKUP(BI$2,Monitoring_eng!$A$1:$DB$79,Results!$C20,FALSE)=$I20,$P20,IF(HLOOKUP(BI$2,Monitoring_eng!$A$1:$DB$79,Results!$C20,FALSE)=$K20,$Q20,IF(HLOOKUP(BI$2,Monitoring_eng!$A$1:$DB$79,Results!$C20,FALSE)=$M20,$R20,IF(HLOOKUP(BI$2,Monitoring_eng!$A$1:$DB$79,Results!$C20,FALSE)=$O20,$S20,"CHYBA")))))</f>
        <v>1</v>
      </c>
      <c r="BJ20" s="60">
        <f>IF(ISBLANK(HLOOKUP(BJ$2,Monitoring_eng!$A$1:$DB$79,Results!$C20,FALSE)),"",IF(HLOOKUP(BJ$2,Monitoring_eng!$A$1:$DB$79,Results!$C20,FALSE)=$I20,$P20,IF(HLOOKUP(BJ$2,Monitoring_eng!$A$1:$DB$79,Results!$C20,FALSE)=$K20,$Q20,IF(HLOOKUP(BJ$2,Monitoring_eng!$A$1:$DB$79,Results!$C20,FALSE)=$M20,$R20,IF(HLOOKUP(BJ$2,Monitoring_eng!$A$1:$DB$79,Results!$C20,FALSE)=$O20,$S20,"CHYBA")))))</f>
        <v>0</v>
      </c>
      <c r="BK20" s="60">
        <f>IF(ISBLANK(HLOOKUP(BK$2,Monitoring_eng!$A$1:$DB$79,Results!$C20,FALSE)),"",IF(HLOOKUP(BK$2,Monitoring_eng!$A$1:$DB$79,Results!$C20,FALSE)=$I20,$P20,IF(HLOOKUP(BK$2,Monitoring_eng!$A$1:$DB$79,Results!$C20,FALSE)=$K20,$Q20,IF(HLOOKUP(BK$2,Monitoring_eng!$A$1:$DB$79,Results!$C20,FALSE)=$M20,$R20,IF(HLOOKUP(BK$2,Monitoring_eng!$A$1:$DB$79,Results!$C20,FALSE)=$O20,$S20,"CHYBA")))))</f>
        <v>1</v>
      </c>
      <c r="BL20" s="60">
        <f>IF(ISBLANK(HLOOKUP(BL$2,Monitoring_eng!$A$1:$DB$79,Results!$C20,FALSE)),"",IF(HLOOKUP(BL$2,Monitoring_eng!$A$1:$DB$79,Results!$C20,FALSE)=$I20,$P20,IF(HLOOKUP(BL$2,Monitoring_eng!$A$1:$DB$79,Results!$C20,FALSE)=$K20,$Q20,IF(HLOOKUP(BL$2,Monitoring_eng!$A$1:$DB$79,Results!$C20,FALSE)=$M20,$R20,IF(HLOOKUP(BL$2,Monitoring_eng!$A$1:$DB$79,Results!$C20,FALSE)=$O20,$S20,"CHYBA")))))</f>
        <v>1</v>
      </c>
      <c r="BM20" s="60">
        <f>IF(ISBLANK(HLOOKUP(BM$2,Monitoring_eng!$A$1:$DB$79,Results!$C20,FALSE)),"",IF(HLOOKUP(BM$2,Monitoring_eng!$A$1:$DB$79,Results!$C20,FALSE)=$I20,$P20,IF(HLOOKUP(BM$2,Monitoring_eng!$A$1:$DB$79,Results!$C20,FALSE)=$K20,$Q20,IF(HLOOKUP(BM$2,Monitoring_eng!$A$1:$DB$79,Results!$C20,FALSE)=$M20,$R20,IF(HLOOKUP(BM$2,Monitoring_eng!$A$1:$DB$79,Results!$C20,FALSE)=$O20,$S20,"CHYBA")))))</f>
        <v>1</v>
      </c>
      <c r="BN20" s="60">
        <f>IF(ISBLANK(HLOOKUP(BN$2,Monitoring_eng!$A$1:$DB$79,Results!$C20,FALSE)),"",IF(HLOOKUP(BN$2,Monitoring_eng!$A$1:$DB$79,Results!$C20,FALSE)=$I20,$P20,IF(HLOOKUP(BN$2,Monitoring_eng!$A$1:$DB$79,Results!$C20,FALSE)=$K20,$Q20,IF(HLOOKUP(BN$2,Monitoring_eng!$A$1:$DB$79,Results!$C20,FALSE)=$M20,$R20,IF(HLOOKUP(BN$2,Monitoring_eng!$A$1:$DB$79,Results!$C20,FALSE)=$O20,$S20,"CHYBA")))))</f>
        <v>1</v>
      </c>
      <c r="BO20" s="60">
        <f>IF(ISBLANK(HLOOKUP(BO$2,Monitoring_eng!$A$1:$DB$79,Results!$C20,FALSE)),"",IF(HLOOKUP(BO$2,Monitoring_eng!$A$1:$DB$79,Results!$C20,FALSE)=$I20,$P20,IF(HLOOKUP(BO$2,Monitoring_eng!$A$1:$DB$79,Results!$C20,FALSE)=$K20,$Q20,IF(HLOOKUP(BO$2,Monitoring_eng!$A$1:$DB$79,Results!$C20,FALSE)=$M20,$R20,IF(HLOOKUP(BO$2,Monitoring_eng!$A$1:$DB$79,Results!$C20,FALSE)=$O20,$S20,"CHYBA")))))</f>
        <v>1</v>
      </c>
      <c r="BP20" s="60">
        <f>IF(ISBLANK(HLOOKUP(BP$2,Monitoring_eng!$A$1:$DB$79,Results!$C20,FALSE)),"",IF(HLOOKUP(BP$2,Monitoring_eng!$A$1:$DB$79,Results!$C20,FALSE)=$I20,$P20,IF(HLOOKUP(BP$2,Monitoring_eng!$A$1:$DB$79,Results!$C20,FALSE)=$K20,$Q20,IF(HLOOKUP(BP$2,Monitoring_eng!$A$1:$DB$79,Results!$C20,FALSE)=$M20,$R20,IF(HLOOKUP(BP$2,Monitoring_eng!$A$1:$DB$79,Results!$C20,FALSE)=$O20,$S20,"CHYBA")))))</f>
        <v>1</v>
      </c>
      <c r="BQ20" s="60">
        <f>IF(ISBLANK(HLOOKUP(BQ$2,Monitoring_eng!$A$1:$DB$79,Results!$C20,FALSE)),"",IF(HLOOKUP(BQ$2,Monitoring_eng!$A$1:$DB$79,Results!$C20,FALSE)=$I20,$P20,IF(HLOOKUP(BQ$2,Monitoring_eng!$A$1:$DB$79,Results!$C20,FALSE)=$K20,$Q20,IF(HLOOKUP(BQ$2,Monitoring_eng!$A$1:$DB$79,Results!$C20,FALSE)=$M20,$R20,IF(HLOOKUP(BQ$2,Monitoring_eng!$A$1:$DB$79,Results!$C20,FALSE)=$O20,$S20,"CHYBA")))))</f>
        <v>1</v>
      </c>
    </row>
    <row r="21" spans="1:69" x14ac:dyDescent="0.3">
      <c r="A21" s="37" t="s">
        <v>871</v>
      </c>
      <c r="B21" s="37" t="s">
        <v>321</v>
      </c>
      <c r="C21" s="37">
        <v>20</v>
      </c>
      <c r="D21" s="39" t="s">
        <v>274</v>
      </c>
      <c r="E21" s="39" t="s">
        <v>273</v>
      </c>
      <c r="F21" s="40" t="s">
        <v>16</v>
      </c>
      <c r="G21" s="37">
        <v>1</v>
      </c>
      <c r="H21" s="37" t="s">
        <v>481</v>
      </c>
      <c r="I21" s="37" t="s">
        <v>621</v>
      </c>
      <c r="J21" s="37" t="s">
        <v>482</v>
      </c>
      <c r="K21" s="59" t="s">
        <v>622</v>
      </c>
      <c r="L21" s="37" t="s">
        <v>483</v>
      </c>
      <c r="M21" s="37" t="s">
        <v>623</v>
      </c>
      <c r="N21" s="37" t="s">
        <v>755</v>
      </c>
      <c r="O21" s="37" t="s">
        <v>755</v>
      </c>
      <c r="P21" s="37">
        <f t="shared" si="0"/>
        <v>1</v>
      </c>
      <c r="Q21" s="37">
        <v>0</v>
      </c>
      <c r="R21" s="37">
        <f t="shared" si="1"/>
        <v>0.5</v>
      </c>
      <c r="S21" s="37" t="s">
        <v>755</v>
      </c>
      <c r="T21" s="60">
        <f>IF(ISBLANK(HLOOKUP(T$2,Monitoring_eng!$A$1:$DB$79,Results!$C21,FALSE)),"",IF(HLOOKUP(T$2,Monitoring_eng!$A$1:$DB$79,Results!$C21,FALSE)=$I21,$P21,IF(HLOOKUP(T$2,Monitoring_eng!$A$1:$DB$79,Results!$C21,FALSE)=$K21,$Q21,IF(HLOOKUP(T$2,Monitoring_eng!$A$1:$DB$79,Results!$C21,FALSE)=$M21,$R21,IF(HLOOKUP(T$2,Monitoring_eng!$A$1:$DB$79,Results!$C21,FALSE)=$O21,$S21,"CHYBA")))))</f>
        <v>1</v>
      </c>
      <c r="U21" s="60">
        <f>IF(ISBLANK(HLOOKUP(U$2,Monitoring_eng!$A$1:$DB$79,Results!$C21,FALSE)),"",IF(HLOOKUP(U$2,Monitoring_eng!$A$1:$DB$79,Results!$C21,FALSE)=$I21,$P21,IF(HLOOKUP(U$2,Monitoring_eng!$A$1:$DB$79,Results!$C21,FALSE)=$K21,$Q21,IF(HLOOKUP(U$2,Monitoring_eng!$A$1:$DB$79,Results!$C21,FALSE)=$M21,$R21,IF(HLOOKUP(U$2,Monitoring_eng!$A$1:$DB$79,Results!$C21,FALSE)=$O21,$S21,"CHYBA")))))</f>
        <v>0</v>
      </c>
      <c r="V21" s="60">
        <f>IF(ISBLANK(HLOOKUP(V$2,Monitoring_eng!$A$1:$DB$79,Results!$C21,FALSE)),"",IF(HLOOKUP(V$2,Monitoring_eng!$A$1:$DB$79,Results!$C21,FALSE)=$I21,$P21,IF(HLOOKUP(V$2,Monitoring_eng!$A$1:$DB$79,Results!$C21,FALSE)=$K21,$Q21,IF(HLOOKUP(V$2,Monitoring_eng!$A$1:$DB$79,Results!$C21,FALSE)=$M21,$R21,IF(HLOOKUP(V$2,Monitoring_eng!$A$1:$DB$79,Results!$C21,FALSE)=$O21,$S21,"CHYBA")))))</f>
        <v>1</v>
      </c>
      <c r="W21" s="60">
        <f>IF(ISBLANK(HLOOKUP(W$2,Monitoring_eng!$A$1:$DB$79,Results!$C21,FALSE)),"",IF(HLOOKUP(W$2,Monitoring_eng!$A$1:$DB$79,Results!$C21,FALSE)=$I21,$P21,IF(HLOOKUP(W$2,Monitoring_eng!$A$1:$DB$79,Results!$C21,FALSE)=$K21,$Q21,IF(HLOOKUP(W$2,Monitoring_eng!$A$1:$DB$79,Results!$C21,FALSE)=$M21,$R21,IF(HLOOKUP(W$2,Monitoring_eng!$A$1:$DB$79,Results!$C21,FALSE)=$O21,$S21,"CHYBA")))))</f>
        <v>0</v>
      </c>
      <c r="X21" s="60">
        <f>IF(ISBLANK(HLOOKUP(X$2,Monitoring_eng!$A$1:$DB$79,Results!$C21,FALSE)),"",IF(HLOOKUP(X$2,Monitoring_eng!$A$1:$DB$79,Results!$C21,FALSE)=$I21,$P21,IF(HLOOKUP(X$2,Monitoring_eng!$A$1:$DB$79,Results!$C21,FALSE)=$K21,$Q21,IF(HLOOKUP(X$2,Monitoring_eng!$A$1:$DB$79,Results!$C21,FALSE)=$M21,$R21,IF(HLOOKUP(X$2,Monitoring_eng!$A$1:$DB$79,Results!$C21,FALSE)=$O21,$S21,"CHYBA")))))</f>
        <v>1</v>
      </c>
      <c r="Y21" s="60">
        <f>IF(ISBLANK(HLOOKUP(Y$2,Monitoring_eng!$A$1:$DB$79,Results!$C21,FALSE)),"",IF(HLOOKUP(Y$2,Monitoring_eng!$A$1:$DB$79,Results!$C21,FALSE)=$I21,$P21,IF(HLOOKUP(Y$2,Monitoring_eng!$A$1:$DB$79,Results!$C21,FALSE)=$K21,$Q21,IF(HLOOKUP(Y$2,Monitoring_eng!$A$1:$DB$79,Results!$C21,FALSE)=$M21,$R21,IF(HLOOKUP(Y$2,Monitoring_eng!$A$1:$DB$79,Results!$C21,FALSE)=$O21,$S21,"CHYBA")))))</f>
        <v>1</v>
      </c>
      <c r="Z21" s="60">
        <f>IF(ISBLANK(HLOOKUP(Z$2,Monitoring_eng!$A$1:$DB$79,Results!$C21,FALSE)),"",IF(HLOOKUP(Z$2,Monitoring_eng!$A$1:$DB$79,Results!$C21,FALSE)=$I21,$P21,IF(HLOOKUP(Z$2,Monitoring_eng!$A$1:$DB$79,Results!$C21,FALSE)=$K21,$Q21,IF(HLOOKUP(Z$2,Monitoring_eng!$A$1:$DB$79,Results!$C21,FALSE)=$M21,$R21,IF(HLOOKUP(Z$2,Monitoring_eng!$A$1:$DB$79,Results!$C21,FALSE)=$O21,$S21,"CHYBA")))))</f>
        <v>1</v>
      </c>
      <c r="AA21" s="60">
        <f>IF(ISBLANK(HLOOKUP(AA$2,Monitoring_eng!$A$1:$DB$79,Results!$C21,FALSE)),"",IF(HLOOKUP(AA$2,Monitoring_eng!$A$1:$DB$79,Results!$C21,FALSE)=$I21,$P21,IF(HLOOKUP(AA$2,Monitoring_eng!$A$1:$DB$79,Results!$C21,FALSE)=$K21,$Q21,IF(HLOOKUP(AA$2,Monitoring_eng!$A$1:$DB$79,Results!$C21,FALSE)=$M21,$R21,IF(HLOOKUP(AA$2,Monitoring_eng!$A$1:$DB$79,Results!$C21,FALSE)=$O21,$S21,"CHYBA")))))</f>
        <v>1</v>
      </c>
      <c r="AB21" s="60">
        <f>IF(ISBLANK(HLOOKUP(AB$2,Monitoring_eng!$A$1:$DB$79,Results!$C21,FALSE)),"",IF(HLOOKUP(AB$2,Monitoring_eng!$A$1:$DB$79,Results!$C21,FALSE)=$I21,$P21,IF(HLOOKUP(AB$2,Monitoring_eng!$A$1:$DB$79,Results!$C21,FALSE)=$K21,$Q21,IF(HLOOKUP(AB$2,Monitoring_eng!$A$1:$DB$79,Results!$C21,FALSE)=$M21,$R21,IF(HLOOKUP(AB$2,Monitoring_eng!$A$1:$DB$79,Results!$C21,FALSE)=$O21,$S21,"CHYBA")))))</f>
        <v>1</v>
      </c>
      <c r="AC21" s="60">
        <f>IF(ISBLANK(HLOOKUP(AC$2,Monitoring_eng!$A$1:$DB$79,Results!$C21,FALSE)),"",IF(HLOOKUP(AC$2,Monitoring_eng!$A$1:$DB$79,Results!$C21,FALSE)=$I21,$P21,IF(HLOOKUP(AC$2,Monitoring_eng!$A$1:$DB$79,Results!$C21,FALSE)=$K21,$Q21,IF(HLOOKUP(AC$2,Monitoring_eng!$A$1:$DB$79,Results!$C21,FALSE)=$M21,$R21,IF(HLOOKUP(AC$2,Monitoring_eng!$A$1:$DB$79,Results!$C21,FALSE)=$O21,$S21,"CHYBA")))))</f>
        <v>1</v>
      </c>
      <c r="AD21" s="60">
        <f>IF(ISBLANK(HLOOKUP(AD$2,Monitoring_eng!$A$1:$DB$79,Results!$C21,FALSE)),"",IF(HLOOKUP(AD$2,Monitoring_eng!$A$1:$DB$79,Results!$C21,FALSE)=$I21,$P21,IF(HLOOKUP(AD$2,Monitoring_eng!$A$1:$DB$79,Results!$C21,FALSE)=$K21,$Q21,IF(HLOOKUP(AD$2,Monitoring_eng!$A$1:$DB$79,Results!$C21,FALSE)=$M21,$R21,IF(HLOOKUP(AD$2,Monitoring_eng!$A$1:$DB$79,Results!$C21,FALSE)=$O21,$S21,"CHYBA")))))</f>
        <v>1</v>
      </c>
      <c r="AE21" s="60">
        <f>IF(ISBLANK(HLOOKUP(AE$2,Monitoring_eng!$A$1:$DB$79,Results!$C21,FALSE)),"",IF(HLOOKUP(AE$2,Monitoring_eng!$A$1:$DB$79,Results!$C21,FALSE)=$I21,$P21,IF(HLOOKUP(AE$2,Monitoring_eng!$A$1:$DB$79,Results!$C21,FALSE)=$K21,$Q21,IF(HLOOKUP(AE$2,Monitoring_eng!$A$1:$DB$79,Results!$C21,FALSE)=$M21,$R21,IF(HLOOKUP(AE$2,Monitoring_eng!$A$1:$DB$79,Results!$C21,FALSE)=$O21,$S21,"CHYBA")))))</f>
        <v>0</v>
      </c>
      <c r="AF21" s="60">
        <f>IF(ISBLANK(HLOOKUP(AF$2,Monitoring_eng!$A$1:$DB$79,Results!$C21,FALSE)),"",IF(HLOOKUP(AF$2,Monitoring_eng!$A$1:$DB$79,Results!$C21,FALSE)=$I21,$P21,IF(HLOOKUP(AF$2,Monitoring_eng!$A$1:$DB$79,Results!$C21,FALSE)=$K21,$Q21,IF(HLOOKUP(AF$2,Monitoring_eng!$A$1:$DB$79,Results!$C21,FALSE)=$M21,$R21,IF(HLOOKUP(AF$2,Monitoring_eng!$A$1:$DB$79,Results!$C21,FALSE)=$O21,$S21,"CHYBA")))))</f>
        <v>0</v>
      </c>
      <c r="AG21" s="60">
        <f>IF(ISBLANK(HLOOKUP(AG$2,Monitoring_eng!$A$1:$DB$79,Results!$C21,FALSE)),"",IF(HLOOKUP(AG$2,Monitoring_eng!$A$1:$DB$79,Results!$C21,FALSE)=$I21,$P21,IF(HLOOKUP(AG$2,Monitoring_eng!$A$1:$DB$79,Results!$C21,FALSE)=$K21,$Q21,IF(HLOOKUP(AG$2,Monitoring_eng!$A$1:$DB$79,Results!$C21,FALSE)=$M21,$R21,IF(HLOOKUP(AG$2,Monitoring_eng!$A$1:$DB$79,Results!$C21,FALSE)=$O21,$S21,"CHYBA")))))</f>
        <v>1</v>
      </c>
      <c r="AH21" s="60">
        <f>IF(ISBLANK(HLOOKUP(AH$2,Monitoring_eng!$A$1:$DB$79,Results!$C21,FALSE)),"",IF(HLOOKUP(AH$2,Monitoring_eng!$A$1:$DB$79,Results!$C21,FALSE)=$I21,$P21,IF(HLOOKUP(AH$2,Monitoring_eng!$A$1:$DB$79,Results!$C21,FALSE)=$K21,$Q21,IF(HLOOKUP(AH$2,Monitoring_eng!$A$1:$DB$79,Results!$C21,FALSE)=$M21,$R21,IF(HLOOKUP(AH$2,Monitoring_eng!$A$1:$DB$79,Results!$C21,FALSE)=$O21,$S21,"CHYBA")))))</f>
        <v>1</v>
      </c>
      <c r="AI21" s="60">
        <f>IF(ISBLANK(HLOOKUP(AI$2,Monitoring_eng!$A$1:$DB$79,Results!$C21,FALSE)),"",IF(HLOOKUP(AI$2,Monitoring_eng!$A$1:$DB$79,Results!$C21,FALSE)=$I21,$P21,IF(HLOOKUP(AI$2,Monitoring_eng!$A$1:$DB$79,Results!$C21,FALSE)=$K21,$Q21,IF(HLOOKUP(AI$2,Monitoring_eng!$A$1:$DB$79,Results!$C21,FALSE)=$M21,$R21,IF(HLOOKUP(AI$2,Monitoring_eng!$A$1:$DB$79,Results!$C21,FALSE)=$O21,$S21,"CHYBA")))))</f>
        <v>0</v>
      </c>
      <c r="AJ21" s="60">
        <f>IF(ISBLANK(HLOOKUP(AJ$2,Monitoring_eng!$A$1:$DB$79,Results!$C21,FALSE)),"",IF(HLOOKUP(AJ$2,Monitoring_eng!$A$1:$DB$79,Results!$C21,FALSE)=$I21,$P21,IF(HLOOKUP(AJ$2,Monitoring_eng!$A$1:$DB$79,Results!$C21,FALSE)=$K21,$Q21,IF(HLOOKUP(AJ$2,Monitoring_eng!$A$1:$DB$79,Results!$C21,FALSE)=$M21,$R21,IF(HLOOKUP(AJ$2,Monitoring_eng!$A$1:$DB$79,Results!$C21,FALSE)=$O21,$S21,"CHYBA")))))</f>
        <v>0</v>
      </c>
      <c r="AK21" s="60">
        <f>IF(ISBLANK(HLOOKUP(AK$2,Monitoring_eng!$A$1:$DB$79,Results!$C21,FALSE)),"",IF(HLOOKUP(AK$2,Monitoring_eng!$A$1:$DB$79,Results!$C21,FALSE)=$I21,$P21,IF(HLOOKUP(AK$2,Monitoring_eng!$A$1:$DB$79,Results!$C21,FALSE)=$K21,$Q21,IF(HLOOKUP(AK$2,Monitoring_eng!$A$1:$DB$79,Results!$C21,FALSE)=$M21,$R21,IF(HLOOKUP(AK$2,Monitoring_eng!$A$1:$DB$79,Results!$C21,FALSE)=$O21,$S21,"CHYBA")))))</f>
        <v>0</v>
      </c>
      <c r="AL21" s="60">
        <f>IF(ISBLANK(HLOOKUP(AL$2,Monitoring_eng!$A$1:$DB$79,Results!$C21,FALSE)),"",IF(HLOOKUP(AL$2,Monitoring_eng!$A$1:$DB$79,Results!$C21,FALSE)=$I21,$P21,IF(HLOOKUP(AL$2,Monitoring_eng!$A$1:$DB$79,Results!$C21,FALSE)=$K21,$Q21,IF(HLOOKUP(AL$2,Monitoring_eng!$A$1:$DB$79,Results!$C21,FALSE)=$M21,$R21,IF(HLOOKUP(AL$2,Monitoring_eng!$A$1:$DB$79,Results!$C21,FALSE)=$O21,$S21,"CHYBA")))))</f>
        <v>1</v>
      </c>
      <c r="AM21" s="60">
        <f>IF(ISBLANK(HLOOKUP(AM$2,Monitoring_eng!$A$1:$DB$79,Results!$C21,FALSE)),"",IF(HLOOKUP(AM$2,Monitoring_eng!$A$1:$DB$79,Results!$C21,FALSE)=$I21,$P21,IF(HLOOKUP(AM$2,Monitoring_eng!$A$1:$DB$79,Results!$C21,FALSE)=$K21,$Q21,IF(HLOOKUP(AM$2,Monitoring_eng!$A$1:$DB$79,Results!$C21,FALSE)=$M21,$R21,IF(HLOOKUP(AM$2,Monitoring_eng!$A$1:$DB$79,Results!$C21,FALSE)=$O21,$S21,"CHYBA")))))</f>
        <v>0</v>
      </c>
      <c r="AN21" s="60">
        <f>IF(ISBLANK(HLOOKUP(AN$2,Monitoring_eng!$A$1:$DB$79,Results!$C21,FALSE)),"",IF(HLOOKUP(AN$2,Monitoring_eng!$A$1:$DB$79,Results!$C21,FALSE)=$I21,$P21,IF(HLOOKUP(AN$2,Monitoring_eng!$A$1:$DB$79,Results!$C21,FALSE)=$K21,$Q21,IF(HLOOKUP(AN$2,Monitoring_eng!$A$1:$DB$79,Results!$C21,FALSE)=$M21,$R21,IF(HLOOKUP(AN$2,Monitoring_eng!$A$1:$DB$79,Results!$C21,FALSE)=$O21,$S21,"CHYBA")))))</f>
        <v>1</v>
      </c>
      <c r="AO21" s="60">
        <f>IF(ISBLANK(HLOOKUP(AO$2,Monitoring_eng!$A$1:$DB$79,Results!$C21,FALSE)),"",IF(HLOOKUP(AO$2,Monitoring_eng!$A$1:$DB$79,Results!$C21,FALSE)=$I21,$P21,IF(HLOOKUP(AO$2,Monitoring_eng!$A$1:$DB$79,Results!$C21,FALSE)=$K21,$Q21,IF(HLOOKUP(AO$2,Monitoring_eng!$A$1:$DB$79,Results!$C21,FALSE)=$M21,$R21,IF(HLOOKUP(AO$2,Monitoring_eng!$A$1:$DB$79,Results!$C21,FALSE)=$O21,$S21,"CHYBA")))))</f>
        <v>1</v>
      </c>
      <c r="AP21" s="60">
        <f>IF(ISBLANK(HLOOKUP(AP$2,Monitoring_eng!$A$1:$DB$79,Results!$C21,FALSE)),"",IF(HLOOKUP(AP$2,Monitoring_eng!$A$1:$DB$79,Results!$C21,FALSE)=$I21,$P21,IF(HLOOKUP(AP$2,Monitoring_eng!$A$1:$DB$79,Results!$C21,FALSE)=$K21,$Q21,IF(HLOOKUP(AP$2,Monitoring_eng!$A$1:$DB$79,Results!$C21,FALSE)=$M21,$R21,IF(HLOOKUP(AP$2,Monitoring_eng!$A$1:$DB$79,Results!$C21,FALSE)=$O21,$S21,"CHYBA")))))</f>
        <v>0</v>
      </c>
      <c r="AQ21" s="60">
        <f>IF(ISBLANK(HLOOKUP(AQ$2,Monitoring_eng!$A$1:$DB$79,Results!$C21,FALSE)),"",IF(HLOOKUP(AQ$2,Monitoring_eng!$A$1:$DB$79,Results!$C21,FALSE)=$I21,$P21,IF(HLOOKUP(AQ$2,Monitoring_eng!$A$1:$DB$79,Results!$C21,FALSE)=$K21,$Q21,IF(HLOOKUP(AQ$2,Monitoring_eng!$A$1:$DB$79,Results!$C21,FALSE)=$M21,$R21,IF(HLOOKUP(AQ$2,Monitoring_eng!$A$1:$DB$79,Results!$C21,FALSE)=$O21,$S21,"CHYBA")))))</f>
        <v>1</v>
      </c>
      <c r="AR21" s="60">
        <f>IF(ISBLANK(HLOOKUP(AR$2,Monitoring_eng!$A$1:$DB$79,Results!$C21,FALSE)),"",IF(HLOOKUP(AR$2,Monitoring_eng!$A$1:$DB$79,Results!$C21,FALSE)=$I21,$P21,IF(HLOOKUP(AR$2,Monitoring_eng!$A$1:$DB$79,Results!$C21,FALSE)=$K21,$Q21,IF(HLOOKUP(AR$2,Monitoring_eng!$A$1:$DB$79,Results!$C21,FALSE)=$M21,$R21,IF(HLOOKUP(AR$2,Monitoring_eng!$A$1:$DB$79,Results!$C21,FALSE)=$O21,$S21,"CHYBA")))))</f>
        <v>1</v>
      </c>
      <c r="AS21" s="60">
        <f>IF(ISBLANK(HLOOKUP(AS$2,Monitoring_eng!$A$1:$DB$79,Results!$C21,FALSE)),"",IF(HLOOKUP(AS$2,Monitoring_eng!$A$1:$DB$79,Results!$C21,FALSE)=$I21,$P21,IF(HLOOKUP(AS$2,Monitoring_eng!$A$1:$DB$79,Results!$C21,FALSE)=$K21,$Q21,IF(HLOOKUP(AS$2,Monitoring_eng!$A$1:$DB$79,Results!$C21,FALSE)=$M21,$R21,IF(HLOOKUP(AS$2,Monitoring_eng!$A$1:$DB$79,Results!$C21,FALSE)=$O21,$S21,"CHYBA")))))</f>
        <v>0</v>
      </c>
      <c r="AT21" s="60">
        <f>IF(ISBLANK(HLOOKUP(AT$2,Monitoring_eng!$A$1:$DB$79,Results!$C21,FALSE)),"",IF(HLOOKUP(AT$2,Monitoring_eng!$A$1:$DB$79,Results!$C21,FALSE)=$I21,$P21,IF(HLOOKUP(AT$2,Monitoring_eng!$A$1:$DB$79,Results!$C21,FALSE)=$K21,$Q21,IF(HLOOKUP(AT$2,Monitoring_eng!$A$1:$DB$79,Results!$C21,FALSE)=$M21,$R21,IF(HLOOKUP(AT$2,Monitoring_eng!$A$1:$DB$79,Results!$C21,FALSE)=$O21,$S21,"CHYBA")))))</f>
        <v>1</v>
      </c>
      <c r="AU21" s="60">
        <f>IF(ISBLANK(HLOOKUP(AU$2,Monitoring_eng!$A$1:$DB$79,Results!$C21,FALSE)),"",IF(HLOOKUP(AU$2,Monitoring_eng!$A$1:$DB$79,Results!$C21,FALSE)=$I21,$P21,IF(HLOOKUP(AU$2,Monitoring_eng!$A$1:$DB$79,Results!$C21,FALSE)=$K21,$Q21,IF(HLOOKUP(AU$2,Monitoring_eng!$A$1:$DB$79,Results!$C21,FALSE)=$M21,$R21,IF(HLOOKUP(AU$2,Monitoring_eng!$A$1:$DB$79,Results!$C21,FALSE)=$O21,$S21,"CHYBA")))))</f>
        <v>1</v>
      </c>
      <c r="AV21" s="60">
        <f>IF(ISBLANK(HLOOKUP(AV$2,Monitoring_eng!$A$1:$DB$79,Results!$C21,FALSE)),"",IF(HLOOKUP(AV$2,Monitoring_eng!$A$1:$DB$79,Results!$C21,FALSE)=$I21,$P21,IF(HLOOKUP(AV$2,Monitoring_eng!$A$1:$DB$79,Results!$C21,FALSE)=$K21,$Q21,IF(HLOOKUP(AV$2,Monitoring_eng!$A$1:$DB$79,Results!$C21,FALSE)=$M21,$R21,IF(HLOOKUP(AV$2,Monitoring_eng!$A$1:$DB$79,Results!$C21,FALSE)=$O21,$S21,"CHYBA")))))</f>
        <v>1</v>
      </c>
      <c r="AW21" s="60">
        <f>IF(ISBLANK(HLOOKUP(AW$2,Monitoring_eng!$A$1:$DB$79,Results!$C21,FALSE)),"",IF(HLOOKUP(AW$2,Monitoring_eng!$A$1:$DB$79,Results!$C21,FALSE)=$I21,$P21,IF(HLOOKUP(AW$2,Monitoring_eng!$A$1:$DB$79,Results!$C21,FALSE)=$K21,$Q21,IF(HLOOKUP(AW$2,Monitoring_eng!$A$1:$DB$79,Results!$C21,FALSE)=$M21,$R21,IF(HLOOKUP(AW$2,Monitoring_eng!$A$1:$DB$79,Results!$C21,FALSE)=$O21,$S21,"CHYBA")))))</f>
        <v>1</v>
      </c>
      <c r="AX21" s="60">
        <f>IF(ISBLANK(HLOOKUP(AX$2,Monitoring_eng!$A$1:$DB$79,Results!$C21,FALSE)),"",IF(HLOOKUP(AX$2,Monitoring_eng!$A$1:$DB$79,Results!$C21,FALSE)=$I21,$P21,IF(HLOOKUP(AX$2,Monitoring_eng!$A$1:$DB$79,Results!$C21,FALSE)=$K21,$Q21,IF(HLOOKUP(AX$2,Monitoring_eng!$A$1:$DB$79,Results!$C21,FALSE)=$M21,$R21,IF(HLOOKUP(AX$2,Monitoring_eng!$A$1:$DB$79,Results!$C21,FALSE)=$O21,$S21,"CHYBA")))))</f>
        <v>1</v>
      </c>
      <c r="AY21" s="60">
        <f>IF(ISBLANK(HLOOKUP(AY$2,Monitoring_eng!$A$1:$DB$79,Results!$C21,FALSE)),"",IF(HLOOKUP(AY$2,Monitoring_eng!$A$1:$DB$79,Results!$C21,FALSE)=$I21,$P21,IF(HLOOKUP(AY$2,Monitoring_eng!$A$1:$DB$79,Results!$C21,FALSE)=$K21,$Q21,IF(HLOOKUP(AY$2,Monitoring_eng!$A$1:$DB$79,Results!$C21,FALSE)=$M21,$R21,IF(HLOOKUP(AY$2,Monitoring_eng!$A$1:$DB$79,Results!$C21,FALSE)=$O21,$S21,"CHYBA")))))</f>
        <v>0</v>
      </c>
      <c r="AZ21" s="60">
        <f>IF(ISBLANK(HLOOKUP(AZ$2,Monitoring_eng!$A$1:$DB$79,Results!$C21,FALSE)),"",IF(HLOOKUP(AZ$2,Monitoring_eng!$A$1:$DB$79,Results!$C21,FALSE)=$I21,$P21,IF(HLOOKUP(AZ$2,Monitoring_eng!$A$1:$DB$79,Results!$C21,FALSE)=$K21,$Q21,IF(HLOOKUP(AZ$2,Monitoring_eng!$A$1:$DB$79,Results!$C21,FALSE)=$M21,$R21,IF(HLOOKUP(AZ$2,Monitoring_eng!$A$1:$DB$79,Results!$C21,FALSE)=$O21,$S21,"CHYBA")))))</f>
        <v>1</v>
      </c>
      <c r="BA21" s="60">
        <f>IF(ISBLANK(HLOOKUP(BA$2,Monitoring_eng!$A$1:$DB$79,Results!$C21,FALSE)),"",IF(HLOOKUP(BA$2,Monitoring_eng!$A$1:$DB$79,Results!$C21,FALSE)=$I21,$P21,IF(HLOOKUP(BA$2,Monitoring_eng!$A$1:$DB$79,Results!$C21,FALSE)=$K21,$Q21,IF(HLOOKUP(BA$2,Monitoring_eng!$A$1:$DB$79,Results!$C21,FALSE)=$M21,$R21,IF(HLOOKUP(BA$2,Monitoring_eng!$A$1:$DB$79,Results!$C21,FALSE)=$O21,$S21,"CHYBA")))))</f>
        <v>1</v>
      </c>
      <c r="BB21" s="60">
        <f>IF(ISBLANK(HLOOKUP(BB$2,Monitoring_eng!$A$1:$DB$79,Results!$C21,FALSE)),"",IF(HLOOKUP(BB$2,Monitoring_eng!$A$1:$DB$79,Results!$C21,FALSE)=$I21,$P21,IF(HLOOKUP(BB$2,Monitoring_eng!$A$1:$DB$79,Results!$C21,FALSE)=$K21,$Q21,IF(HLOOKUP(BB$2,Monitoring_eng!$A$1:$DB$79,Results!$C21,FALSE)=$M21,$R21,IF(HLOOKUP(BB$2,Monitoring_eng!$A$1:$DB$79,Results!$C21,FALSE)=$O21,$S21,"CHYBA")))))</f>
        <v>0</v>
      </c>
      <c r="BC21" s="60">
        <f>IF(ISBLANK(HLOOKUP(BC$2,Monitoring_eng!$A$1:$DB$79,Results!$C21,FALSE)),"",IF(HLOOKUP(BC$2,Monitoring_eng!$A$1:$DB$79,Results!$C21,FALSE)=$I21,$P21,IF(HLOOKUP(BC$2,Monitoring_eng!$A$1:$DB$79,Results!$C21,FALSE)=$K21,$Q21,IF(HLOOKUP(BC$2,Monitoring_eng!$A$1:$DB$79,Results!$C21,FALSE)=$M21,$R21,IF(HLOOKUP(BC$2,Monitoring_eng!$A$1:$DB$79,Results!$C21,FALSE)=$O21,$S21,"CHYBA")))))</f>
        <v>0</v>
      </c>
      <c r="BD21" s="60">
        <f>IF(ISBLANK(HLOOKUP(BD$2,Monitoring_eng!$A$1:$DB$79,Results!$C21,FALSE)),"",IF(HLOOKUP(BD$2,Monitoring_eng!$A$1:$DB$79,Results!$C21,FALSE)=$I21,$P21,IF(HLOOKUP(BD$2,Monitoring_eng!$A$1:$DB$79,Results!$C21,FALSE)=$K21,$Q21,IF(HLOOKUP(BD$2,Monitoring_eng!$A$1:$DB$79,Results!$C21,FALSE)=$M21,$R21,IF(HLOOKUP(BD$2,Monitoring_eng!$A$1:$DB$79,Results!$C21,FALSE)=$O21,$S21,"CHYBA")))))</f>
        <v>0</v>
      </c>
      <c r="BE21" s="60">
        <f>IF(ISBLANK(HLOOKUP(BE$2,Monitoring_eng!$A$1:$DB$79,Results!$C21,FALSE)),"",IF(HLOOKUP(BE$2,Monitoring_eng!$A$1:$DB$79,Results!$C21,FALSE)=$I21,$P21,IF(HLOOKUP(BE$2,Monitoring_eng!$A$1:$DB$79,Results!$C21,FALSE)=$K21,$Q21,IF(HLOOKUP(BE$2,Monitoring_eng!$A$1:$DB$79,Results!$C21,FALSE)=$M21,$R21,IF(HLOOKUP(BE$2,Monitoring_eng!$A$1:$DB$79,Results!$C21,FALSE)=$O21,$S21,"CHYBA")))))</f>
        <v>1</v>
      </c>
      <c r="BF21" s="60">
        <f>IF(ISBLANK(HLOOKUP(BF$2,Monitoring_eng!$A$1:$DB$79,Results!$C21,FALSE)),"",IF(HLOOKUP(BF$2,Monitoring_eng!$A$1:$DB$79,Results!$C21,FALSE)=$I21,$P21,IF(HLOOKUP(BF$2,Monitoring_eng!$A$1:$DB$79,Results!$C21,FALSE)=$K21,$Q21,IF(HLOOKUP(BF$2,Monitoring_eng!$A$1:$DB$79,Results!$C21,FALSE)=$M21,$R21,IF(HLOOKUP(BF$2,Monitoring_eng!$A$1:$DB$79,Results!$C21,FALSE)=$O21,$S21,"CHYBA")))))</f>
        <v>0</v>
      </c>
      <c r="BG21" s="60">
        <f>IF(ISBLANK(HLOOKUP(BG$2,Monitoring_eng!$A$1:$DB$79,Results!$C21,FALSE)),"",IF(HLOOKUP(BG$2,Monitoring_eng!$A$1:$DB$79,Results!$C21,FALSE)=$I21,$P21,IF(HLOOKUP(BG$2,Monitoring_eng!$A$1:$DB$79,Results!$C21,FALSE)=$K21,$Q21,IF(HLOOKUP(BG$2,Monitoring_eng!$A$1:$DB$79,Results!$C21,FALSE)=$M21,$R21,IF(HLOOKUP(BG$2,Monitoring_eng!$A$1:$DB$79,Results!$C21,FALSE)=$O21,$S21,"CHYBA")))))</f>
        <v>1</v>
      </c>
      <c r="BH21" s="60">
        <f>IF(ISBLANK(HLOOKUP(BH$2,Monitoring_eng!$A$1:$DB$79,Results!$C21,FALSE)),"",IF(HLOOKUP(BH$2,Monitoring_eng!$A$1:$DB$79,Results!$C21,FALSE)=$I21,$P21,IF(HLOOKUP(BH$2,Monitoring_eng!$A$1:$DB$79,Results!$C21,FALSE)=$K21,$Q21,IF(HLOOKUP(BH$2,Monitoring_eng!$A$1:$DB$79,Results!$C21,FALSE)=$M21,$R21,IF(HLOOKUP(BH$2,Monitoring_eng!$A$1:$DB$79,Results!$C21,FALSE)=$O21,$S21,"CHYBA")))))</f>
        <v>1</v>
      </c>
      <c r="BI21" s="60">
        <f>IF(ISBLANK(HLOOKUP(BI$2,Monitoring_eng!$A$1:$DB$79,Results!$C21,FALSE)),"",IF(HLOOKUP(BI$2,Monitoring_eng!$A$1:$DB$79,Results!$C21,FALSE)=$I21,$P21,IF(HLOOKUP(BI$2,Monitoring_eng!$A$1:$DB$79,Results!$C21,FALSE)=$K21,$Q21,IF(HLOOKUP(BI$2,Monitoring_eng!$A$1:$DB$79,Results!$C21,FALSE)=$M21,$R21,IF(HLOOKUP(BI$2,Monitoring_eng!$A$1:$DB$79,Results!$C21,FALSE)=$O21,$S21,"CHYBA")))))</f>
        <v>1</v>
      </c>
      <c r="BJ21" s="60">
        <f>IF(ISBLANK(HLOOKUP(BJ$2,Monitoring_eng!$A$1:$DB$79,Results!$C21,FALSE)),"",IF(HLOOKUP(BJ$2,Monitoring_eng!$A$1:$DB$79,Results!$C21,FALSE)=$I21,$P21,IF(HLOOKUP(BJ$2,Monitoring_eng!$A$1:$DB$79,Results!$C21,FALSE)=$K21,$Q21,IF(HLOOKUP(BJ$2,Monitoring_eng!$A$1:$DB$79,Results!$C21,FALSE)=$M21,$R21,IF(HLOOKUP(BJ$2,Monitoring_eng!$A$1:$DB$79,Results!$C21,FALSE)=$O21,$S21,"CHYBA")))))</f>
        <v>1</v>
      </c>
      <c r="BK21" s="60">
        <f>IF(ISBLANK(HLOOKUP(BK$2,Monitoring_eng!$A$1:$DB$79,Results!$C21,FALSE)),"",IF(HLOOKUP(BK$2,Monitoring_eng!$A$1:$DB$79,Results!$C21,FALSE)=$I21,$P21,IF(HLOOKUP(BK$2,Monitoring_eng!$A$1:$DB$79,Results!$C21,FALSE)=$K21,$Q21,IF(HLOOKUP(BK$2,Monitoring_eng!$A$1:$DB$79,Results!$C21,FALSE)=$M21,$R21,IF(HLOOKUP(BK$2,Monitoring_eng!$A$1:$DB$79,Results!$C21,FALSE)=$O21,$S21,"CHYBA")))))</f>
        <v>1</v>
      </c>
      <c r="BL21" s="60">
        <f>IF(ISBLANK(HLOOKUP(BL$2,Monitoring_eng!$A$1:$DB$79,Results!$C21,FALSE)),"",IF(HLOOKUP(BL$2,Monitoring_eng!$A$1:$DB$79,Results!$C21,FALSE)=$I21,$P21,IF(HLOOKUP(BL$2,Monitoring_eng!$A$1:$DB$79,Results!$C21,FALSE)=$K21,$Q21,IF(HLOOKUP(BL$2,Monitoring_eng!$A$1:$DB$79,Results!$C21,FALSE)=$M21,$R21,IF(HLOOKUP(BL$2,Monitoring_eng!$A$1:$DB$79,Results!$C21,FALSE)=$O21,$S21,"CHYBA")))))</f>
        <v>1</v>
      </c>
      <c r="BM21" s="60">
        <f>IF(ISBLANK(HLOOKUP(BM$2,Monitoring_eng!$A$1:$DB$79,Results!$C21,FALSE)),"",IF(HLOOKUP(BM$2,Monitoring_eng!$A$1:$DB$79,Results!$C21,FALSE)=$I21,$P21,IF(HLOOKUP(BM$2,Monitoring_eng!$A$1:$DB$79,Results!$C21,FALSE)=$K21,$Q21,IF(HLOOKUP(BM$2,Monitoring_eng!$A$1:$DB$79,Results!$C21,FALSE)=$M21,$R21,IF(HLOOKUP(BM$2,Monitoring_eng!$A$1:$DB$79,Results!$C21,FALSE)=$O21,$S21,"CHYBA")))))</f>
        <v>1</v>
      </c>
      <c r="BN21" s="60">
        <f>IF(ISBLANK(HLOOKUP(BN$2,Monitoring_eng!$A$1:$DB$79,Results!$C21,FALSE)),"",IF(HLOOKUP(BN$2,Monitoring_eng!$A$1:$DB$79,Results!$C21,FALSE)=$I21,$P21,IF(HLOOKUP(BN$2,Monitoring_eng!$A$1:$DB$79,Results!$C21,FALSE)=$K21,$Q21,IF(HLOOKUP(BN$2,Monitoring_eng!$A$1:$DB$79,Results!$C21,FALSE)=$M21,$R21,IF(HLOOKUP(BN$2,Monitoring_eng!$A$1:$DB$79,Results!$C21,FALSE)=$O21,$S21,"CHYBA")))))</f>
        <v>1</v>
      </c>
      <c r="BO21" s="60">
        <f>IF(ISBLANK(HLOOKUP(BO$2,Monitoring_eng!$A$1:$DB$79,Results!$C21,FALSE)),"",IF(HLOOKUP(BO$2,Monitoring_eng!$A$1:$DB$79,Results!$C21,FALSE)=$I21,$P21,IF(HLOOKUP(BO$2,Monitoring_eng!$A$1:$DB$79,Results!$C21,FALSE)=$K21,$Q21,IF(HLOOKUP(BO$2,Monitoring_eng!$A$1:$DB$79,Results!$C21,FALSE)=$M21,$R21,IF(HLOOKUP(BO$2,Monitoring_eng!$A$1:$DB$79,Results!$C21,FALSE)=$O21,$S21,"CHYBA")))))</f>
        <v>1</v>
      </c>
      <c r="BP21" s="60">
        <f>IF(ISBLANK(HLOOKUP(BP$2,Monitoring_eng!$A$1:$DB$79,Results!$C21,FALSE)),"",IF(HLOOKUP(BP$2,Monitoring_eng!$A$1:$DB$79,Results!$C21,FALSE)=$I21,$P21,IF(HLOOKUP(BP$2,Monitoring_eng!$A$1:$DB$79,Results!$C21,FALSE)=$K21,$Q21,IF(HLOOKUP(BP$2,Monitoring_eng!$A$1:$DB$79,Results!$C21,FALSE)=$M21,$R21,IF(HLOOKUP(BP$2,Monitoring_eng!$A$1:$DB$79,Results!$C21,FALSE)=$O21,$S21,"CHYBA")))))</f>
        <v>1</v>
      </c>
      <c r="BQ21" s="60">
        <f>IF(ISBLANK(HLOOKUP(BQ$2,Monitoring_eng!$A$1:$DB$79,Results!$C21,FALSE)),"",IF(HLOOKUP(BQ$2,Monitoring_eng!$A$1:$DB$79,Results!$C21,FALSE)=$I21,$P21,IF(HLOOKUP(BQ$2,Monitoring_eng!$A$1:$DB$79,Results!$C21,FALSE)=$K21,$Q21,IF(HLOOKUP(BQ$2,Monitoring_eng!$A$1:$DB$79,Results!$C21,FALSE)=$M21,$R21,IF(HLOOKUP(BQ$2,Monitoring_eng!$A$1:$DB$79,Results!$C21,FALSE)=$O21,$S21,"CHYBA")))))</f>
        <v>1</v>
      </c>
    </row>
    <row r="22" spans="1:69" x14ac:dyDescent="0.3">
      <c r="A22" s="37" t="s">
        <v>872</v>
      </c>
      <c r="B22" s="37" t="s">
        <v>322</v>
      </c>
      <c r="C22" s="37">
        <v>21</v>
      </c>
      <c r="D22" s="39" t="s">
        <v>112</v>
      </c>
      <c r="E22" s="39" t="s">
        <v>124</v>
      </c>
      <c r="F22" s="40" t="s">
        <v>16</v>
      </c>
      <c r="G22" s="37">
        <v>0.5</v>
      </c>
      <c r="H22" s="37" t="s">
        <v>481</v>
      </c>
      <c r="I22" s="37" t="s">
        <v>621</v>
      </c>
      <c r="J22" s="37" t="s">
        <v>482</v>
      </c>
      <c r="K22" s="59" t="s">
        <v>622</v>
      </c>
      <c r="L22" s="37" t="s">
        <v>483</v>
      </c>
      <c r="M22" s="37" t="s">
        <v>623</v>
      </c>
      <c r="N22" s="37" t="s">
        <v>755</v>
      </c>
      <c r="O22" s="37" t="s">
        <v>755</v>
      </c>
      <c r="P22" s="37">
        <f t="shared" si="0"/>
        <v>0.5</v>
      </c>
      <c r="Q22" s="37">
        <v>0</v>
      </c>
      <c r="R22" s="37">
        <f t="shared" si="1"/>
        <v>0.25</v>
      </c>
      <c r="S22" s="37" t="s">
        <v>755</v>
      </c>
      <c r="T22" s="60">
        <f>IF(ISBLANK(HLOOKUP(T$2,Monitoring_eng!$A$1:$DB$79,Results!$C22,FALSE)),"",IF(HLOOKUP(T$2,Monitoring_eng!$A$1:$DB$79,Results!$C22,FALSE)=$I22,$P22,IF(HLOOKUP(T$2,Monitoring_eng!$A$1:$DB$79,Results!$C22,FALSE)=$K22,$Q22,IF(HLOOKUP(T$2,Monitoring_eng!$A$1:$DB$79,Results!$C22,FALSE)=$M22,$R22,IF(HLOOKUP(T$2,Monitoring_eng!$A$1:$DB$79,Results!$C22,FALSE)=$O22,$S22,"CHYBA")))))</f>
        <v>0.5</v>
      </c>
      <c r="U22" s="60">
        <f>IF(ISBLANK(HLOOKUP(U$2,Monitoring_eng!$A$1:$DB$79,Results!$C22,FALSE)),"",IF(HLOOKUP(U$2,Monitoring_eng!$A$1:$DB$79,Results!$C22,FALSE)=$I22,$P22,IF(HLOOKUP(U$2,Monitoring_eng!$A$1:$DB$79,Results!$C22,FALSE)=$K22,$Q22,IF(HLOOKUP(U$2,Monitoring_eng!$A$1:$DB$79,Results!$C22,FALSE)=$M22,$R22,IF(HLOOKUP(U$2,Monitoring_eng!$A$1:$DB$79,Results!$C22,FALSE)=$O22,$S22,"CHYBA")))))</f>
        <v>0.5</v>
      </c>
      <c r="V22" s="60">
        <f>IF(ISBLANK(HLOOKUP(V$2,Monitoring_eng!$A$1:$DB$79,Results!$C22,FALSE)),"",IF(HLOOKUP(V$2,Monitoring_eng!$A$1:$DB$79,Results!$C22,FALSE)=$I22,$P22,IF(HLOOKUP(V$2,Monitoring_eng!$A$1:$DB$79,Results!$C22,FALSE)=$K22,$Q22,IF(HLOOKUP(V$2,Monitoring_eng!$A$1:$DB$79,Results!$C22,FALSE)=$M22,$R22,IF(HLOOKUP(V$2,Monitoring_eng!$A$1:$DB$79,Results!$C22,FALSE)=$O22,$S22,"CHYBA")))))</f>
        <v>0.5</v>
      </c>
      <c r="W22" s="60">
        <f>IF(ISBLANK(HLOOKUP(W$2,Monitoring_eng!$A$1:$DB$79,Results!$C22,FALSE)),"",IF(HLOOKUP(W$2,Monitoring_eng!$A$1:$DB$79,Results!$C22,FALSE)=$I22,$P22,IF(HLOOKUP(W$2,Monitoring_eng!$A$1:$DB$79,Results!$C22,FALSE)=$K22,$Q22,IF(HLOOKUP(W$2,Monitoring_eng!$A$1:$DB$79,Results!$C22,FALSE)=$M22,$R22,IF(HLOOKUP(W$2,Monitoring_eng!$A$1:$DB$79,Results!$C22,FALSE)=$O22,$S22,"CHYBA")))))</f>
        <v>0.5</v>
      </c>
      <c r="X22" s="60">
        <f>IF(ISBLANK(HLOOKUP(X$2,Monitoring_eng!$A$1:$DB$79,Results!$C22,FALSE)),"",IF(HLOOKUP(X$2,Monitoring_eng!$A$1:$DB$79,Results!$C22,FALSE)=$I22,$P22,IF(HLOOKUP(X$2,Monitoring_eng!$A$1:$DB$79,Results!$C22,FALSE)=$K22,$Q22,IF(HLOOKUP(X$2,Monitoring_eng!$A$1:$DB$79,Results!$C22,FALSE)=$M22,$R22,IF(HLOOKUP(X$2,Monitoring_eng!$A$1:$DB$79,Results!$C22,FALSE)=$O22,$S22,"CHYBA")))))</f>
        <v>0.5</v>
      </c>
      <c r="Y22" s="60">
        <f>IF(ISBLANK(HLOOKUP(Y$2,Monitoring_eng!$A$1:$DB$79,Results!$C22,FALSE)),"",IF(HLOOKUP(Y$2,Monitoring_eng!$A$1:$DB$79,Results!$C22,FALSE)=$I22,$P22,IF(HLOOKUP(Y$2,Monitoring_eng!$A$1:$DB$79,Results!$C22,FALSE)=$K22,$Q22,IF(HLOOKUP(Y$2,Monitoring_eng!$A$1:$DB$79,Results!$C22,FALSE)=$M22,$R22,IF(HLOOKUP(Y$2,Monitoring_eng!$A$1:$DB$79,Results!$C22,FALSE)=$O22,$S22,"CHYBA")))))</f>
        <v>0.5</v>
      </c>
      <c r="Z22" s="60">
        <f>IF(ISBLANK(HLOOKUP(Z$2,Monitoring_eng!$A$1:$DB$79,Results!$C22,FALSE)),"",IF(HLOOKUP(Z$2,Monitoring_eng!$A$1:$DB$79,Results!$C22,FALSE)=$I22,$P22,IF(HLOOKUP(Z$2,Monitoring_eng!$A$1:$DB$79,Results!$C22,FALSE)=$K22,$Q22,IF(HLOOKUP(Z$2,Monitoring_eng!$A$1:$DB$79,Results!$C22,FALSE)=$M22,$R22,IF(HLOOKUP(Z$2,Monitoring_eng!$A$1:$DB$79,Results!$C22,FALSE)=$O22,$S22,"CHYBA")))))</f>
        <v>0.5</v>
      </c>
      <c r="AA22" s="60">
        <f>IF(ISBLANK(HLOOKUP(AA$2,Monitoring_eng!$A$1:$DB$79,Results!$C22,FALSE)),"",IF(HLOOKUP(AA$2,Monitoring_eng!$A$1:$DB$79,Results!$C22,FALSE)=$I22,$P22,IF(HLOOKUP(AA$2,Monitoring_eng!$A$1:$DB$79,Results!$C22,FALSE)=$K22,$Q22,IF(HLOOKUP(AA$2,Monitoring_eng!$A$1:$DB$79,Results!$C22,FALSE)=$M22,$R22,IF(HLOOKUP(AA$2,Monitoring_eng!$A$1:$DB$79,Results!$C22,FALSE)=$O22,$S22,"CHYBA")))))</f>
        <v>0.5</v>
      </c>
      <c r="AB22" s="60">
        <f>IF(ISBLANK(HLOOKUP(AB$2,Monitoring_eng!$A$1:$DB$79,Results!$C22,FALSE)),"",IF(HLOOKUP(AB$2,Monitoring_eng!$A$1:$DB$79,Results!$C22,FALSE)=$I22,$P22,IF(HLOOKUP(AB$2,Monitoring_eng!$A$1:$DB$79,Results!$C22,FALSE)=$K22,$Q22,IF(HLOOKUP(AB$2,Monitoring_eng!$A$1:$DB$79,Results!$C22,FALSE)=$M22,$R22,IF(HLOOKUP(AB$2,Monitoring_eng!$A$1:$DB$79,Results!$C22,FALSE)=$O22,$S22,"CHYBA")))))</f>
        <v>0.5</v>
      </c>
      <c r="AC22" s="60">
        <f>IF(ISBLANK(HLOOKUP(AC$2,Monitoring_eng!$A$1:$DB$79,Results!$C22,FALSE)),"",IF(HLOOKUP(AC$2,Monitoring_eng!$A$1:$DB$79,Results!$C22,FALSE)=$I22,$P22,IF(HLOOKUP(AC$2,Monitoring_eng!$A$1:$DB$79,Results!$C22,FALSE)=$K22,$Q22,IF(HLOOKUP(AC$2,Monitoring_eng!$A$1:$DB$79,Results!$C22,FALSE)=$M22,$R22,IF(HLOOKUP(AC$2,Monitoring_eng!$A$1:$DB$79,Results!$C22,FALSE)=$O22,$S22,"CHYBA")))))</f>
        <v>0.5</v>
      </c>
      <c r="AD22" s="60">
        <f>IF(ISBLANK(HLOOKUP(AD$2,Monitoring_eng!$A$1:$DB$79,Results!$C22,FALSE)),"",IF(HLOOKUP(AD$2,Monitoring_eng!$A$1:$DB$79,Results!$C22,FALSE)=$I22,$P22,IF(HLOOKUP(AD$2,Monitoring_eng!$A$1:$DB$79,Results!$C22,FALSE)=$K22,$Q22,IF(HLOOKUP(AD$2,Monitoring_eng!$A$1:$DB$79,Results!$C22,FALSE)=$M22,$R22,IF(HLOOKUP(AD$2,Monitoring_eng!$A$1:$DB$79,Results!$C22,FALSE)=$O22,$S22,"CHYBA")))))</f>
        <v>0.5</v>
      </c>
      <c r="AE22" s="60">
        <f>IF(ISBLANK(HLOOKUP(AE$2,Monitoring_eng!$A$1:$DB$79,Results!$C22,FALSE)),"",IF(HLOOKUP(AE$2,Monitoring_eng!$A$1:$DB$79,Results!$C22,FALSE)=$I22,$P22,IF(HLOOKUP(AE$2,Monitoring_eng!$A$1:$DB$79,Results!$C22,FALSE)=$K22,$Q22,IF(HLOOKUP(AE$2,Monitoring_eng!$A$1:$DB$79,Results!$C22,FALSE)=$M22,$R22,IF(HLOOKUP(AE$2,Monitoring_eng!$A$1:$DB$79,Results!$C22,FALSE)=$O22,$S22,"CHYBA")))))</f>
        <v>0</v>
      </c>
      <c r="AF22" s="60">
        <f>IF(ISBLANK(HLOOKUP(AF$2,Monitoring_eng!$A$1:$DB$79,Results!$C22,FALSE)),"",IF(HLOOKUP(AF$2,Monitoring_eng!$A$1:$DB$79,Results!$C22,FALSE)=$I22,$P22,IF(HLOOKUP(AF$2,Monitoring_eng!$A$1:$DB$79,Results!$C22,FALSE)=$K22,$Q22,IF(HLOOKUP(AF$2,Monitoring_eng!$A$1:$DB$79,Results!$C22,FALSE)=$M22,$R22,IF(HLOOKUP(AF$2,Monitoring_eng!$A$1:$DB$79,Results!$C22,FALSE)=$O22,$S22,"CHYBA")))))</f>
        <v>0.5</v>
      </c>
      <c r="AG22" s="60">
        <f>IF(ISBLANK(HLOOKUP(AG$2,Monitoring_eng!$A$1:$DB$79,Results!$C22,FALSE)),"",IF(HLOOKUP(AG$2,Monitoring_eng!$A$1:$DB$79,Results!$C22,FALSE)=$I22,$P22,IF(HLOOKUP(AG$2,Monitoring_eng!$A$1:$DB$79,Results!$C22,FALSE)=$K22,$Q22,IF(HLOOKUP(AG$2,Monitoring_eng!$A$1:$DB$79,Results!$C22,FALSE)=$M22,$R22,IF(HLOOKUP(AG$2,Monitoring_eng!$A$1:$DB$79,Results!$C22,FALSE)=$O22,$S22,"CHYBA")))))</f>
        <v>0.5</v>
      </c>
      <c r="AH22" s="60">
        <f>IF(ISBLANK(HLOOKUP(AH$2,Monitoring_eng!$A$1:$DB$79,Results!$C22,FALSE)),"",IF(HLOOKUP(AH$2,Monitoring_eng!$A$1:$DB$79,Results!$C22,FALSE)=$I22,$P22,IF(HLOOKUP(AH$2,Monitoring_eng!$A$1:$DB$79,Results!$C22,FALSE)=$K22,$Q22,IF(HLOOKUP(AH$2,Monitoring_eng!$A$1:$DB$79,Results!$C22,FALSE)=$M22,$R22,IF(HLOOKUP(AH$2,Monitoring_eng!$A$1:$DB$79,Results!$C22,FALSE)=$O22,$S22,"CHYBA")))))</f>
        <v>0.5</v>
      </c>
      <c r="AI22" s="60">
        <f>IF(ISBLANK(HLOOKUP(AI$2,Monitoring_eng!$A$1:$DB$79,Results!$C22,FALSE)),"",IF(HLOOKUP(AI$2,Monitoring_eng!$A$1:$DB$79,Results!$C22,FALSE)=$I22,$P22,IF(HLOOKUP(AI$2,Monitoring_eng!$A$1:$DB$79,Results!$C22,FALSE)=$K22,$Q22,IF(HLOOKUP(AI$2,Monitoring_eng!$A$1:$DB$79,Results!$C22,FALSE)=$M22,$R22,IF(HLOOKUP(AI$2,Monitoring_eng!$A$1:$DB$79,Results!$C22,FALSE)=$O22,$S22,"CHYBA")))))</f>
        <v>0</v>
      </c>
      <c r="AJ22" s="60">
        <f>IF(ISBLANK(HLOOKUP(AJ$2,Monitoring_eng!$A$1:$DB$79,Results!$C22,FALSE)),"",IF(HLOOKUP(AJ$2,Monitoring_eng!$A$1:$DB$79,Results!$C22,FALSE)=$I22,$P22,IF(HLOOKUP(AJ$2,Monitoring_eng!$A$1:$DB$79,Results!$C22,FALSE)=$K22,$Q22,IF(HLOOKUP(AJ$2,Monitoring_eng!$A$1:$DB$79,Results!$C22,FALSE)=$M22,$R22,IF(HLOOKUP(AJ$2,Monitoring_eng!$A$1:$DB$79,Results!$C22,FALSE)=$O22,$S22,"CHYBA")))))</f>
        <v>0</v>
      </c>
      <c r="AK22" s="60">
        <f>IF(ISBLANK(HLOOKUP(AK$2,Monitoring_eng!$A$1:$DB$79,Results!$C22,FALSE)),"",IF(HLOOKUP(AK$2,Monitoring_eng!$A$1:$DB$79,Results!$C22,FALSE)=$I22,$P22,IF(HLOOKUP(AK$2,Monitoring_eng!$A$1:$DB$79,Results!$C22,FALSE)=$K22,$Q22,IF(HLOOKUP(AK$2,Monitoring_eng!$A$1:$DB$79,Results!$C22,FALSE)=$M22,$R22,IF(HLOOKUP(AK$2,Monitoring_eng!$A$1:$DB$79,Results!$C22,FALSE)=$O22,$S22,"CHYBA")))))</f>
        <v>0</v>
      </c>
      <c r="AL22" s="60">
        <f>IF(ISBLANK(HLOOKUP(AL$2,Monitoring_eng!$A$1:$DB$79,Results!$C22,FALSE)),"",IF(HLOOKUP(AL$2,Monitoring_eng!$A$1:$DB$79,Results!$C22,FALSE)=$I22,$P22,IF(HLOOKUP(AL$2,Monitoring_eng!$A$1:$DB$79,Results!$C22,FALSE)=$K22,$Q22,IF(HLOOKUP(AL$2,Monitoring_eng!$A$1:$DB$79,Results!$C22,FALSE)=$M22,$R22,IF(HLOOKUP(AL$2,Monitoring_eng!$A$1:$DB$79,Results!$C22,FALSE)=$O22,$S22,"CHYBA")))))</f>
        <v>0.5</v>
      </c>
      <c r="AM22" s="60">
        <f>IF(ISBLANK(HLOOKUP(AM$2,Monitoring_eng!$A$1:$DB$79,Results!$C22,FALSE)),"",IF(HLOOKUP(AM$2,Monitoring_eng!$A$1:$DB$79,Results!$C22,FALSE)=$I22,$P22,IF(HLOOKUP(AM$2,Monitoring_eng!$A$1:$DB$79,Results!$C22,FALSE)=$K22,$Q22,IF(HLOOKUP(AM$2,Monitoring_eng!$A$1:$DB$79,Results!$C22,FALSE)=$M22,$R22,IF(HLOOKUP(AM$2,Monitoring_eng!$A$1:$DB$79,Results!$C22,FALSE)=$O22,$S22,"CHYBA")))))</f>
        <v>0</v>
      </c>
      <c r="AN22" s="60">
        <f>IF(ISBLANK(HLOOKUP(AN$2,Monitoring_eng!$A$1:$DB$79,Results!$C22,FALSE)),"",IF(HLOOKUP(AN$2,Monitoring_eng!$A$1:$DB$79,Results!$C22,FALSE)=$I22,$P22,IF(HLOOKUP(AN$2,Monitoring_eng!$A$1:$DB$79,Results!$C22,FALSE)=$K22,$Q22,IF(HLOOKUP(AN$2,Monitoring_eng!$A$1:$DB$79,Results!$C22,FALSE)=$M22,$R22,IF(HLOOKUP(AN$2,Monitoring_eng!$A$1:$DB$79,Results!$C22,FALSE)=$O22,$S22,"CHYBA")))))</f>
        <v>0.5</v>
      </c>
      <c r="AO22" s="60">
        <f>IF(ISBLANK(HLOOKUP(AO$2,Monitoring_eng!$A$1:$DB$79,Results!$C22,FALSE)),"",IF(HLOOKUP(AO$2,Monitoring_eng!$A$1:$DB$79,Results!$C22,FALSE)=$I22,$P22,IF(HLOOKUP(AO$2,Monitoring_eng!$A$1:$DB$79,Results!$C22,FALSE)=$K22,$Q22,IF(HLOOKUP(AO$2,Monitoring_eng!$A$1:$DB$79,Results!$C22,FALSE)=$M22,$R22,IF(HLOOKUP(AO$2,Monitoring_eng!$A$1:$DB$79,Results!$C22,FALSE)=$O22,$S22,"CHYBA")))))</f>
        <v>0.5</v>
      </c>
      <c r="AP22" s="60">
        <f>IF(ISBLANK(HLOOKUP(AP$2,Monitoring_eng!$A$1:$DB$79,Results!$C22,FALSE)),"",IF(HLOOKUP(AP$2,Monitoring_eng!$A$1:$DB$79,Results!$C22,FALSE)=$I22,$P22,IF(HLOOKUP(AP$2,Monitoring_eng!$A$1:$DB$79,Results!$C22,FALSE)=$K22,$Q22,IF(HLOOKUP(AP$2,Monitoring_eng!$A$1:$DB$79,Results!$C22,FALSE)=$M22,$R22,IF(HLOOKUP(AP$2,Monitoring_eng!$A$1:$DB$79,Results!$C22,FALSE)=$O22,$S22,"CHYBA")))))</f>
        <v>0</v>
      </c>
      <c r="AQ22" s="60">
        <f>IF(ISBLANK(HLOOKUP(AQ$2,Monitoring_eng!$A$1:$DB$79,Results!$C22,FALSE)),"",IF(HLOOKUP(AQ$2,Monitoring_eng!$A$1:$DB$79,Results!$C22,FALSE)=$I22,$P22,IF(HLOOKUP(AQ$2,Monitoring_eng!$A$1:$DB$79,Results!$C22,FALSE)=$K22,$Q22,IF(HLOOKUP(AQ$2,Monitoring_eng!$A$1:$DB$79,Results!$C22,FALSE)=$M22,$R22,IF(HLOOKUP(AQ$2,Monitoring_eng!$A$1:$DB$79,Results!$C22,FALSE)=$O22,$S22,"CHYBA")))))</f>
        <v>0.5</v>
      </c>
      <c r="AR22" s="60">
        <f>IF(ISBLANK(HLOOKUP(AR$2,Monitoring_eng!$A$1:$DB$79,Results!$C22,FALSE)),"",IF(HLOOKUP(AR$2,Monitoring_eng!$A$1:$DB$79,Results!$C22,FALSE)=$I22,$P22,IF(HLOOKUP(AR$2,Monitoring_eng!$A$1:$DB$79,Results!$C22,FALSE)=$K22,$Q22,IF(HLOOKUP(AR$2,Monitoring_eng!$A$1:$DB$79,Results!$C22,FALSE)=$M22,$R22,IF(HLOOKUP(AR$2,Monitoring_eng!$A$1:$DB$79,Results!$C22,FALSE)=$O22,$S22,"CHYBA")))))</f>
        <v>0.5</v>
      </c>
      <c r="AS22" s="60">
        <f>IF(ISBLANK(HLOOKUP(AS$2,Monitoring_eng!$A$1:$DB$79,Results!$C22,FALSE)),"",IF(HLOOKUP(AS$2,Monitoring_eng!$A$1:$DB$79,Results!$C22,FALSE)=$I22,$P22,IF(HLOOKUP(AS$2,Monitoring_eng!$A$1:$DB$79,Results!$C22,FALSE)=$K22,$Q22,IF(HLOOKUP(AS$2,Monitoring_eng!$A$1:$DB$79,Results!$C22,FALSE)=$M22,$R22,IF(HLOOKUP(AS$2,Monitoring_eng!$A$1:$DB$79,Results!$C22,FALSE)=$O22,$S22,"CHYBA")))))</f>
        <v>0.5</v>
      </c>
      <c r="AT22" s="60">
        <f>IF(ISBLANK(HLOOKUP(AT$2,Monitoring_eng!$A$1:$DB$79,Results!$C22,FALSE)),"",IF(HLOOKUP(AT$2,Monitoring_eng!$A$1:$DB$79,Results!$C22,FALSE)=$I22,$P22,IF(HLOOKUP(AT$2,Monitoring_eng!$A$1:$DB$79,Results!$C22,FALSE)=$K22,$Q22,IF(HLOOKUP(AT$2,Monitoring_eng!$A$1:$DB$79,Results!$C22,FALSE)=$M22,$R22,IF(HLOOKUP(AT$2,Monitoring_eng!$A$1:$DB$79,Results!$C22,FALSE)=$O22,$S22,"CHYBA")))))</f>
        <v>0.5</v>
      </c>
      <c r="AU22" s="60">
        <f>IF(ISBLANK(HLOOKUP(AU$2,Monitoring_eng!$A$1:$DB$79,Results!$C22,FALSE)),"",IF(HLOOKUP(AU$2,Monitoring_eng!$A$1:$DB$79,Results!$C22,FALSE)=$I22,$P22,IF(HLOOKUP(AU$2,Monitoring_eng!$A$1:$DB$79,Results!$C22,FALSE)=$K22,$Q22,IF(HLOOKUP(AU$2,Monitoring_eng!$A$1:$DB$79,Results!$C22,FALSE)=$M22,$R22,IF(HLOOKUP(AU$2,Monitoring_eng!$A$1:$DB$79,Results!$C22,FALSE)=$O22,$S22,"CHYBA")))))</f>
        <v>0</v>
      </c>
      <c r="AV22" s="60">
        <f>IF(ISBLANK(HLOOKUP(AV$2,Monitoring_eng!$A$1:$DB$79,Results!$C22,FALSE)),"",IF(HLOOKUP(AV$2,Monitoring_eng!$A$1:$DB$79,Results!$C22,FALSE)=$I22,$P22,IF(HLOOKUP(AV$2,Monitoring_eng!$A$1:$DB$79,Results!$C22,FALSE)=$K22,$Q22,IF(HLOOKUP(AV$2,Monitoring_eng!$A$1:$DB$79,Results!$C22,FALSE)=$M22,$R22,IF(HLOOKUP(AV$2,Monitoring_eng!$A$1:$DB$79,Results!$C22,FALSE)=$O22,$S22,"CHYBA")))))</f>
        <v>0.5</v>
      </c>
      <c r="AW22" s="60">
        <f>IF(ISBLANK(HLOOKUP(AW$2,Monitoring_eng!$A$1:$DB$79,Results!$C22,FALSE)),"",IF(HLOOKUP(AW$2,Monitoring_eng!$A$1:$DB$79,Results!$C22,FALSE)=$I22,$P22,IF(HLOOKUP(AW$2,Monitoring_eng!$A$1:$DB$79,Results!$C22,FALSE)=$K22,$Q22,IF(HLOOKUP(AW$2,Monitoring_eng!$A$1:$DB$79,Results!$C22,FALSE)=$M22,$R22,IF(HLOOKUP(AW$2,Monitoring_eng!$A$1:$DB$79,Results!$C22,FALSE)=$O22,$S22,"CHYBA")))))</f>
        <v>0</v>
      </c>
      <c r="AX22" s="60">
        <f>IF(ISBLANK(HLOOKUP(AX$2,Monitoring_eng!$A$1:$DB$79,Results!$C22,FALSE)),"",IF(HLOOKUP(AX$2,Monitoring_eng!$A$1:$DB$79,Results!$C22,FALSE)=$I22,$P22,IF(HLOOKUP(AX$2,Monitoring_eng!$A$1:$DB$79,Results!$C22,FALSE)=$K22,$Q22,IF(HLOOKUP(AX$2,Monitoring_eng!$A$1:$DB$79,Results!$C22,FALSE)=$M22,$R22,IF(HLOOKUP(AX$2,Monitoring_eng!$A$1:$DB$79,Results!$C22,FALSE)=$O22,$S22,"CHYBA")))))</f>
        <v>0</v>
      </c>
      <c r="AY22" s="60">
        <f>IF(ISBLANK(HLOOKUP(AY$2,Monitoring_eng!$A$1:$DB$79,Results!$C22,FALSE)),"",IF(HLOOKUP(AY$2,Monitoring_eng!$A$1:$DB$79,Results!$C22,FALSE)=$I22,$P22,IF(HLOOKUP(AY$2,Monitoring_eng!$A$1:$DB$79,Results!$C22,FALSE)=$K22,$Q22,IF(HLOOKUP(AY$2,Monitoring_eng!$A$1:$DB$79,Results!$C22,FALSE)=$M22,$R22,IF(HLOOKUP(AY$2,Monitoring_eng!$A$1:$DB$79,Results!$C22,FALSE)=$O22,$S22,"CHYBA")))))</f>
        <v>0</v>
      </c>
      <c r="AZ22" s="60">
        <f>IF(ISBLANK(HLOOKUP(AZ$2,Monitoring_eng!$A$1:$DB$79,Results!$C22,FALSE)),"",IF(HLOOKUP(AZ$2,Monitoring_eng!$A$1:$DB$79,Results!$C22,FALSE)=$I22,$P22,IF(HLOOKUP(AZ$2,Monitoring_eng!$A$1:$DB$79,Results!$C22,FALSE)=$K22,$Q22,IF(HLOOKUP(AZ$2,Monitoring_eng!$A$1:$DB$79,Results!$C22,FALSE)=$M22,$R22,IF(HLOOKUP(AZ$2,Monitoring_eng!$A$1:$DB$79,Results!$C22,FALSE)=$O22,$S22,"CHYBA")))))</f>
        <v>0.5</v>
      </c>
      <c r="BA22" s="60">
        <f>IF(ISBLANK(HLOOKUP(BA$2,Monitoring_eng!$A$1:$DB$79,Results!$C22,FALSE)),"",IF(HLOOKUP(BA$2,Monitoring_eng!$A$1:$DB$79,Results!$C22,FALSE)=$I22,$P22,IF(HLOOKUP(BA$2,Monitoring_eng!$A$1:$DB$79,Results!$C22,FALSE)=$K22,$Q22,IF(HLOOKUP(BA$2,Monitoring_eng!$A$1:$DB$79,Results!$C22,FALSE)=$M22,$R22,IF(HLOOKUP(BA$2,Monitoring_eng!$A$1:$DB$79,Results!$C22,FALSE)=$O22,$S22,"CHYBA")))))</f>
        <v>0</v>
      </c>
      <c r="BB22" s="60">
        <f>IF(ISBLANK(HLOOKUP(BB$2,Monitoring_eng!$A$1:$DB$79,Results!$C22,FALSE)),"",IF(HLOOKUP(BB$2,Monitoring_eng!$A$1:$DB$79,Results!$C22,FALSE)=$I22,$P22,IF(HLOOKUP(BB$2,Monitoring_eng!$A$1:$DB$79,Results!$C22,FALSE)=$K22,$Q22,IF(HLOOKUP(BB$2,Monitoring_eng!$A$1:$DB$79,Results!$C22,FALSE)=$M22,$R22,IF(HLOOKUP(BB$2,Monitoring_eng!$A$1:$DB$79,Results!$C22,FALSE)=$O22,$S22,"CHYBA")))))</f>
        <v>0</v>
      </c>
      <c r="BC22" s="60">
        <f>IF(ISBLANK(HLOOKUP(BC$2,Monitoring_eng!$A$1:$DB$79,Results!$C22,FALSE)),"",IF(HLOOKUP(BC$2,Monitoring_eng!$A$1:$DB$79,Results!$C22,FALSE)=$I22,$P22,IF(HLOOKUP(BC$2,Monitoring_eng!$A$1:$DB$79,Results!$C22,FALSE)=$K22,$Q22,IF(HLOOKUP(BC$2,Monitoring_eng!$A$1:$DB$79,Results!$C22,FALSE)=$M22,$R22,IF(HLOOKUP(BC$2,Monitoring_eng!$A$1:$DB$79,Results!$C22,FALSE)=$O22,$S22,"CHYBA")))))</f>
        <v>0.5</v>
      </c>
      <c r="BD22" s="60">
        <f>IF(ISBLANK(HLOOKUP(BD$2,Monitoring_eng!$A$1:$DB$79,Results!$C22,FALSE)),"",IF(HLOOKUP(BD$2,Monitoring_eng!$A$1:$DB$79,Results!$C22,FALSE)=$I22,$P22,IF(HLOOKUP(BD$2,Monitoring_eng!$A$1:$DB$79,Results!$C22,FALSE)=$K22,$Q22,IF(HLOOKUP(BD$2,Monitoring_eng!$A$1:$DB$79,Results!$C22,FALSE)=$M22,$R22,IF(HLOOKUP(BD$2,Monitoring_eng!$A$1:$DB$79,Results!$C22,FALSE)=$O22,$S22,"CHYBA")))))</f>
        <v>0</v>
      </c>
      <c r="BE22" s="60">
        <f>IF(ISBLANK(HLOOKUP(BE$2,Monitoring_eng!$A$1:$DB$79,Results!$C22,FALSE)),"",IF(HLOOKUP(BE$2,Monitoring_eng!$A$1:$DB$79,Results!$C22,FALSE)=$I22,$P22,IF(HLOOKUP(BE$2,Monitoring_eng!$A$1:$DB$79,Results!$C22,FALSE)=$K22,$Q22,IF(HLOOKUP(BE$2,Monitoring_eng!$A$1:$DB$79,Results!$C22,FALSE)=$M22,$R22,IF(HLOOKUP(BE$2,Monitoring_eng!$A$1:$DB$79,Results!$C22,FALSE)=$O22,$S22,"CHYBA")))))</f>
        <v>0.5</v>
      </c>
      <c r="BF22" s="60">
        <f>IF(ISBLANK(HLOOKUP(BF$2,Monitoring_eng!$A$1:$DB$79,Results!$C22,FALSE)),"",IF(HLOOKUP(BF$2,Monitoring_eng!$A$1:$DB$79,Results!$C22,FALSE)=$I22,$P22,IF(HLOOKUP(BF$2,Monitoring_eng!$A$1:$DB$79,Results!$C22,FALSE)=$K22,$Q22,IF(HLOOKUP(BF$2,Monitoring_eng!$A$1:$DB$79,Results!$C22,FALSE)=$M22,$R22,IF(HLOOKUP(BF$2,Monitoring_eng!$A$1:$DB$79,Results!$C22,FALSE)=$O22,$S22,"CHYBA")))))</f>
        <v>0</v>
      </c>
      <c r="BG22" s="60">
        <f>IF(ISBLANK(HLOOKUP(BG$2,Monitoring_eng!$A$1:$DB$79,Results!$C22,FALSE)),"",IF(HLOOKUP(BG$2,Monitoring_eng!$A$1:$DB$79,Results!$C22,FALSE)=$I22,$P22,IF(HLOOKUP(BG$2,Monitoring_eng!$A$1:$DB$79,Results!$C22,FALSE)=$K22,$Q22,IF(HLOOKUP(BG$2,Monitoring_eng!$A$1:$DB$79,Results!$C22,FALSE)=$M22,$R22,IF(HLOOKUP(BG$2,Monitoring_eng!$A$1:$DB$79,Results!$C22,FALSE)=$O22,$S22,"CHYBA")))))</f>
        <v>0.5</v>
      </c>
      <c r="BH22" s="60">
        <f>IF(ISBLANK(HLOOKUP(BH$2,Monitoring_eng!$A$1:$DB$79,Results!$C22,FALSE)),"",IF(HLOOKUP(BH$2,Monitoring_eng!$A$1:$DB$79,Results!$C22,FALSE)=$I22,$P22,IF(HLOOKUP(BH$2,Monitoring_eng!$A$1:$DB$79,Results!$C22,FALSE)=$K22,$Q22,IF(HLOOKUP(BH$2,Monitoring_eng!$A$1:$DB$79,Results!$C22,FALSE)=$M22,$R22,IF(HLOOKUP(BH$2,Monitoring_eng!$A$1:$DB$79,Results!$C22,FALSE)=$O22,$S22,"CHYBA")))))</f>
        <v>0.5</v>
      </c>
      <c r="BI22" s="60">
        <f>IF(ISBLANK(HLOOKUP(BI$2,Monitoring_eng!$A$1:$DB$79,Results!$C22,FALSE)),"",IF(HLOOKUP(BI$2,Monitoring_eng!$A$1:$DB$79,Results!$C22,FALSE)=$I22,$P22,IF(HLOOKUP(BI$2,Monitoring_eng!$A$1:$DB$79,Results!$C22,FALSE)=$K22,$Q22,IF(HLOOKUP(BI$2,Monitoring_eng!$A$1:$DB$79,Results!$C22,FALSE)=$M22,$R22,IF(HLOOKUP(BI$2,Monitoring_eng!$A$1:$DB$79,Results!$C22,FALSE)=$O22,$S22,"CHYBA")))))</f>
        <v>0.25</v>
      </c>
      <c r="BJ22" s="60">
        <f>IF(ISBLANK(HLOOKUP(BJ$2,Monitoring_eng!$A$1:$DB$79,Results!$C22,FALSE)),"",IF(HLOOKUP(BJ$2,Monitoring_eng!$A$1:$DB$79,Results!$C22,FALSE)=$I22,$P22,IF(HLOOKUP(BJ$2,Monitoring_eng!$A$1:$DB$79,Results!$C22,FALSE)=$K22,$Q22,IF(HLOOKUP(BJ$2,Monitoring_eng!$A$1:$DB$79,Results!$C22,FALSE)=$M22,$R22,IF(HLOOKUP(BJ$2,Monitoring_eng!$A$1:$DB$79,Results!$C22,FALSE)=$O22,$S22,"CHYBA")))))</f>
        <v>0.5</v>
      </c>
      <c r="BK22" s="60">
        <f>IF(ISBLANK(HLOOKUP(BK$2,Monitoring_eng!$A$1:$DB$79,Results!$C22,FALSE)),"",IF(HLOOKUP(BK$2,Monitoring_eng!$A$1:$DB$79,Results!$C22,FALSE)=$I22,$P22,IF(HLOOKUP(BK$2,Monitoring_eng!$A$1:$DB$79,Results!$C22,FALSE)=$K22,$Q22,IF(HLOOKUP(BK$2,Monitoring_eng!$A$1:$DB$79,Results!$C22,FALSE)=$M22,$R22,IF(HLOOKUP(BK$2,Monitoring_eng!$A$1:$DB$79,Results!$C22,FALSE)=$O22,$S22,"CHYBA")))))</f>
        <v>0</v>
      </c>
      <c r="BL22" s="60">
        <f>IF(ISBLANK(HLOOKUP(BL$2,Monitoring_eng!$A$1:$DB$79,Results!$C22,FALSE)),"",IF(HLOOKUP(BL$2,Monitoring_eng!$A$1:$DB$79,Results!$C22,FALSE)=$I22,$P22,IF(HLOOKUP(BL$2,Monitoring_eng!$A$1:$DB$79,Results!$C22,FALSE)=$K22,$Q22,IF(HLOOKUP(BL$2,Monitoring_eng!$A$1:$DB$79,Results!$C22,FALSE)=$M22,$R22,IF(HLOOKUP(BL$2,Monitoring_eng!$A$1:$DB$79,Results!$C22,FALSE)=$O22,$S22,"CHYBA")))))</f>
        <v>0</v>
      </c>
      <c r="BM22" s="60">
        <f>IF(ISBLANK(HLOOKUP(BM$2,Monitoring_eng!$A$1:$DB$79,Results!$C22,FALSE)),"",IF(HLOOKUP(BM$2,Monitoring_eng!$A$1:$DB$79,Results!$C22,FALSE)=$I22,$P22,IF(HLOOKUP(BM$2,Monitoring_eng!$A$1:$DB$79,Results!$C22,FALSE)=$K22,$Q22,IF(HLOOKUP(BM$2,Monitoring_eng!$A$1:$DB$79,Results!$C22,FALSE)=$M22,$R22,IF(HLOOKUP(BM$2,Monitoring_eng!$A$1:$DB$79,Results!$C22,FALSE)=$O22,$S22,"CHYBA")))))</f>
        <v>0.5</v>
      </c>
      <c r="BN22" s="60">
        <f>IF(ISBLANK(HLOOKUP(BN$2,Monitoring_eng!$A$1:$DB$79,Results!$C22,FALSE)),"",IF(HLOOKUP(BN$2,Monitoring_eng!$A$1:$DB$79,Results!$C22,FALSE)=$I22,$P22,IF(HLOOKUP(BN$2,Monitoring_eng!$A$1:$DB$79,Results!$C22,FALSE)=$K22,$Q22,IF(HLOOKUP(BN$2,Monitoring_eng!$A$1:$DB$79,Results!$C22,FALSE)=$M22,$R22,IF(HLOOKUP(BN$2,Monitoring_eng!$A$1:$DB$79,Results!$C22,FALSE)=$O22,$S22,"CHYBA")))))</f>
        <v>0.5</v>
      </c>
      <c r="BO22" s="60">
        <f>IF(ISBLANK(HLOOKUP(BO$2,Monitoring_eng!$A$1:$DB$79,Results!$C22,FALSE)),"",IF(HLOOKUP(BO$2,Monitoring_eng!$A$1:$DB$79,Results!$C22,FALSE)=$I22,$P22,IF(HLOOKUP(BO$2,Monitoring_eng!$A$1:$DB$79,Results!$C22,FALSE)=$K22,$Q22,IF(HLOOKUP(BO$2,Monitoring_eng!$A$1:$DB$79,Results!$C22,FALSE)=$M22,$R22,IF(HLOOKUP(BO$2,Monitoring_eng!$A$1:$DB$79,Results!$C22,FALSE)=$O22,$S22,"CHYBA")))))</f>
        <v>0.5</v>
      </c>
      <c r="BP22" s="60">
        <f>IF(ISBLANK(HLOOKUP(BP$2,Monitoring_eng!$A$1:$DB$79,Results!$C22,FALSE)),"",IF(HLOOKUP(BP$2,Monitoring_eng!$A$1:$DB$79,Results!$C22,FALSE)=$I22,$P22,IF(HLOOKUP(BP$2,Monitoring_eng!$A$1:$DB$79,Results!$C22,FALSE)=$K22,$Q22,IF(HLOOKUP(BP$2,Monitoring_eng!$A$1:$DB$79,Results!$C22,FALSE)=$M22,$R22,IF(HLOOKUP(BP$2,Monitoring_eng!$A$1:$DB$79,Results!$C22,FALSE)=$O22,$S22,"CHYBA")))))</f>
        <v>0.5</v>
      </c>
      <c r="BQ22" s="60">
        <f>IF(ISBLANK(HLOOKUP(BQ$2,Monitoring_eng!$A$1:$DB$79,Results!$C22,FALSE)),"",IF(HLOOKUP(BQ$2,Monitoring_eng!$A$1:$DB$79,Results!$C22,FALSE)=$I22,$P22,IF(HLOOKUP(BQ$2,Monitoring_eng!$A$1:$DB$79,Results!$C22,FALSE)=$K22,$Q22,IF(HLOOKUP(BQ$2,Monitoring_eng!$A$1:$DB$79,Results!$C22,FALSE)=$M22,$R22,IF(HLOOKUP(BQ$2,Monitoring_eng!$A$1:$DB$79,Results!$C22,FALSE)=$O22,$S22,"CHYBA")))))</f>
        <v>0.5</v>
      </c>
    </row>
    <row r="23" spans="1:69" x14ac:dyDescent="0.3">
      <c r="A23" s="37" t="s">
        <v>873</v>
      </c>
      <c r="B23" s="37" t="s">
        <v>323</v>
      </c>
      <c r="C23" s="37">
        <v>22</v>
      </c>
      <c r="D23" s="39" t="s">
        <v>276</v>
      </c>
      <c r="E23" s="39" t="s">
        <v>275</v>
      </c>
      <c r="F23" s="40" t="s">
        <v>16</v>
      </c>
      <c r="G23" s="37">
        <v>1</v>
      </c>
      <c r="H23" s="37" t="s">
        <v>481</v>
      </c>
      <c r="I23" s="37" t="s">
        <v>621</v>
      </c>
      <c r="J23" s="37" t="s">
        <v>482</v>
      </c>
      <c r="K23" s="59" t="s">
        <v>622</v>
      </c>
      <c r="L23" s="37" t="s">
        <v>483</v>
      </c>
      <c r="M23" s="37" t="s">
        <v>623</v>
      </c>
      <c r="N23" s="37" t="s">
        <v>755</v>
      </c>
      <c r="O23" s="37" t="s">
        <v>755</v>
      </c>
      <c r="P23" s="37">
        <f t="shared" si="0"/>
        <v>1</v>
      </c>
      <c r="Q23" s="37">
        <v>0</v>
      </c>
      <c r="R23" s="37">
        <f t="shared" si="1"/>
        <v>0.5</v>
      </c>
      <c r="S23" s="37" t="s">
        <v>755</v>
      </c>
      <c r="T23" s="60">
        <f>IF(ISBLANK(HLOOKUP(T$2,Monitoring_eng!$A$1:$DB$79,Results!$C23,FALSE)),"",IF(HLOOKUP(T$2,Monitoring_eng!$A$1:$DB$79,Results!$C23,FALSE)=$I23,$P23,IF(HLOOKUP(T$2,Monitoring_eng!$A$1:$DB$79,Results!$C23,FALSE)=$K23,$Q23,IF(HLOOKUP(T$2,Monitoring_eng!$A$1:$DB$79,Results!$C23,FALSE)=$M23,$R23,IF(HLOOKUP(T$2,Monitoring_eng!$A$1:$DB$79,Results!$C23,FALSE)=$O23,$S23,"CHYBA")))))</f>
        <v>1</v>
      </c>
      <c r="U23" s="60">
        <f>IF(ISBLANK(HLOOKUP(U$2,Monitoring_eng!$A$1:$DB$79,Results!$C23,FALSE)),"",IF(HLOOKUP(U$2,Monitoring_eng!$A$1:$DB$79,Results!$C23,FALSE)=$I23,$P23,IF(HLOOKUP(U$2,Monitoring_eng!$A$1:$DB$79,Results!$C23,FALSE)=$K23,$Q23,IF(HLOOKUP(U$2,Monitoring_eng!$A$1:$DB$79,Results!$C23,FALSE)=$M23,$R23,IF(HLOOKUP(U$2,Monitoring_eng!$A$1:$DB$79,Results!$C23,FALSE)=$O23,$S23,"CHYBA")))))</f>
        <v>0</v>
      </c>
      <c r="V23" s="60">
        <f>IF(ISBLANK(HLOOKUP(V$2,Monitoring_eng!$A$1:$DB$79,Results!$C23,FALSE)),"",IF(HLOOKUP(V$2,Monitoring_eng!$A$1:$DB$79,Results!$C23,FALSE)=$I23,$P23,IF(HLOOKUP(V$2,Monitoring_eng!$A$1:$DB$79,Results!$C23,FALSE)=$K23,$Q23,IF(HLOOKUP(V$2,Monitoring_eng!$A$1:$DB$79,Results!$C23,FALSE)=$M23,$R23,IF(HLOOKUP(V$2,Monitoring_eng!$A$1:$DB$79,Results!$C23,FALSE)=$O23,$S23,"CHYBA")))))</f>
        <v>1</v>
      </c>
      <c r="W23" s="60">
        <f>IF(ISBLANK(HLOOKUP(W$2,Monitoring_eng!$A$1:$DB$79,Results!$C23,FALSE)),"",IF(HLOOKUP(W$2,Monitoring_eng!$A$1:$DB$79,Results!$C23,FALSE)=$I23,$P23,IF(HLOOKUP(W$2,Monitoring_eng!$A$1:$DB$79,Results!$C23,FALSE)=$K23,$Q23,IF(HLOOKUP(W$2,Monitoring_eng!$A$1:$DB$79,Results!$C23,FALSE)=$M23,$R23,IF(HLOOKUP(W$2,Monitoring_eng!$A$1:$DB$79,Results!$C23,FALSE)=$O23,$S23,"CHYBA")))))</f>
        <v>1</v>
      </c>
      <c r="X23" s="60">
        <f>IF(ISBLANK(HLOOKUP(X$2,Monitoring_eng!$A$1:$DB$79,Results!$C23,FALSE)),"",IF(HLOOKUP(X$2,Monitoring_eng!$A$1:$DB$79,Results!$C23,FALSE)=$I23,$P23,IF(HLOOKUP(X$2,Monitoring_eng!$A$1:$DB$79,Results!$C23,FALSE)=$K23,$Q23,IF(HLOOKUP(X$2,Monitoring_eng!$A$1:$DB$79,Results!$C23,FALSE)=$M23,$R23,IF(HLOOKUP(X$2,Monitoring_eng!$A$1:$DB$79,Results!$C23,FALSE)=$O23,$S23,"CHYBA")))))</f>
        <v>1</v>
      </c>
      <c r="Y23" s="60">
        <f>IF(ISBLANK(HLOOKUP(Y$2,Monitoring_eng!$A$1:$DB$79,Results!$C23,FALSE)),"",IF(HLOOKUP(Y$2,Monitoring_eng!$A$1:$DB$79,Results!$C23,FALSE)=$I23,$P23,IF(HLOOKUP(Y$2,Monitoring_eng!$A$1:$DB$79,Results!$C23,FALSE)=$K23,$Q23,IF(HLOOKUP(Y$2,Monitoring_eng!$A$1:$DB$79,Results!$C23,FALSE)=$M23,$R23,IF(HLOOKUP(Y$2,Monitoring_eng!$A$1:$DB$79,Results!$C23,FALSE)=$O23,$S23,"CHYBA")))))</f>
        <v>1</v>
      </c>
      <c r="Z23" s="60">
        <f>IF(ISBLANK(HLOOKUP(Z$2,Monitoring_eng!$A$1:$DB$79,Results!$C23,FALSE)),"",IF(HLOOKUP(Z$2,Monitoring_eng!$A$1:$DB$79,Results!$C23,FALSE)=$I23,$P23,IF(HLOOKUP(Z$2,Monitoring_eng!$A$1:$DB$79,Results!$C23,FALSE)=$K23,$Q23,IF(HLOOKUP(Z$2,Monitoring_eng!$A$1:$DB$79,Results!$C23,FALSE)=$M23,$R23,IF(HLOOKUP(Z$2,Monitoring_eng!$A$1:$DB$79,Results!$C23,FALSE)=$O23,$S23,"CHYBA")))))</f>
        <v>1</v>
      </c>
      <c r="AA23" s="60">
        <f>IF(ISBLANK(HLOOKUP(AA$2,Monitoring_eng!$A$1:$DB$79,Results!$C23,FALSE)),"",IF(HLOOKUP(AA$2,Monitoring_eng!$A$1:$DB$79,Results!$C23,FALSE)=$I23,$P23,IF(HLOOKUP(AA$2,Monitoring_eng!$A$1:$DB$79,Results!$C23,FALSE)=$K23,$Q23,IF(HLOOKUP(AA$2,Monitoring_eng!$A$1:$DB$79,Results!$C23,FALSE)=$M23,$R23,IF(HLOOKUP(AA$2,Monitoring_eng!$A$1:$DB$79,Results!$C23,FALSE)=$O23,$S23,"CHYBA")))))</f>
        <v>1</v>
      </c>
      <c r="AB23" s="60">
        <f>IF(ISBLANK(HLOOKUP(AB$2,Monitoring_eng!$A$1:$DB$79,Results!$C23,FALSE)),"",IF(HLOOKUP(AB$2,Monitoring_eng!$A$1:$DB$79,Results!$C23,FALSE)=$I23,$P23,IF(HLOOKUP(AB$2,Monitoring_eng!$A$1:$DB$79,Results!$C23,FALSE)=$K23,$Q23,IF(HLOOKUP(AB$2,Monitoring_eng!$A$1:$DB$79,Results!$C23,FALSE)=$M23,$R23,IF(HLOOKUP(AB$2,Monitoring_eng!$A$1:$DB$79,Results!$C23,FALSE)=$O23,$S23,"CHYBA")))))</f>
        <v>1</v>
      </c>
      <c r="AC23" s="60">
        <f>IF(ISBLANK(HLOOKUP(AC$2,Monitoring_eng!$A$1:$DB$79,Results!$C23,FALSE)),"",IF(HLOOKUP(AC$2,Monitoring_eng!$A$1:$DB$79,Results!$C23,FALSE)=$I23,$P23,IF(HLOOKUP(AC$2,Monitoring_eng!$A$1:$DB$79,Results!$C23,FALSE)=$K23,$Q23,IF(HLOOKUP(AC$2,Monitoring_eng!$A$1:$DB$79,Results!$C23,FALSE)=$M23,$R23,IF(HLOOKUP(AC$2,Monitoring_eng!$A$1:$DB$79,Results!$C23,FALSE)=$O23,$S23,"CHYBA")))))</f>
        <v>1</v>
      </c>
      <c r="AD23" s="60">
        <f>IF(ISBLANK(HLOOKUP(AD$2,Monitoring_eng!$A$1:$DB$79,Results!$C23,FALSE)),"",IF(HLOOKUP(AD$2,Monitoring_eng!$A$1:$DB$79,Results!$C23,FALSE)=$I23,$P23,IF(HLOOKUP(AD$2,Monitoring_eng!$A$1:$DB$79,Results!$C23,FALSE)=$K23,$Q23,IF(HLOOKUP(AD$2,Monitoring_eng!$A$1:$DB$79,Results!$C23,FALSE)=$M23,$R23,IF(HLOOKUP(AD$2,Monitoring_eng!$A$1:$DB$79,Results!$C23,FALSE)=$O23,$S23,"CHYBA")))))</f>
        <v>1</v>
      </c>
      <c r="AE23" s="60">
        <f>IF(ISBLANK(HLOOKUP(AE$2,Monitoring_eng!$A$1:$DB$79,Results!$C23,FALSE)),"",IF(HLOOKUP(AE$2,Monitoring_eng!$A$1:$DB$79,Results!$C23,FALSE)=$I23,$P23,IF(HLOOKUP(AE$2,Monitoring_eng!$A$1:$DB$79,Results!$C23,FALSE)=$K23,$Q23,IF(HLOOKUP(AE$2,Monitoring_eng!$A$1:$DB$79,Results!$C23,FALSE)=$M23,$R23,IF(HLOOKUP(AE$2,Monitoring_eng!$A$1:$DB$79,Results!$C23,FALSE)=$O23,$S23,"CHYBA")))))</f>
        <v>0</v>
      </c>
      <c r="AF23" s="60">
        <f>IF(ISBLANK(HLOOKUP(AF$2,Monitoring_eng!$A$1:$DB$79,Results!$C23,FALSE)),"",IF(HLOOKUP(AF$2,Monitoring_eng!$A$1:$DB$79,Results!$C23,FALSE)=$I23,$P23,IF(HLOOKUP(AF$2,Monitoring_eng!$A$1:$DB$79,Results!$C23,FALSE)=$K23,$Q23,IF(HLOOKUP(AF$2,Monitoring_eng!$A$1:$DB$79,Results!$C23,FALSE)=$M23,$R23,IF(HLOOKUP(AF$2,Monitoring_eng!$A$1:$DB$79,Results!$C23,FALSE)=$O23,$S23,"CHYBA")))))</f>
        <v>1</v>
      </c>
      <c r="AG23" s="60">
        <f>IF(ISBLANK(HLOOKUP(AG$2,Monitoring_eng!$A$1:$DB$79,Results!$C23,FALSE)),"",IF(HLOOKUP(AG$2,Monitoring_eng!$A$1:$DB$79,Results!$C23,FALSE)=$I23,$P23,IF(HLOOKUP(AG$2,Monitoring_eng!$A$1:$DB$79,Results!$C23,FALSE)=$K23,$Q23,IF(HLOOKUP(AG$2,Monitoring_eng!$A$1:$DB$79,Results!$C23,FALSE)=$M23,$R23,IF(HLOOKUP(AG$2,Monitoring_eng!$A$1:$DB$79,Results!$C23,FALSE)=$O23,$S23,"CHYBA")))))</f>
        <v>1</v>
      </c>
      <c r="AH23" s="60">
        <f>IF(ISBLANK(HLOOKUP(AH$2,Monitoring_eng!$A$1:$DB$79,Results!$C23,FALSE)),"",IF(HLOOKUP(AH$2,Monitoring_eng!$A$1:$DB$79,Results!$C23,FALSE)=$I23,$P23,IF(HLOOKUP(AH$2,Monitoring_eng!$A$1:$DB$79,Results!$C23,FALSE)=$K23,$Q23,IF(HLOOKUP(AH$2,Monitoring_eng!$A$1:$DB$79,Results!$C23,FALSE)=$M23,$R23,IF(HLOOKUP(AH$2,Monitoring_eng!$A$1:$DB$79,Results!$C23,FALSE)=$O23,$S23,"CHYBA")))))</f>
        <v>1</v>
      </c>
      <c r="AI23" s="60">
        <f>IF(ISBLANK(HLOOKUP(AI$2,Monitoring_eng!$A$1:$DB$79,Results!$C23,FALSE)),"",IF(HLOOKUP(AI$2,Monitoring_eng!$A$1:$DB$79,Results!$C23,FALSE)=$I23,$P23,IF(HLOOKUP(AI$2,Monitoring_eng!$A$1:$DB$79,Results!$C23,FALSE)=$K23,$Q23,IF(HLOOKUP(AI$2,Monitoring_eng!$A$1:$DB$79,Results!$C23,FALSE)=$M23,$R23,IF(HLOOKUP(AI$2,Monitoring_eng!$A$1:$DB$79,Results!$C23,FALSE)=$O23,$S23,"CHYBA")))))</f>
        <v>0</v>
      </c>
      <c r="AJ23" s="60">
        <f>IF(ISBLANK(HLOOKUP(AJ$2,Monitoring_eng!$A$1:$DB$79,Results!$C23,FALSE)),"",IF(HLOOKUP(AJ$2,Monitoring_eng!$A$1:$DB$79,Results!$C23,FALSE)=$I23,$P23,IF(HLOOKUP(AJ$2,Monitoring_eng!$A$1:$DB$79,Results!$C23,FALSE)=$K23,$Q23,IF(HLOOKUP(AJ$2,Monitoring_eng!$A$1:$DB$79,Results!$C23,FALSE)=$M23,$R23,IF(HLOOKUP(AJ$2,Monitoring_eng!$A$1:$DB$79,Results!$C23,FALSE)=$O23,$S23,"CHYBA")))))</f>
        <v>0</v>
      </c>
      <c r="AK23" s="60">
        <f>IF(ISBLANK(HLOOKUP(AK$2,Monitoring_eng!$A$1:$DB$79,Results!$C23,FALSE)),"",IF(HLOOKUP(AK$2,Monitoring_eng!$A$1:$DB$79,Results!$C23,FALSE)=$I23,$P23,IF(HLOOKUP(AK$2,Monitoring_eng!$A$1:$DB$79,Results!$C23,FALSE)=$K23,$Q23,IF(HLOOKUP(AK$2,Monitoring_eng!$A$1:$DB$79,Results!$C23,FALSE)=$M23,$R23,IF(HLOOKUP(AK$2,Monitoring_eng!$A$1:$DB$79,Results!$C23,FALSE)=$O23,$S23,"CHYBA")))))</f>
        <v>1</v>
      </c>
      <c r="AL23" s="60">
        <f>IF(ISBLANK(HLOOKUP(AL$2,Monitoring_eng!$A$1:$DB$79,Results!$C23,FALSE)),"",IF(HLOOKUP(AL$2,Monitoring_eng!$A$1:$DB$79,Results!$C23,FALSE)=$I23,$P23,IF(HLOOKUP(AL$2,Monitoring_eng!$A$1:$DB$79,Results!$C23,FALSE)=$K23,$Q23,IF(HLOOKUP(AL$2,Monitoring_eng!$A$1:$DB$79,Results!$C23,FALSE)=$M23,$R23,IF(HLOOKUP(AL$2,Monitoring_eng!$A$1:$DB$79,Results!$C23,FALSE)=$O23,$S23,"CHYBA")))))</f>
        <v>1</v>
      </c>
      <c r="AM23" s="60">
        <f>IF(ISBLANK(HLOOKUP(AM$2,Monitoring_eng!$A$1:$DB$79,Results!$C23,FALSE)),"",IF(HLOOKUP(AM$2,Monitoring_eng!$A$1:$DB$79,Results!$C23,FALSE)=$I23,$P23,IF(HLOOKUP(AM$2,Monitoring_eng!$A$1:$DB$79,Results!$C23,FALSE)=$K23,$Q23,IF(HLOOKUP(AM$2,Monitoring_eng!$A$1:$DB$79,Results!$C23,FALSE)=$M23,$R23,IF(HLOOKUP(AM$2,Monitoring_eng!$A$1:$DB$79,Results!$C23,FALSE)=$O23,$S23,"CHYBA")))))</f>
        <v>0</v>
      </c>
      <c r="AN23" s="60">
        <f>IF(ISBLANK(HLOOKUP(AN$2,Monitoring_eng!$A$1:$DB$79,Results!$C23,FALSE)),"",IF(HLOOKUP(AN$2,Monitoring_eng!$A$1:$DB$79,Results!$C23,FALSE)=$I23,$P23,IF(HLOOKUP(AN$2,Monitoring_eng!$A$1:$DB$79,Results!$C23,FALSE)=$K23,$Q23,IF(HLOOKUP(AN$2,Monitoring_eng!$A$1:$DB$79,Results!$C23,FALSE)=$M23,$R23,IF(HLOOKUP(AN$2,Monitoring_eng!$A$1:$DB$79,Results!$C23,FALSE)=$O23,$S23,"CHYBA")))))</f>
        <v>1</v>
      </c>
      <c r="AO23" s="60">
        <f>IF(ISBLANK(HLOOKUP(AO$2,Monitoring_eng!$A$1:$DB$79,Results!$C23,FALSE)),"",IF(HLOOKUP(AO$2,Monitoring_eng!$A$1:$DB$79,Results!$C23,FALSE)=$I23,$P23,IF(HLOOKUP(AO$2,Monitoring_eng!$A$1:$DB$79,Results!$C23,FALSE)=$K23,$Q23,IF(HLOOKUP(AO$2,Monitoring_eng!$A$1:$DB$79,Results!$C23,FALSE)=$M23,$R23,IF(HLOOKUP(AO$2,Monitoring_eng!$A$1:$DB$79,Results!$C23,FALSE)=$O23,$S23,"CHYBA")))))</f>
        <v>1</v>
      </c>
      <c r="AP23" s="60">
        <f>IF(ISBLANK(HLOOKUP(AP$2,Monitoring_eng!$A$1:$DB$79,Results!$C23,FALSE)),"",IF(HLOOKUP(AP$2,Monitoring_eng!$A$1:$DB$79,Results!$C23,FALSE)=$I23,$P23,IF(HLOOKUP(AP$2,Monitoring_eng!$A$1:$DB$79,Results!$C23,FALSE)=$K23,$Q23,IF(HLOOKUP(AP$2,Monitoring_eng!$A$1:$DB$79,Results!$C23,FALSE)=$M23,$R23,IF(HLOOKUP(AP$2,Monitoring_eng!$A$1:$DB$79,Results!$C23,FALSE)=$O23,$S23,"CHYBA")))))</f>
        <v>1</v>
      </c>
      <c r="AQ23" s="60">
        <f>IF(ISBLANK(HLOOKUP(AQ$2,Monitoring_eng!$A$1:$DB$79,Results!$C23,FALSE)),"",IF(HLOOKUP(AQ$2,Monitoring_eng!$A$1:$DB$79,Results!$C23,FALSE)=$I23,$P23,IF(HLOOKUP(AQ$2,Monitoring_eng!$A$1:$DB$79,Results!$C23,FALSE)=$K23,$Q23,IF(HLOOKUP(AQ$2,Monitoring_eng!$A$1:$DB$79,Results!$C23,FALSE)=$M23,$R23,IF(HLOOKUP(AQ$2,Monitoring_eng!$A$1:$DB$79,Results!$C23,FALSE)=$O23,$S23,"CHYBA")))))</f>
        <v>1</v>
      </c>
      <c r="AR23" s="60">
        <f>IF(ISBLANK(HLOOKUP(AR$2,Monitoring_eng!$A$1:$DB$79,Results!$C23,FALSE)),"",IF(HLOOKUP(AR$2,Monitoring_eng!$A$1:$DB$79,Results!$C23,FALSE)=$I23,$P23,IF(HLOOKUP(AR$2,Monitoring_eng!$A$1:$DB$79,Results!$C23,FALSE)=$K23,$Q23,IF(HLOOKUP(AR$2,Monitoring_eng!$A$1:$DB$79,Results!$C23,FALSE)=$M23,$R23,IF(HLOOKUP(AR$2,Monitoring_eng!$A$1:$DB$79,Results!$C23,FALSE)=$O23,$S23,"CHYBA")))))</f>
        <v>1</v>
      </c>
      <c r="AS23" s="60">
        <f>IF(ISBLANK(HLOOKUP(AS$2,Monitoring_eng!$A$1:$DB$79,Results!$C23,FALSE)),"",IF(HLOOKUP(AS$2,Monitoring_eng!$A$1:$DB$79,Results!$C23,FALSE)=$I23,$P23,IF(HLOOKUP(AS$2,Monitoring_eng!$A$1:$DB$79,Results!$C23,FALSE)=$K23,$Q23,IF(HLOOKUP(AS$2,Monitoring_eng!$A$1:$DB$79,Results!$C23,FALSE)=$M23,$R23,IF(HLOOKUP(AS$2,Monitoring_eng!$A$1:$DB$79,Results!$C23,FALSE)=$O23,$S23,"CHYBA")))))</f>
        <v>0</v>
      </c>
      <c r="AT23" s="60">
        <f>IF(ISBLANK(HLOOKUP(AT$2,Monitoring_eng!$A$1:$DB$79,Results!$C23,FALSE)),"",IF(HLOOKUP(AT$2,Monitoring_eng!$A$1:$DB$79,Results!$C23,FALSE)=$I23,$P23,IF(HLOOKUP(AT$2,Monitoring_eng!$A$1:$DB$79,Results!$C23,FALSE)=$K23,$Q23,IF(HLOOKUP(AT$2,Monitoring_eng!$A$1:$DB$79,Results!$C23,FALSE)=$M23,$R23,IF(HLOOKUP(AT$2,Monitoring_eng!$A$1:$DB$79,Results!$C23,FALSE)=$O23,$S23,"CHYBA")))))</f>
        <v>0</v>
      </c>
      <c r="AU23" s="60">
        <f>IF(ISBLANK(HLOOKUP(AU$2,Monitoring_eng!$A$1:$DB$79,Results!$C23,FALSE)),"",IF(HLOOKUP(AU$2,Monitoring_eng!$A$1:$DB$79,Results!$C23,FALSE)=$I23,$P23,IF(HLOOKUP(AU$2,Monitoring_eng!$A$1:$DB$79,Results!$C23,FALSE)=$K23,$Q23,IF(HLOOKUP(AU$2,Monitoring_eng!$A$1:$DB$79,Results!$C23,FALSE)=$M23,$R23,IF(HLOOKUP(AU$2,Monitoring_eng!$A$1:$DB$79,Results!$C23,FALSE)=$O23,$S23,"CHYBA")))))</f>
        <v>1</v>
      </c>
      <c r="AV23" s="60">
        <f>IF(ISBLANK(HLOOKUP(AV$2,Monitoring_eng!$A$1:$DB$79,Results!$C23,FALSE)),"",IF(HLOOKUP(AV$2,Monitoring_eng!$A$1:$DB$79,Results!$C23,FALSE)=$I23,$P23,IF(HLOOKUP(AV$2,Monitoring_eng!$A$1:$DB$79,Results!$C23,FALSE)=$K23,$Q23,IF(HLOOKUP(AV$2,Monitoring_eng!$A$1:$DB$79,Results!$C23,FALSE)=$M23,$R23,IF(HLOOKUP(AV$2,Monitoring_eng!$A$1:$DB$79,Results!$C23,FALSE)=$O23,$S23,"CHYBA")))))</f>
        <v>1</v>
      </c>
      <c r="AW23" s="60">
        <f>IF(ISBLANK(HLOOKUP(AW$2,Monitoring_eng!$A$1:$DB$79,Results!$C23,FALSE)),"",IF(HLOOKUP(AW$2,Monitoring_eng!$A$1:$DB$79,Results!$C23,FALSE)=$I23,$P23,IF(HLOOKUP(AW$2,Monitoring_eng!$A$1:$DB$79,Results!$C23,FALSE)=$K23,$Q23,IF(HLOOKUP(AW$2,Monitoring_eng!$A$1:$DB$79,Results!$C23,FALSE)=$M23,$R23,IF(HLOOKUP(AW$2,Monitoring_eng!$A$1:$DB$79,Results!$C23,FALSE)=$O23,$S23,"CHYBA")))))</f>
        <v>1</v>
      </c>
      <c r="AX23" s="60">
        <f>IF(ISBLANK(HLOOKUP(AX$2,Monitoring_eng!$A$1:$DB$79,Results!$C23,FALSE)),"",IF(HLOOKUP(AX$2,Monitoring_eng!$A$1:$DB$79,Results!$C23,FALSE)=$I23,$P23,IF(HLOOKUP(AX$2,Monitoring_eng!$A$1:$DB$79,Results!$C23,FALSE)=$K23,$Q23,IF(HLOOKUP(AX$2,Monitoring_eng!$A$1:$DB$79,Results!$C23,FALSE)=$M23,$R23,IF(HLOOKUP(AX$2,Monitoring_eng!$A$1:$DB$79,Results!$C23,FALSE)=$O23,$S23,"CHYBA")))))</f>
        <v>0</v>
      </c>
      <c r="AY23" s="60">
        <f>IF(ISBLANK(HLOOKUP(AY$2,Monitoring_eng!$A$1:$DB$79,Results!$C23,FALSE)),"",IF(HLOOKUP(AY$2,Monitoring_eng!$A$1:$DB$79,Results!$C23,FALSE)=$I23,$P23,IF(HLOOKUP(AY$2,Monitoring_eng!$A$1:$DB$79,Results!$C23,FALSE)=$K23,$Q23,IF(HLOOKUP(AY$2,Monitoring_eng!$A$1:$DB$79,Results!$C23,FALSE)=$M23,$R23,IF(HLOOKUP(AY$2,Monitoring_eng!$A$1:$DB$79,Results!$C23,FALSE)=$O23,$S23,"CHYBA")))))</f>
        <v>0.5</v>
      </c>
      <c r="AZ23" s="60">
        <f>IF(ISBLANK(HLOOKUP(AZ$2,Monitoring_eng!$A$1:$DB$79,Results!$C23,FALSE)),"",IF(HLOOKUP(AZ$2,Monitoring_eng!$A$1:$DB$79,Results!$C23,FALSE)=$I23,$P23,IF(HLOOKUP(AZ$2,Monitoring_eng!$A$1:$DB$79,Results!$C23,FALSE)=$K23,$Q23,IF(HLOOKUP(AZ$2,Monitoring_eng!$A$1:$DB$79,Results!$C23,FALSE)=$M23,$R23,IF(HLOOKUP(AZ$2,Monitoring_eng!$A$1:$DB$79,Results!$C23,FALSE)=$O23,$S23,"CHYBA")))))</f>
        <v>1</v>
      </c>
      <c r="BA23" s="60">
        <f>IF(ISBLANK(HLOOKUP(BA$2,Monitoring_eng!$A$1:$DB$79,Results!$C23,FALSE)),"",IF(HLOOKUP(BA$2,Monitoring_eng!$A$1:$DB$79,Results!$C23,FALSE)=$I23,$P23,IF(HLOOKUP(BA$2,Monitoring_eng!$A$1:$DB$79,Results!$C23,FALSE)=$K23,$Q23,IF(HLOOKUP(BA$2,Monitoring_eng!$A$1:$DB$79,Results!$C23,FALSE)=$M23,$R23,IF(HLOOKUP(BA$2,Monitoring_eng!$A$1:$DB$79,Results!$C23,FALSE)=$O23,$S23,"CHYBA")))))</f>
        <v>1</v>
      </c>
      <c r="BB23" s="60">
        <f>IF(ISBLANK(HLOOKUP(BB$2,Monitoring_eng!$A$1:$DB$79,Results!$C23,FALSE)),"",IF(HLOOKUP(BB$2,Monitoring_eng!$A$1:$DB$79,Results!$C23,FALSE)=$I23,$P23,IF(HLOOKUP(BB$2,Monitoring_eng!$A$1:$DB$79,Results!$C23,FALSE)=$K23,$Q23,IF(HLOOKUP(BB$2,Monitoring_eng!$A$1:$DB$79,Results!$C23,FALSE)=$M23,$R23,IF(HLOOKUP(BB$2,Monitoring_eng!$A$1:$DB$79,Results!$C23,FALSE)=$O23,$S23,"CHYBA")))))</f>
        <v>1</v>
      </c>
      <c r="BC23" s="60">
        <f>IF(ISBLANK(HLOOKUP(BC$2,Monitoring_eng!$A$1:$DB$79,Results!$C23,FALSE)),"",IF(HLOOKUP(BC$2,Monitoring_eng!$A$1:$DB$79,Results!$C23,FALSE)=$I23,$P23,IF(HLOOKUP(BC$2,Monitoring_eng!$A$1:$DB$79,Results!$C23,FALSE)=$K23,$Q23,IF(HLOOKUP(BC$2,Monitoring_eng!$A$1:$DB$79,Results!$C23,FALSE)=$M23,$R23,IF(HLOOKUP(BC$2,Monitoring_eng!$A$1:$DB$79,Results!$C23,FALSE)=$O23,$S23,"CHYBA")))))</f>
        <v>1</v>
      </c>
      <c r="BD23" s="60">
        <f>IF(ISBLANK(HLOOKUP(BD$2,Monitoring_eng!$A$1:$DB$79,Results!$C23,FALSE)),"",IF(HLOOKUP(BD$2,Monitoring_eng!$A$1:$DB$79,Results!$C23,FALSE)=$I23,$P23,IF(HLOOKUP(BD$2,Monitoring_eng!$A$1:$DB$79,Results!$C23,FALSE)=$K23,$Q23,IF(HLOOKUP(BD$2,Monitoring_eng!$A$1:$DB$79,Results!$C23,FALSE)=$M23,$R23,IF(HLOOKUP(BD$2,Monitoring_eng!$A$1:$DB$79,Results!$C23,FALSE)=$O23,$S23,"CHYBA")))))</f>
        <v>0</v>
      </c>
      <c r="BE23" s="60">
        <f>IF(ISBLANK(HLOOKUP(BE$2,Monitoring_eng!$A$1:$DB$79,Results!$C23,FALSE)),"",IF(HLOOKUP(BE$2,Monitoring_eng!$A$1:$DB$79,Results!$C23,FALSE)=$I23,$P23,IF(HLOOKUP(BE$2,Monitoring_eng!$A$1:$DB$79,Results!$C23,FALSE)=$K23,$Q23,IF(HLOOKUP(BE$2,Monitoring_eng!$A$1:$DB$79,Results!$C23,FALSE)=$M23,$R23,IF(HLOOKUP(BE$2,Monitoring_eng!$A$1:$DB$79,Results!$C23,FALSE)=$O23,$S23,"CHYBA")))))</f>
        <v>1</v>
      </c>
      <c r="BF23" s="60">
        <f>IF(ISBLANK(HLOOKUP(BF$2,Monitoring_eng!$A$1:$DB$79,Results!$C23,FALSE)),"",IF(HLOOKUP(BF$2,Monitoring_eng!$A$1:$DB$79,Results!$C23,FALSE)=$I23,$P23,IF(HLOOKUP(BF$2,Monitoring_eng!$A$1:$DB$79,Results!$C23,FALSE)=$K23,$Q23,IF(HLOOKUP(BF$2,Monitoring_eng!$A$1:$DB$79,Results!$C23,FALSE)=$M23,$R23,IF(HLOOKUP(BF$2,Monitoring_eng!$A$1:$DB$79,Results!$C23,FALSE)=$O23,$S23,"CHYBA")))))</f>
        <v>0</v>
      </c>
      <c r="BG23" s="60">
        <f>IF(ISBLANK(HLOOKUP(BG$2,Monitoring_eng!$A$1:$DB$79,Results!$C23,FALSE)),"",IF(HLOOKUP(BG$2,Monitoring_eng!$A$1:$DB$79,Results!$C23,FALSE)=$I23,$P23,IF(HLOOKUP(BG$2,Monitoring_eng!$A$1:$DB$79,Results!$C23,FALSE)=$K23,$Q23,IF(HLOOKUP(BG$2,Monitoring_eng!$A$1:$DB$79,Results!$C23,FALSE)=$M23,$R23,IF(HLOOKUP(BG$2,Monitoring_eng!$A$1:$DB$79,Results!$C23,FALSE)=$O23,$S23,"CHYBA")))))</f>
        <v>0.5</v>
      </c>
      <c r="BH23" s="60">
        <f>IF(ISBLANK(HLOOKUP(BH$2,Monitoring_eng!$A$1:$DB$79,Results!$C23,FALSE)),"",IF(HLOOKUP(BH$2,Monitoring_eng!$A$1:$DB$79,Results!$C23,FALSE)=$I23,$P23,IF(HLOOKUP(BH$2,Monitoring_eng!$A$1:$DB$79,Results!$C23,FALSE)=$K23,$Q23,IF(HLOOKUP(BH$2,Monitoring_eng!$A$1:$DB$79,Results!$C23,FALSE)=$M23,$R23,IF(HLOOKUP(BH$2,Monitoring_eng!$A$1:$DB$79,Results!$C23,FALSE)=$O23,$S23,"CHYBA")))))</f>
        <v>1</v>
      </c>
      <c r="BI23" s="60">
        <f>IF(ISBLANK(HLOOKUP(BI$2,Monitoring_eng!$A$1:$DB$79,Results!$C23,FALSE)),"",IF(HLOOKUP(BI$2,Monitoring_eng!$A$1:$DB$79,Results!$C23,FALSE)=$I23,$P23,IF(HLOOKUP(BI$2,Monitoring_eng!$A$1:$DB$79,Results!$C23,FALSE)=$K23,$Q23,IF(HLOOKUP(BI$2,Monitoring_eng!$A$1:$DB$79,Results!$C23,FALSE)=$M23,$R23,IF(HLOOKUP(BI$2,Monitoring_eng!$A$1:$DB$79,Results!$C23,FALSE)=$O23,$S23,"CHYBA")))))</f>
        <v>1</v>
      </c>
      <c r="BJ23" s="60">
        <f>IF(ISBLANK(HLOOKUP(BJ$2,Monitoring_eng!$A$1:$DB$79,Results!$C23,FALSE)),"",IF(HLOOKUP(BJ$2,Monitoring_eng!$A$1:$DB$79,Results!$C23,FALSE)=$I23,$P23,IF(HLOOKUP(BJ$2,Monitoring_eng!$A$1:$DB$79,Results!$C23,FALSE)=$K23,$Q23,IF(HLOOKUP(BJ$2,Monitoring_eng!$A$1:$DB$79,Results!$C23,FALSE)=$M23,$R23,IF(HLOOKUP(BJ$2,Monitoring_eng!$A$1:$DB$79,Results!$C23,FALSE)=$O23,$S23,"CHYBA")))))</f>
        <v>1</v>
      </c>
      <c r="BK23" s="60">
        <f>IF(ISBLANK(HLOOKUP(BK$2,Monitoring_eng!$A$1:$DB$79,Results!$C23,FALSE)),"",IF(HLOOKUP(BK$2,Monitoring_eng!$A$1:$DB$79,Results!$C23,FALSE)=$I23,$P23,IF(HLOOKUP(BK$2,Monitoring_eng!$A$1:$DB$79,Results!$C23,FALSE)=$K23,$Q23,IF(HLOOKUP(BK$2,Monitoring_eng!$A$1:$DB$79,Results!$C23,FALSE)=$M23,$R23,IF(HLOOKUP(BK$2,Monitoring_eng!$A$1:$DB$79,Results!$C23,FALSE)=$O23,$S23,"CHYBA")))))</f>
        <v>1</v>
      </c>
      <c r="BL23" s="60">
        <f>IF(ISBLANK(HLOOKUP(BL$2,Monitoring_eng!$A$1:$DB$79,Results!$C23,FALSE)),"",IF(HLOOKUP(BL$2,Monitoring_eng!$A$1:$DB$79,Results!$C23,FALSE)=$I23,$P23,IF(HLOOKUP(BL$2,Monitoring_eng!$A$1:$DB$79,Results!$C23,FALSE)=$K23,$Q23,IF(HLOOKUP(BL$2,Monitoring_eng!$A$1:$DB$79,Results!$C23,FALSE)=$M23,$R23,IF(HLOOKUP(BL$2,Monitoring_eng!$A$1:$DB$79,Results!$C23,FALSE)=$O23,$S23,"CHYBA")))))</f>
        <v>1</v>
      </c>
      <c r="BM23" s="60">
        <f>IF(ISBLANK(HLOOKUP(BM$2,Monitoring_eng!$A$1:$DB$79,Results!$C23,FALSE)),"",IF(HLOOKUP(BM$2,Monitoring_eng!$A$1:$DB$79,Results!$C23,FALSE)=$I23,$P23,IF(HLOOKUP(BM$2,Monitoring_eng!$A$1:$DB$79,Results!$C23,FALSE)=$K23,$Q23,IF(HLOOKUP(BM$2,Monitoring_eng!$A$1:$DB$79,Results!$C23,FALSE)=$M23,$R23,IF(HLOOKUP(BM$2,Monitoring_eng!$A$1:$DB$79,Results!$C23,FALSE)=$O23,$S23,"CHYBA")))))</f>
        <v>1</v>
      </c>
      <c r="BN23" s="60">
        <f>IF(ISBLANK(HLOOKUP(BN$2,Monitoring_eng!$A$1:$DB$79,Results!$C23,FALSE)),"",IF(HLOOKUP(BN$2,Monitoring_eng!$A$1:$DB$79,Results!$C23,FALSE)=$I23,$P23,IF(HLOOKUP(BN$2,Monitoring_eng!$A$1:$DB$79,Results!$C23,FALSE)=$K23,$Q23,IF(HLOOKUP(BN$2,Monitoring_eng!$A$1:$DB$79,Results!$C23,FALSE)=$M23,$R23,IF(HLOOKUP(BN$2,Monitoring_eng!$A$1:$DB$79,Results!$C23,FALSE)=$O23,$S23,"CHYBA")))))</f>
        <v>0</v>
      </c>
      <c r="BO23" s="60">
        <f>IF(ISBLANK(HLOOKUP(BO$2,Monitoring_eng!$A$1:$DB$79,Results!$C23,FALSE)),"",IF(HLOOKUP(BO$2,Monitoring_eng!$A$1:$DB$79,Results!$C23,FALSE)=$I23,$P23,IF(HLOOKUP(BO$2,Monitoring_eng!$A$1:$DB$79,Results!$C23,FALSE)=$K23,$Q23,IF(HLOOKUP(BO$2,Monitoring_eng!$A$1:$DB$79,Results!$C23,FALSE)=$M23,$R23,IF(HLOOKUP(BO$2,Monitoring_eng!$A$1:$DB$79,Results!$C23,FALSE)=$O23,$S23,"CHYBA")))))</f>
        <v>1</v>
      </c>
      <c r="BP23" s="60">
        <f>IF(ISBLANK(HLOOKUP(BP$2,Monitoring_eng!$A$1:$DB$79,Results!$C23,FALSE)),"",IF(HLOOKUP(BP$2,Monitoring_eng!$A$1:$DB$79,Results!$C23,FALSE)=$I23,$P23,IF(HLOOKUP(BP$2,Monitoring_eng!$A$1:$DB$79,Results!$C23,FALSE)=$K23,$Q23,IF(HLOOKUP(BP$2,Monitoring_eng!$A$1:$DB$79,Results!$C23,FALSE)=$M23,$R23,IF(HLOOKUP(BP$2,Monitoring_eng!$A$1:$DB$79,Results!$C23,FALSE)=$O23,$S23,"CHYBA")))))</f>
        <v>1</v>
      </c>
      <c r="BQ23" s="60">
        <f>IF(ISBLANK(HLOOKUP(BQ$2,Monitoring_eng!$A$1:$DB$79,Results!$C23,FALSE)),"",IF(HLOOKUP(BQ$2,Monitoring_eng!$A$1:$DB$79,Results!$C23,FALSE)=$I23,$P23,IF(HLOOKUP(BQ$2,Monitoring_eng!$A$1:$DB$79,Results!$C23,FALSE)=$K23,$Q23,IF(HLOOKUP(BQ$2,Monitoring_eng!$A$1:$DB$79,Results!$C23,FALSE)=$M23,$R23,IF(HLOOKUP(BQ$2,Monitoring_eng!$A$1:$DB$79,Results!$C23,FALSE)=$O23,$S23,"CHYBA")))))</f>
        <v>1</v>
      </c>
    </row>
    <row r="24" spans="1:69" x14ac:dyDescent="0.3">
      <c r="A24" s="37" t="s">
        <v>874</v>
      </c>
      <c r="B24" s="37" t="s">
        <v>324</v>
      </c>
      <c r="C24" s="37">
        <v>23</v>
      </c>
      <c r="D24" s="39" t="s">
        <v>113</v>
      </c>
      <c r="E24" s="39" t="s">
        <v>125</v>
      </c>
      <c r="F24" s="40" t="s">
        <v>16</v>
      </c>
      <c r="G24" s="37">
        <v>1</v>
      </c>
      <c r="H24" s="37" t="s">
        <v>481</v>
      </c>
      <c r="I24" s="37" t="s">
        <v>621</v>
      </c>
      <c r="J24" s="37" t="s">
        <v>482</v>
      </c>
      <c r="K24" s="59" t="s">
        <v>622</v>
      </c>
      <c r="L24" s="37" t="s">
        <v>483</v>
      </c>
      <c r="M24" s="37" t="s">
        <v>623</v>
      </c>
      <c r="N24" s="37" t="s">
        <v>755</v>
      </c>
      <c r="O24" s="37" t="s">
        <v>755</v>
      </c>
      <c r="P24" s="37">
        <f t="shared" si="0"/>
        <v>1</v>
      </c>
      <c r="Q24" s="37">
        <v>0</v>
      </c>
      <c r="R24" s="37">
        <f t="shared" si="1"/>
        <v>0.5</v>
      </c>
      <c r="S24" s="37" t="s">
        <v>755</v>
      </c>
      <c r="T24" s="60">
        <f>IF(ISBLANK(HLOOKUP(T$2,Monitoring_eng!$A$1:$DB$79,Results!$C24,FALSE)),"",IF(HLOOKUP(T$2,Monitoring_eng!$A$1:$DB$79,Results!$C24,FALSE)=$I24,$P24,IF(HLOOKUP(T$2,Monitoring_eng!$A$1:$DB$79,Results!$C24,FALSE)=$K24,$Q24,IF(HLOOKUP(T$2,Monitoring_eng!$A$1:$DB$79,Results!$C24,FALSE)=$M24,$R24,IF(HLOOKUP(T$2,Monitoring_eng!$A$1:$DB$79,Results!$C24,FALSE)=$O24,$S24,"CHYBA")))))</f>
        <v>1</v>
      </c>
      <c r="U24" s="60">
        <f>IF(ISBLANK(HLOOKUP(U$2,Monitoring_eng!$A$1:$DB$79,Results!$C24,FALSE)),"",IF(HLOOKUP(U$2,Monitoring_eng!$A$1:$DB$79,Results!$C24,FALSE)=$I24,$P24,IF(HLOOKUP(U$2,Monitoring_eng!$A$1:$DB$79,Results!$C24,FALSE)=$K24,$Q24,IF(HLOOKUP(U$2,Monitoring_eng!$A$1:$DB$79,Results!$C24,FALSE)=$M24,$R24,IF(HLOOKUP(U$2,Monitoring_eng!$A$1:$DB$79,Results!$C24,FALSE)=$O24,$S24,"CHYBA")))))</f>
        <v>1</v>
      </c>
      <c r="V24" s="60">
        <f>IF(ISBLANK(HLOOKUP(V$2,Monitoring_eng!$A$1:$DB$79,Results!$C24,FALSE)),"",IF(HLOOKUP(V$2,Monitoring_eng!$A$1:$DB$79,Results!$C24,FALSE)=$I24,$P24,IF(HLOOKUP(V$2,Monitoring_eng!$A$1:$DB$79,Results!$C24,FALSE)=$K24,$Q24,IF(HLOOKUP(V$2,Monitoring_eng!$A$1:$DB$79,Results!$C24,FALSE)=$M24,$R24,IF(HLOOKUP(V$2,Monitoring_eng!$A$1:$DB$79,Results!$C24,FALSE)=$O24,$S24,"CHYBA")))))</f>
        <v>1</v>
      </c>
      <c r="W24" s="60">
        <f>IF(ISBLANK(HLOOKUP(W$2,Monitoring_eng!$A$1:$DB$79,Results!$C24,FALSE)),"",IF(HLOOKUP(W$2,Monitoring_eng!$A$1:$DB$79,Results!$C24,FALSE)=$I24,$P24,IF(HLOOKUP(W$2,Monitoring_eng!$A$1:$DB$79,Results!$C24,FALSE)=$K24,$Q24,IF(HLOOKUP(W$2,Monitoring_eng!$A$1:$DB$79,Results!$C24,FALSE)=$M24,$R24,IF(HLOOKUP(W$2,Monitoring_eng!$A$1:$DB$79,Results!$C24,FALSE)=$O24,$S24,"CHYBA")))))</f>
        <v>1</v>
      </c>
      <c r="X24" s="60">
        <f>IF(ISBLANK(HLOOKUP(X$2,Monitoring_eng!$A$1:$DB$79,Results!$C24,FALSE)),"",IF(HLOOKUP(X$2,Monitoring_eng!$A$1:$DB$79,Results!$C24,FALSE)=$I24,$P24,IF(HLOOKUP(X$2,Monitoring_eng!$A$1:$DB$79,Results!$C24,FALSE)=$K24,$Q24,IF(HLOOKUP(X$2,Monitoring_eng!$A$1:$DB$79,Results!$C24,FALSE)=$M24,$R24,IF(HLOOKUP(X$2,Monitoring_eng!$A$1:$DB$79,Results!$C24,FALSE)=$O24,$S24,"CHYBA")))))</f>
        <v>1</v>
      </c>
      <c r="Y24" s="60">
        <f>IF(ISBLANK(HLOOKUP(Y$2,Monitoring_eng!$A$1:$DB$79,Results!$C24,FALSE)),"",IF(HLOOKUP(Y$2,Monitoring_eng!$A$1:$DB$79,Results!$C24,FALSE)=$I24,$P24,IF(HLOOKUP(Y$2,Monitoring_eng!$A$1:$DB$79,Results!$C24,FALSE)=$K24,$Q24,IF(HLOOKUP(Y$2,Monitoring_eng!$A$1:$DB$79,Results!$C24,FALSE)=$M24,$R24,IF(HLOOKUP(Y$2,Monitoring_eng!$A$1:$DB$79,Results!$C24,FALSE)=$O24,$S24,"CHYBA")))))</f>
        <v>1</v>
      </c>
      <c r="Z24" s="60">
        <f>IF(ISBLANK(HLOOKUP(Z$2,Monitoring_eng!$A$1:$DB$79,Results!$C24,FALSE)),"",IF(HLOOKUP(Z$2,Monitoring_eng!$A$1:$DB$79,Results!$C24,FALSE)=$I24,$P24,IF(HLOOKUP(Z$2,Monitoring_eng!$A$1:$DB$79,Results!$C24,FALSE)=$K24,$Q24,IF(HLOOKUP(Z$2,Monitoring_eng!$A$1:$DB$79,Results!$C24,FALSE)=$M24,$R24,IF(HLOOKUP(Z$2,Monitoring_eng!$A$1:$DB$79,Results!$C24,FALSE)=$O24,$S24,"CHYBA")))))</f>
        <v>1</v>
      </c>
      <c r="AA24" s="60">
        <f>IF(ISBLANK(HLOOKUP(AA$2,Monitoring_eng!$A$1:$DB$79,Results!$C24,FALSE)),"",IF(HLOOKUP(AA$2,Monitoring_eng!$A$1:$DB$79,Results!$C24,FALSE)=$I24,$P24,IF(HLOOKUP(AA$2,Monitoring_eng!$A$1:$DB$79,Results!$C24,FALSE)=$K24,$Q24,IF(HLOOKUP(AA$2,Monitoring_eng!$A$1:$DB$79,Results!$C24,FALSE)=$M24,$R24,IF(HLOOKUP(AA$2,Monitoring_eng!$A$1:$DB$79,Results!$C24,FALSE)=$O24,$S24,"CHYBA")))))</f>
        <v>1</v>
      </c>
      <c r="AB24" s="60">
        <f>IF(ISBLANK(HLOOKUP(AB$2,Monitoring_eng!$A$1:$DB$79,Results!$C24,FALSE)),"",IF(HLOOKUP(AB$2,Monitoring_eng!$A$1:$DB$79,Results!$C24,FALSE)=$I24,$P24,IF(HLOOKUP(AB$2,Monitoring_eng!$A$1:$DB$79,Results!$C24,FALSE)=$K24,$Q24,IF(HLOOKUP(AB$2,Monitoring_eng!$A$1:$DB$79,Results!$C24,FALSE)=$M24,$R24,IF(HLOOKUP(AB$2,Monitoring_eng!$A$1:$DB$79,Results!$C24,FALSE)=$O24,$S24,"CHYBA")))))</f>
        <v>1</v>
      </c>
      <c r="AC24" s="60">
        <f>IF(ISBLANK(HLOOKUP(AC$2,Monitoring_eng!$A$1:$DB$79,Results!$C24,FALSE)),"",IF(HLOOKUP(AC$2,Monitoring_eng!$A$1:$DB$79,Results!$C24,FALSE)=$I24,$P24,IF(HLOOKUP(AC$2,Monitoring_eng!$A$1:$DB$79,Results!$C24,FALSE)=$K24,$Q24,IF(HLOOKUP(AC$2,Monitoring_eng!$A$1:$DB$79,Results!$C24,FALSE)=$M24,$R24,IF(HLOOKUP(AC$2,Monitoring_eng!$A$1:$DB$79,Results!$C24,FALSE)=$O24,$S24,"CHYBA")))))</f>
        <v>0.5</v>
      </c>
      <c r="AD24" s="60">
        <f>IF(ISBLANK(HLOOKUP(AD$2,Monitoring_eng!$A$1:$DB$79,Results!$C24,FALSE)),"",IF(HLOOKUP(AD$2,Monitoring_eng!$A$1:$DB$79,Results!$C24,FALSE)=$I24,$P24,IF(HLOOKUP(AD$2,Monitoring_eng!$A$1:$DB$79,Results!$C24,FALSE)=$K24,$Q24,IF(HLOOKUP(AD$2,Monitoring_eng!$A$1:$DB$79,Results!$C24,FALSE)=$M24,$R24,IF(HLOOKUP(AD$2,Monitoring_eng!$A$1:$DB$79,Results!$C24,FALSE)=$O24,$S24,"CHYBA")))))</f>
        <v>1</v>
      </c>
      <c r="AE24" s="60">
        <f>IF(ISBLANK(HLOOKUP(AE$2,Monitoring_eng!$A$1:$DB$79,Results!$C24,FALSE)),"",IF(HLOOKUP(AE$2,Monitoring_eng!$A$1:$DB$79,Results!$C24,FALSE)=$I24,$P24,IF(HLOOKUP(AE$2,Monitoring_eng!$A$1:$DB$79,Results!$C24,FALSE)=$K24,$Q24,IF(HLOOKUP(AE$2,Monitoring_eng!$A$1:$DB$79,Results!$C24,FALSE)=$M24,$R24,IF(HLOOKUP(AE$2,Monitoring_eng!$A$1:$DB$79,Results!$C24,FALSE)=$O24,$S24,"CHYBA")))))</f>
        <v>1</v>
      </c>
      <c r="AF24" s="60">
        <f>IF(ISBLANK(HLOOKUP(AF$2,Monitoring_eng!$A$1:$DB$79,Results!$C24,FALSE)),"",IF(HLOOKUP(AF$2,Monitoring_eng!$A$1:$DB$79,Results!$C24,FALSE)=$I24,$P24,IF(HLOOKUP(AF$2,Monitoring_eng!$A$1:$DB$79,Results!$C24,FALSE)=$K24,$Q24,IF(HLOOKUP(AF$2,Monitoring_eng!$A$1:$DB$79,Results!$C24,FALSE)=$M24,$R24,IF(HLOOKUP(AF$2,Monitoring_eng!$A$1:$DB$79,Results!$C24,FALSE)=$O24,$S24,"CHYBA")))))</f>
        <v>1</v>
      </c>
      <c r="AG24" s="60">
        <f>IF(ISBLANK(HLOOKUP(AG$2,Monitoring_eng!$A$1:$DB$79,Results!$C24,FALSE)),"",IF(HLOOKUP(AG$2,Monitoring_eng!$A$1:$DB$79,Results!$C24,FALSE)=$I24,$P24,IF(HLOOKUP(AG$2,Monitoring_eng!$A$1:$DB$79,Results!$C24,FALSE)=$K24,$Q24,IF(HLOOKUP(AG$2,Monitoring_eng!$A$1:$DB$79,Results!$C24,FALSE)=$M24,$R24,IF(HLOOKUP(AG$2,Monitoring_eng!$A$1:$DB$79,Results!$C24,FALSE)=$O24,$S24,"CHYBA")))))</f>
        <v>1</v>
      </c>
      <c r="AH24" s="60">
        <f>IF(ISBLANK(HLOOKUP(AH$2,Monitoring_eng!$A$1:$DB$79,Results!$C24,FALSE)),"",IF(HLOOKUP(AH$2,Monitoring_eng!$A$1:$DB$79,Results!$C24,FALSE)=$I24,$P24,IF(HLOOKUP(AH$2,Monitoring_eng!$A$1:$DB$79,Results!$C24,FALSE)=$K24,$Q24,IF(HLOOKUP(AH$2,Monitoring_eng!$A$1:$DB$79,Results!$C24,FALSE)=$M24,$R24,IF(HLOOKUP(AH$2,Monitoring_eng!$A$1:$DB$79,Results!$C24,FALSE)=$O24,$S24,"CHYBA")))))</f>
        <v>1</v>
      </c>
      <c r="AI24" s="60">
        <f>IF(ISBLANK(HLOOKUP(AI$2,Monitoring_eng!$A$1:$DB$79,Results!$C24,FALSE)),"",IF(HLOOKUP(AI$2,Monitoring_eng!$A$1:$DB$79,Results!$C24,FALSE)=$I24,$P24,IF(HLOOKUP(AI$2,Monitoring_eng!$A$1:$DB$79,Results!$C24,FALSE)=$K24,$Q24,IF(HLOOKUP(AI$2,Monitoring_eng!$A$1:$DB$79,Results!$C24,FALSE)=$M24,$R24,IF(HLOOKUP(AI$2,Monitoring_eng!$A$1:$DB$79,Results!$C24,FALSE)=$O24,$S24,"CHYBA")))))</f>
        <v>0</v>
      </c>
      <c r="AJ24" s="60">
        <f>IF(ISBLANK(HLOOKUP(AJ$2,Monitoring_eng!$A$1:$DB$79,Results!$C24,FALSE)),"",IF(HLOOKUP(AJ$2,Monitoring_eng!$A$1:$DB$79,Results!$C24,FALSE)=$I24,$P24,IF(HLOOKUP(AJ$2,Monitoring_eng!$A$1:$DB$79,Results!$C24,FALSE)=$K24,$Q24,IF(HLOOKUP(AJ$2,Monitoring_eng!$A$1:$DB$79,Results!$C24,FALSE)=$M24,$R24,IF(HLOOKUP(AJ$2,Monitoring_eng!$A$1:$DB$79,Results!$C24,FALSE)=$O24,$S24,"CHYBA")))))</f>
        <v>0</v>
      </c>
      <c r="AK24" s="60">
        <f>IF(ISBLANK(HLOOKUP(AK$2,Monitoring_eng!$A$1:$DB$79,Results!$C24,FALSE)),"",IF(HLOOKUP(AK$2,Monitoring_eng!$A$1:$DB$79,Results!$C24,FALSE)=$I24,$P24,IF(HLOOKUP(AK$2,Monitoring_eng!$A$1:$DB$79,Results!$C24,FALSE)=$K24,$Q24,IF(HLOOKUP(AK$2,Monitoring_eng!$A$1:$DB$79,Results!$C24,FALSE)=$M24,$R24,IF(HLOOKUP(AK$2,Monitoring_eng!$A$1:$DB$79,Results!$C24,FALSE)=$O24,$S24,"CHYBA")))))</f>
        <v>1</v>
      </c>
      <c r="AL24" s="60">
        <f>IF(ISBLANK(HLOOKUP(AL$2,Monitoring_eng!$A$1:$DB$79,Results!$C24,FALSE)),"",IF(HLOOKUP(AL$2,Monitoring_eng!$A$1:$DB$79,Results!$C24,FALSE)=$I24,$P24,IF(HLOOKUP(AL$2,Monitoring_eng!$A$1:$DB$79,Results!$C24,FALSE)=$K24,$Q24,IF(HLOOKUP(AL$2,Monitoring_eng!$A$1:$DB$79,Results!$C24,FALSE)=$M24,$R24,IF(HLOOKUP(AL$2,Monitoring_eng!$A$1:$DB$79,Results!$C24,FALSE)=$O24,$S24,"CHYBA")))))</f>
        <v>1</v>
      </c>
      <c r="AM24" s="60">
        <f>IF(ISBLANK(HLOOKUP(AM$2,Monitoring_eng!$A$1:$DB$79,Results!$C24,FALSE)),"",IF(HLOOKUP(AM$2,Monitoring_eng!$A$1:$DB$79,Results!$C24,FALSE)=$I24,$P24,IF(HLOOKUP(AM$2,Monitoring_eng!$A$1:$DB$79,Results!$C24,FALSE)=$K24,$Q24,IF(HLOOKUP(AM$2,Monitoring_eng!$A$1:$DB$79,Results!$C24,FALSE)=$M24,$R24,IF(HLOOKUP(AM$2,Monitoring_eng!$A$1:$DB$79,Results!$C24,FALSE)=$O24,$S24,"CHYBA")))))</f>
        <v>1</v>
      </c>
      <c r="AN24" s="60">
        <f>IF(ISBLANK(HLOOKUP(AN$2,Monitoring_eng!$A$1:$DB$79,Results!$C24,FALSE)),"",IF(HLOOKUP(AN$2,Monitoring_eng!$A$1:$DB$79,Results!$C24,FALSE)=$I24,$P24,IF(HLOOKUP(AN$2,Monitoring_eng!$A$1:$DB$79,Results!$C24,FALSE)=$K24,$Q24,IF(HLOOKUP(AN$2,Monitoring_eng!$A$1:$DB$79,Results!$C24,FALSE)=$M24,$R24,IF(HLOOKUP(AN$2,Monitoring_eng!$A$1:$DB$79,Results!$C24,FALSE)=$O24,$S24,"CHYBA")))))</f>
        <v>1</v>
      </c>
      <c r="AO24" s="60">
        <f>IF(ISBLANK(HLOOKUP(AO$2,Monitoring_eng!$A$1:$DB$79,Results!$C24,FALSE)),"",IF(HLOOKUP(AO$2,Monitoring_eng!$A$1:$DB$79,Results!$C24,FALSE)=$I24,$P24,IF(HLOOKUP(AO$2,Monitoring_eng!$A$1:$DB$79,Results!$C24,FALSE)=$K24,$Q24,IF(HLOOKUP(AO$2,Monitoring_eng!$A$1:$DB$79,Results!$C24,FALSE)=$M24,$R24,IF(HLOOKUP(AO$2,Monitoring_eng!$A$1:$DB$79,Results!$C24,FALSE)=$O24,$S24,"CHYBA")))))</f>
        <v>1</v>
      </c>
      <c r="AP24" s="60">
        <f>IF(ISBLANK(HLOOKUP(AP$2,Monitoring_eng!$A$1:$DB$79,Results!$C24,FALSE)),"",IF(HLOOKUP(AP$2,Monitoring_eng!$A$1:$DB$79,Results!$C24,FALSE)=$I24,$P24,IF(HLOOKUP(AP$2,Monitoring_eng!$A$1:$DB$79,Results!$C24,FALSE)=$K24,$Q24,IF(HLOOKUP(AP$2,Monitoring_eng!$A$1:$DB$79,Results!$C24,FALSE)=$M24,$R24,IF(HLOOKUP(AP$2,Monitoring_eng!$A$1:$DB$79,Results!$C24,FALSE)=$O24,$S24,"CHYBA")))))</f>
        <v>1</v>
      </c>
      <c r="AQ24" s="60">
        <f>IF(ISBLANK(HLOOKUP(AQ$2,Monitoring_eng!$A$1:$DB$79,Results!$C24,FALSE)),"",IF(HLOOKUP(AQ$2,Monitoring_eng!$A$1:$DB$79,Results!$C24,FALSE)=$I24,$P24,IF(HLOOKUP(AQ$2,Monitoring_eng!$A$1:$DB$79,Results!$C24,FALSE)=$K24,$Q24,IF(HLOOKUP(AQ$2,Monitoring_eng!$A$1:$DB$79,Results!$C24,FALSE)=$M24,$R24,IF(HLOOKUP(AQ$2,Monitoring_eng!$A$1:$DB$79,Results!$C24,FALSE)=$O24,$S24,"CHYBA")))))</f>
        <v>1</v>
      </c>
      <c r="AR24" s="60">
        <f>IF(ISBLANK(HLOOKUP(AR$2,Monitoring_eng!$A$1:$DB$79,Results!$C24,FALSE)),"",IF(HLOOKUP(AR$2,Monitoring_eng!$A$1:$DB$79,Results!$C24,FALSE)=$I24,$P24,IF(HLOOKUP(AR$2,Monitoring_eng!$A$1:$DB$79,Results!$C24,FALSE)=$K24,$Q24,IF(HLOOKUP(AR$2,Monitoring_eng!$A$1:$DB$79,Results!$C24,FALSE)=$M24,$R24,IF(HLOOKUP(AR$2,Monitoring_eng!$A$1:$DB$79,Results!$C24,FALSE)=$O24,$S24,"CHYBA")))))</f>
        <v>1</v>
      </c>
      <c r="AS24" s="60">
        <f>IF(ISBLANK(HLOOKUP(AS$2,Monitoring_eng!$A$1:$DB$79,Results!$C24,FALSE)),"",IF(HLOOKUP(AS$2,Monitoring_eng!$A$1:$DB$79,Results!$C24,FALSE)=$I24,$P24,IF(HLOOKUP(AS$2,Monitoring_eng!$A$1:$DB$79,Results!$C24,FALSE)=$K24,$Q24,IF(HLOOKUP(AS$2,Monitoring_eng!$A$1:$DB$79,Results!$C24,FALSE)=$M24,$R24,IF(HLOOKUP(AS$2,Monitoring_eng!$A$1:$DB$79,Results!$C24,FALSE)=$O24,$S24,"CHYBA")))))</f>
        <v>1</v>
      </c>
      <c r="AT24" s="60">
        <f>IF(ISBLANK(HLOOKUP(AT$2,Monitoring_eng!$A$1:$DB$79,Results!$C24,FALSE)),"",IF(HLOOKUP(AT$2,Monitoring_eng!$A$1:$DB$79,Results!$C24,FALSE)=$I24,$P24,IF(HLOOKUP(AT$2,Monitoring_eng!$A$1:$DB$79,Results!$C24,FALSE)=$K24,$Q24,IF(HLOOKUP(AT$2,Monitoring_eng!$A$1:$DB$79,Results!$C24,FALSE)=$M24,$R24,IF(HLOOKUP(AT$2,Monitoring_eng!$A$1:$DB$79,Results!$C24,FALSE)=$O24,$S24,"CHYBA")))))</f>
        <v>1</v>
      </c>
      <c r="AU24" s="60">
        <f>IF(ISBLANK(HLOOKUP(AU$2,Monitoring_eng!$A$1:$DB$79,Results!$C24,FALSE)),"",IF(HLOOKUP(AU$2,Monitoring_eng!$A$1:$DB$79,Results!$C24,FALSE)=$I24,$P24,IF(HLOOKUP(AU$2,Monitoring_eng!$A$1:$DB$79,Results!$C24,FALSE)=$K24,$Q24,IF(HLOOKUP(AU$2,Monitoring_eng!$A$1:$DB$79,Results!$C24,FALSE)=$M24,$R24,IF(HLOOKUP(AU$2,Monitoring_eng!$A$1:$DB$79,Results!$C24,FALSE)=$O24,$S24,"CHYBA")))))</f>
        <v>1</v>
      </c>
      <c r="AV24" s="60">
        <f>IF(ISBLANK(HLOOKUP(AV$2,Monitoring_eng!$A$1:$DB$79,Results!$C24,FALSE)),"",IF(HLOOKUP(AV$2,Monitoring_eng!$A$1:$DB$79,Results!$C24,FALSE)=$I24,$P24,IF(HLOOKUP(AV$2,Monitoring_eng!$A$1:$DB$79,Results!$C24,FALSE)=$K24,$Q24,IF(HLOOKUP(AV$2,Monitoring_eng!$A$1:$DB$79,Results!$C24,FALSE)=$M24,$R24,IF(HLOOKUP(AV$2,Monitoring_eng!$A$1:$DB$79,Results!$C24,FALSE)=$O24,$S24,"CHYBA")))))</f>
        <v>1</v>
      </c>
      <c r="AW24" s="60">
        <f>IF(ISBLANK(HLOOKUP(AW$2,Monitoring_eng!$A$1:$DB$79,Results!$C24,FALSE)),"",IF(HLOOKUP(AW$2,Monitoring_eng!$A$1:$DB$79,Results!$C24,FALSE)=$I24,$P24,IF(HLOOKUP(AW$2,Monitoring_eng!$A$1:$DB$79,Results!$C24,FALSE)=$K24,$Q24,IF(HLOOKUP(AW$2,Monitoring_eng!$A$1:$DB$79,Results!$C24,FALSE)=$M24,$R24,IF(HLOOKUP(AW$2,Monitoring_eng!$A$1:$DB$79,Results!$C24,FALSE)=$O24,$S24,"CHYBA")))))</f>
        <v>1</v>
      </c>
      <c r="AX24" s="60">
        <f>IF(ISBLANK(HLOOKUP(AX$2,Monitoring_eng!$A$1:$DB$79,Results!$C24,FALSE)),"",IF(HLOOKUP(AX$2,Monitoring_eng!$A$1:$DB$79,Results!$C24,FALSE)=$I24,$P24,IF(HLOOKUP(AX$2,Monitoring_eng!$A$1:$DB$79,Results!$C24,FALSE)=$K24,$Q24,IF(HLOOKUP(AX$2,Monitoring_eng!$A$1:$DB$79,Results!$C24,FALSE)=$M24,$R24,IF(HLOOKUP(AX$2,Monitoring_eng!$A$1:$DB$79,Results!$C24,FALSE)=$O24,$S24,"CHYBA")))))</f>
        <v>1</v>
      </c>
      <c r="AY24" s="60">
        <f>IF(ISBLANK(HLOOKUP(AY$2,Monitoring_eng!$A$1:$DB$79,Results!$C24,FALSE)),"",IF(HLOOKUP(AY$2,Monitoring_eng!$A$1:$DB$79,Results!$C24,FALSE)=$I24,$P24,IF(HLOOKUP(AY$2,Monitoring_eng!$A$1:$DB$79,Results!$C24,FALSE)=$K24,$Q24,IF(HLOOKUP(AY$2,Monitoring_eng!$A$1:$DB$79,Results!$C24,FALSE)=$M24,$R24,IF(HLOOKUP(AY$2,Monitoring_eng!$A$1:$DB$79,Results!$C24,FALSE)=$O24,$S24,"CHYBA")))))</f>
        <v>0.5</v>
      </c>
      <c r="AZ24" s="60">
        <f>IF(ISBLANK(HLOOKUP(AZ$2,Monitoring_eng!$A$1:$DB$79,Results!$C24,FALSE)),"",IF(HLOOKUP(AZ$2,Monitoring_eng!$A$1:$DB$79,Results!$C24,FALSE)=$I24,$P24,IF(HLOOKUP(AZ$2,Monitoring_eng!$A$1:$DB$79,Results!$C24,FALSE)=$K24,$Q24,IF(HLOOKUP(AZ$2,Monitoring_eng!$A$1:$DB$79,Results!$C24,FALSE)=$M24,$R24,IF(HLOOKUP(AZ$2,Monitoring_eng!$A$1:$DB$79,Results!$C24,FALSE)=$O24,$S24,"CHYBA")))))</f>
        <v>1</v>
      </c>
      <c r="BA24" s="60">
        <f>IF(ISBLANK(HLOOKUP(BA$2,Monitoring_eng!$A$1:$DB$79,Results!$C24,FALSE)),"",IF(HLOOKUP(BA$2,Monitoring_eng!$A$1:$DB$79,Results!$C24,FALSE)=$I24,$P24,IF(HLOOKUP(BA$2,Monitoring_eng!$A$1:$DB$79,Results!$C24,FALSE)=$K24,$Q24,IF(HLOOKUP(BA$2,Monitoring_eng!$A$1:$DB$79,Results!$C24,FALSE)=$M24,$R24,IF(HLOOKUP(BA$2,Monitoring_eng!$A$1:$DB$79,Results!$C24,FALSE)=$O24,$S24,"CHYBA")))))</f>
        <v>1</v>
      </c>
      <c r="BB24" s="60">
        <f>IF(ISBLANK(HLOOKUP(BB$2,Monitoring_eng!$A$1:$DB$79,Results!$C24,FALSE)),"",IF(HLOOKUP(BB$2,Monitoring_eng!$A$1:$DB$79,Results!$C24,FALSE)=$I24,$P24,IF(HLOOKUP(BB$2,Monitoring_eng!$A$1:$DB$79,Results!$C24,FALSE)=$K24,$Q24,IF(HLOOKUP(BB$2,Monitoring_eng!$A$1:$DB$79,Results!$C24,FALSE)=$M24,$R24,IF(HLOOKUP(BB$2,Monitoring_eng!$A$1:$DB$79,Results!$C24,FALSE)=$O24,$S24,"CHYBA")))))</f>
        <v>1</v>
      </c>
      <c r="BC24" s="60">
        <f>IF(ISBLANK(HLOOKUP(BC$2,Monitoring_eng!$A$1:$DB$79,Results!$C24,FALSE)),"",IF(HLOOKUP(BC$2,Monitoring_eng!$A$1:$DB$79,Results!$C24,FALSE)=$I24,$P24,IF(HLOOKUP(BC$2,Monitoring_eng!$A$1:$DB$79,Results!$C24,FALSE)=$K24,$Q24,IF(HLOOKUP(BC$2,Monitoring_eng!$A$1:$DB$79,Results!$C24,FALSE)=$M24,$R24,IF(HLOOKUP(BC$2,Monitoring_eng!$A$1:$DB$79,Results!$C24,FALSE)=$O24,$S24,"CHYBA")))))</f>
        <v>1</v>
      </c>
      <c r="BD24" s="60">
        <f>IF(ISBLANK(HLOOKUP(BD$2,Monitoring_eng!$A$1:$DB$79,Results!$C24,FALSE)),"",IF(HLOOKUP(BD$2,Monitoring_eng!$A$1:$DB$79,Results!$C24,FALSE)=$I24,$P24,IF(HLOOKUP(BD$2,Monitoring_eng!$A$1:$DB$79,Results!$C24,FALSE)=$K24,$Q24,IF(HLOOKUP(BD$2,Monitoring_eng!$A$1:$DB$79,Results!$C24,FALSE)=$M24,$R24,IF(HLOOKUP(BD$2,Monitoring_eng!$A$1:$DB$79,Results!$C24,FALSE)=$O24,$S24,"CHYBA")))))</f>
        <v>1</v>
      </c>
      <c r="BE24" s="60">
        <f>IF(ISBLANK(HLOOKUP(BE$2,Monitoring_eng!$A$1:$DB$79,Results!$C24,FALSE)),"",IF(HLOOKUP(BE$2,Monitoring_eng!$A$1:$DB$79,Results!$C24,FALSE)=$I24,$P24,IF(HLOOKUP(BE$2,Monitoring_eng!$A$1:$DB$79,Results!$C24,FALSE)=$K24,$Q24,IF(HLOOKUP(BE$2,Monitoring_eng!$A$1:$DB$79,Results!$C24,FALSE)=$M24,$R24,IF(HLOOKUP(BE$2,Monitoring_eng!$A$1:$DB$79,Results!$C24,FALSE)=$O24,$S24,"CHYBA")))))</f>
        <v>1</v>
      </c>
      <c r="BF24" s="60">
        <f>IF(ISBLANK(HLOOKUP(BF$2,Monitoring_eng!$A$1:$DB$79,Results!$C24,FALSE)),"",IF(HLOOKUP(BF$2,Monitoring_eng!$A$1:$DB$79,Results!$C24,FALSE)=$I24,$P24,IF(HLOOKUP(BF$2,Monitoring_eng!$A$1:$DB$79,Results!$C24,FALSE)=$K24,$Q24,IF(HLOOKUP(BF$2,Monitoring_eng!$A$1:$DB$79,Results!$C24,FALSE)=$M24,$R24,IF(HLOOKUP(BF$2,Monitoring_eng!$A$1:$DB$79,Results!$C24,FALSE)=$O24,$S24,"CHYBA")))))</f>
        <v>1</v>
      </c>
      <c r="BG24" s="60">
        <f>IF(ISBLANK(HLOOKUP(BG$2,Monitoring_eng!$A$1:$DB$79,Results!$C24,FALSE)),"",IF(HLOOKUP(BG$2,Monitoring_eng!$A$1:$DB$79,Results!$C24,FALSE)=$I24,$P24,IF(HLOOKUP(BG$2,Monitoring_eng!$A$1:$DB$79,Results!$C24,FALSE)=$K24,$Q24,IF(HLOOKUP(BG$2,Monitoring_eng!$A$1:$DB$79,Results!$C24,FALSE)=$M24,$R24,IF(HLOOKUP(BG$2,Monitoring_eng!$A$1:$DB$79,Results!$C24,FALSE)=$O24,$S24,"CHYBA")))))</f>
        <v>1</v>
      </c>
      <c r="BH24" s="60">
        <f>IF(ISBLANK(HLOOKUP(BH$2,Monitoring_eng!$A$1:$DB$79,Results!$C24,FALSE)),"",IF(HLOOKUP(BH$2,Monitoring_eng!$A$1:$DB$79,Results!$C24,FALSE)=$I24,$P24,IF(HLOOKUP(BH$2,Monitoring_eng!$A$1:$DB$79,Results!$C24,FALSE)=$K24,$Q24,IF(HLOOKUP(BH$2,Monitoring_eng!$A$1:$DB$79,Results!$C24,FALSE)=$M24,$R24,IF(HLOOKUP(BH$2,Monitoring_eng!$A$1:$DB$79,Results!$C24,FALSE)=$O24,$S24,"CHYBA")))))</f>
        <v>1</v>
      </c>
      <c r="BI24" s="60">
        <f>IF(ISBLANK(HLOOKUP(BI$2,Monitoring_eng!$A$1:$DB$79,Results!$C24,FALSE)),"",IF(HLOOKUP(BI$2,Monitoring_eng!$A$1:$DB$79,Results!$C24,FALSE)=$I24,$P24,IF(HLOOKUP(BI$2,Monitoring_eng!$A$1:$DB$79,Results!$C24,FALSE)=$K24,$Q24,IF(HLOOKUP(BI$2,Monitoring_eng!$A$1:$DB$79,Results!$C24,FALSE)=$M24,$R24,IF(HLOOKUP(BI$2,Monitoring_eng!$A$1:$DB$79,Results!$C24,FALSE)=$O24,$S24,"CHYBA")))))</f>
        <v>1</v>
      </c>
      <c r="BJ24" s="60">
        <f>IF(ISBLANK(HLOOKUP(BJ$2,Monitoring_eng!$A$1:$DB$79,Results!$C24,FALSE)),"",IF(HLOOKUP(BJ$2,Monitoring_eng!$A$1:$DB$79,Results!$C24,FALSE)=$I24,$P24,IF(HLOOKUP(BJ$2,Monitoring_eng!$A$1:$DB$79,Results!$C24,FALSE)=$K24,$Q24,IF(HLOOKUP(BJ$2,Monitoring_eng!$A$1:$DB$79,Results!$C24,FALSE)=$M24,$R24,IF(HLOOKUP(BJ$2,Monitoring_eng!$A$1:$DB$79,Results!$C24,FALSE)=$O24,$S24,"CHYBA")))))</f>
        <v>0.5</v>
      </c>
      <c r="BK24" s="60">
        <f>IF(ISBLANK(HLOOKUP(BK$2,Monitoring_eng!$A$1:$DB$79,Results!$C24,FALSE)),"",IF(HLOOKUP(BK$2,Monitoring_eng!$A$1:$DB$79,Results!$C24,FALSE)=$I24,$P24,IF(HLOOKUP(BK$2,Monitoring_eng!$A$1:$DB$79,Results!$C24,FALSE)=$K24,$Q24,IF(HLOOKUP(BK$2,Monitoring_eng!$A$1:$DB$79,Results!$C24,FALSE)=$M24,$R24,IF(HLOOKUP(BK$2,Monitoring_eng!$A$1:$DB$79,Results!$C24,FALSE)=$O24,$S24,"CHYBA")))))</f>
        <v>1</v>
      </c>
      <c r="BL24" s="60">
        <f>IF(ISBLANK(HLOOKUP(BL$2,Monitoring_eng!$A$1:$DB$79,Results!$C24,FALSE)),"",IF(HLOOKUP(BL$2,Monitoring_eng!$A$1:$DB$79,Results!$C24,FALSE)=$I24,$P24,IF(HLOOKUP(BL$2,Monitoring_eng!$A$1:$DB$79,Results!$C24,FALSE)=$K24,$Q24,IF(HLOOKUP(BL$2,Monitoring_eng!$A$1:$DB$79,Results!$C24,FALSE)=$M24,$R24,IF(HLOOKUP(BL$2,Monitoring_eng!$A$1:$DB$79,Results!$C24,FALSE)=$O24,$S24,"CHYBA")))))</f>
        <v>1</v>
      </c>
      <c r="BM24" s="60">
        <f>IF(ISBLANK(HLOOKUP(BM$2,Monitoring_eng!$A$1:$DB$79,Results!$C24,FALSE)),"",IF(HLOOKUP(BM$2,Monitoring_eng!$A$1:$DB$79,Results!$C24,FALSE)=$I24,$P24,IF(HLOOKUP(BM$2,Monitoring_eng!$A$1:$DB$79,Results!$C24,FALSE)=$K24,$Q24,IF(HLOOKUP(BM$2,Monitoring_eng!$A$1:$DB$79,Results!$C24,FALSE)=$M24,$R24,IF(HLOOKUP(BM$2,Monitoring_eng!$A$1:$DB$79,Results!$C24,FALSE)=$O24,$S24,"CHYBA")))))</f>
        <v>1</v>
      </c>
      <c r="BN24" s="60">
        <f>IF(ISBLANK(HLOOKUP(BN$2,Monitoring_eng!$A$1:$DB$79,Results!$C24,FALSE)),"",IF(HLOOKUP(BN$2,Monitoring_eng!$A$1:$DB$79,Results!$C24,FALSE)=$I24,$P24,IF(HLOOKUP(BN$2,Monitoring_eng!$A$1:$DB$79,Results!$C24,FALSE)=$K24,$Q24,IF(HLOOKUP(BN$2,Monitoring_eng!$A$1:$DB$79,Results!$C24,FALSE)=$M24,$R24,IF(HLOOKUP(BN$2,Monitoring_eng!$A$1:$DB$79,Results!$C24,FALSE)=$O24,$S24,"CHYBA")))))</f>
        <v>1</v>
      </c>
      <c r="BO24" s="60">
        <f>IF(ISBLANK(HLOOKUP(BO$2,Monitoring_eng!$A$1:$DB$79,Results!$C24,FALSE)),"",IF(HLOOKUP(BO$2,Monitoring_eng!$A$1:$DB$79,Results!$C24,FALSE)=$I24,$P24,IF(HLOOKUP(BO$2,Monitoring_eng!$A$1:$DB$79,Results!$C24,FALSE)=$K24,$Q24,IF(HLOOKUP(BO$2,Monitoring_eng!$A$1:$DB$79,Results!$C24,FALSE)=$M24,$R24,IF(HLOOKUP(BO$2,Monitoring_eng!$A$1:$DB$79,Results!$C24,FALSE)=$O24,$S24,"CHYBA")))))</f>
        <v>1</v>
      </c>
      <c r="BP24" s="60">
        <f>IF(ISBLANK(HLOOKUP(BP$2,Monitoring_eng!$A$1:$DB$79,Results!$C24,FALSE)),"",IF(HLOOKUP(BP$2,Monitoring_eng!$A$1:$DB$79,Results!$C24,FALSE)=$I24,$P24,IF(HLOOKUP(BP$2,Monitoring_eng!$A$1:$DB$79,Results!$C24,FALSE)=$K24,$Q24,IF(HLOOKUP(BP$2,Monitoring_eng!$A$1:$DB$79,Results!$C24,FALSE)=$M24,$R24,IF(HLOOKUP(BP$2,Monitoring_eng!$A$1:$DB$79,Results!$C24,FALSE)=$O24,$S24,"CHYBA")))))</f>
        <v>1</v>
      </c>
      <c r="BQ24" s="60">
        <f>IF(ISBLANK(HLOOKUP(BQ$2,Monitoring_eng!$A$1:$DB$79,Results!$C24,FALSE)),"",IF(HLOOKUP(BQ$2,Monitoring_eng!$A$1:$DB$79,Results!$C24,FALSE)=$I24,$P24,IF(HLOOKUP(BQ$2,Monitoring_eng!$A$1:$DB$79,Results!$C24,FALSE)=$K24,$Q24,IF(HLOOKUP(BQ$2,Monitoring_eng!$A$1:$DB$79,Results!$C24,FALSE)=$M24,$R24,IF(HLOOKUP(BQ$2,Monitoring_eng!$A$1:$DB$79,Results!$C24,FALSE)=$O24,$S24,"CHYBA")))))</f>
        <v>1</v>
      </c>
    </row>
    <row r="25" spans="1:69" x14ac:dyDescent="0.3">
      <c r="A25" s="37" t="s">
        <v>875</v>
      </c>
      <c r="B25" s="37" t="s">
        <v>325</v>
      </c>
      <c r="C25" s="37">
        <v>24</v>
      </c>
      <c r="D25" s="39" t="s">
        <v>114</v>
      </c>
      <c r="E25" s="39" t="s">
        <v>126</v>
      </c>
      <c r="F25" s="40" t="s">
        <v>16</v>
      </c>
      <c r="G25" s="37">
        <v>1</v>
      </c>
      <c r="H25" s="37" t="s">
        <v>481</v>
      </c>
      <c r="I25" s="37" t="s">
        <v>621</v>
      </c>
      <c r="J25" s="37" t="s">
        <v>482</v>
      </c>
      <c r="K25" s="59" t="s">
        <v>622</v>
      </c>
      <c r="L25" s="37" t="s">
        <v>483</v>
      </c>
      <c r="M25" s="37" t="s">
        <v>623</v>
      </c>
      <c r="N25" s="37" t="s">
        <v>755</v>
      </c>
      <c r="O25" s="37" t="s">
        <v>755</v>
      </c>
      <c r="P25" s="37">
        <f t="shared" si="0"/>
        <v>1</v>
      </c>
      <c r="Q25" s="37">
        <v>0</v>
      </c>
      <c r="R25" s="37">
        <f t="shared" si="1"/>
        <v>0.5</v>
      </c>
      <c r="S25" s="37" t="s">
        <v>755</v>
      </c>
      <c r="T25" s="60">
        <f>IF(ISBLANK(HLOOKUP(T$2,Monitoring_eng!$A$1:$DB$79,Results!$C25,FALSE)),"",IF(HLOOKUP(T$2,Monitoring_eng!$A$1:$DB$79,Results!$C25,FALSE)=$I25,$P25,IF(HLOOKUP(T$2,Monitoring_eng!$A$1:$DB$79,Results!$C25,FALSE)=$K25,$Q25,IF(HLOOKUP(T$2,Monitoring_eng!$A$1:$DB$79,Results!$C25,FALSE)=$M25,$R25,IF(HLOOKUP(T$2,Monitoring_eng!$A$1:$DB$79,Results!$C25,FALSE)=$O25,$S25,"CHYBA")))))</f>
        <v>1</v>
      </c>
      <c r="U25" s="60">
        <f>IF(ISBLANK(HLOOKUP(U$2,Monitoring_eng!$A$1:$DB$79,Results!$C25,FALSE)),"",IF(HLOOKUP(U$2,Monitoring_eng!$A$1:$DB$79,Results!$C25,FALSE)=$I25,$P25,IF(HLOOKUP(U$2,Monitoring_eng!$A$1:$DB$79,Results!$C25,FALSE)=$K25,$Q25,IF(HLOOKUP(U$2,Monitoring_eng!$A$1:$DB$79,Results!$C25,FALSE)=$M25,$R25,IF(HLOOKUP(U$2,Monitoring_eng!$A$1:$DB$79,Results!$C25,FALSE)=$O25,$S25,"CHYBA")))))</f>
        <v>0</v>
      </c>
      <c r="V25" s="60">
        <f>IF(ISBLANK(HLOOKUP(V$2,Monitoring_eng!$A$1:$DB$79,Results!$C25,FALSE)),"",IF(HLOOKUP(V$2,Monitoring_eng!$A$1:$DB$79,Results!$C25,FALSE)=$I25,$P25,IF(HLOOKUP(V$2,Monitoring_eng!$A$1:$DB$79,Results!$C25,FALSE)=$K25,$Q25,IF(HLOOKUP(V$2,Monitoring_eng!$A$1:$DB$79,Results!$C25,FALSE)=$M25,$R25,IF(HLOOKUP(V$2,Monitoring_eng!$A$1:$DB$79,Results!$C25,FALSE)=$O25,$S25,"CHYBA")))))</f>
        <v>1</v>
      </c>
      <c r="W25" s="60">
        <f>IF(ISBLANK(HLOOKUP(W$2,Monitoring_eng!$A$1:$DB$79,Results!$C25,FALSE)),"",IF(HLOOKUP(W$2,Monitoring_eng!$A$1:$DB$79,Results!$C25,FALSE)=$I25,$P25,IF(HLOOKUP(W$2,Monitoring_eng!$A$1:$DB$79,Results!$C25,FALSE)=$K25,$Q25,IF(HLOOKUP(W$2,Monitoring_eng!$A$1:$DB$79,Results!$C25,FALSE)=$M25,$R25,IF(HLOOKUP(W$2,Monitoring_eng!$A$1:$DB$79,Results!$C25,FALSE)=$O25,$S25,"CHYBA")))))</f>
        <v>1</v>
      </c>
      <c r="X25" s="60">
        <f>IF(ISBLANK(HLOOKUP(X$2,Monitoring_eng!$A$1:$DB$79,Results!$C25,FALSE)),"",IF(HLOOKUP(X$2,Monitoring_eng!$A$1:$DB$79,Results!$C25,FALSE)=$I25,$P25,IF(HLOOKUP(X$2,Monitoring_eng!$A$1:$DB$79,Results!$C25,FALSE)=$K25,$Q25,IF(HLOOKUP(X$2,Monitoring_eng!$A$1:$DB$79,Results!$C25,FALSE)=$M25,$R25,IF(HLOOKUP(X$2,Monitoring_eng!$A$1:$DB$79,Results!$C25,FALSE)=$O25,$S25,"CHYBA")))))</f>
        <v>1</v>
      </c>
      <c r="Y25" s="60">
        <f>IF(ISBLANK(HLOOKUP(Y$2,Monitoring_eng!$A$1:$DB$79,Results!$C25,FALSE)),"",IF(HLOOKUP(Y$2,Monitoring_eng!$A$1:$DB$79,Results!$C25,FALSE)=$I25,$P25,IF(HLOOKUP(Y$2,Monitoring_eng!$A$1:$DB$79,Results!$C25,FALSE)=$K25,$Q25,IF(HLOOKUP(Y$2,Monitoring_eng!$A$1:$DB$79,Results!$C25,FALSE)=$M25,$R25,IF(HLOOKUP(Y$2,Monitoring_eng!$A$1:$DB$79,Results!$C25,FALSE)=$O25,$S25,"CHYBA")))))</f>
        <v>1</v>
      </c>
      <c r="Z25" s="60">
        <f>IF(ISBLANK(HLOOKUP(Z$2,Monitoring_eng!$A$1:$DB$79,Results!$C25,FALSE)),"",IF(HLOOKUP(Z$2,Monitoring_eng!$A$1:$DB$79,Results!$C25,FALSE)=$I25,$P25,IF(HLOOKUP(Z$2,Monitoring_eng!$A$1:$DB$79,Results!$C25,FALSE)=$K25,$Q25,IF(HLOOKUP(Z$2,Monitoring_eng!$A$1:$DB$79,Results!$C25,FALSE)=$M25,$R25,IF(HLOOKUP(Z$2,Monitoring_eng!$A$1:$DB$79,Results!$C25,FALSE)=$O25,$S25,"CHYBA")))))</f>
        <v>1</v>
      </c>
      <c r="AA25" s="60">
        <f>IF(ISBLANK(HLOOKUP(AA$2,Monitoring_eng!$A$1:$DB$79,Results!$C25,FALSE)),"",IF(HLOOKUP(AA$2,Monitoring_eng!$A$1:$DB$79,Results!$C25,FALSE)=$I25,$P25,IF(HLOOKUP(AA$2,Monitoring_eng!$A$1:$DB$79,Results!$C25,FALSE)=$K25,$Q25,IF(HLOOKUP(AA$2,Monitoring_eng!$A$1:$DB$79,Results!$C25,FALSE)=$M25,$R25,IF(HLOOKUP(AA$2,Monitoring_eng!$A$1:$DB$79,Results!$C25,FALSE)=$O25,$S25,"CHYBA")))))</f>
        <v>1</v>
      </c>
      <c r="AB25" s="60">
        <f>IF(ISBLANK(HLOOKUP(AB$2,Monitoring_eng!$A$1:$DB$79,Results!$C25,FALSE)),"",IF(HLOOKUP(AB$2,Monitoring_eng!$A$1:$DB$79,Results!$C25,FALSE)=$I25,$P25,IF(HLOOKUP(AB$2,Monitoring_eng!$A$1:$DB$79,Results!$C25,FALSE)=$K25,$Q25,IF(HLOOKUP(AB$2,Monitoring_eng!$A$1:$DB$79,Results!$C25,FALSE)=$M25,$R25,IF(HLOOKUP(AB$2,Monitoring_eng!$A$1:$DB$79,Results!$C25,FALSE)=$O25,$S25,"CHYBA")))))</f>
        <v>1</v>
      </c>
      <c r="AC25" s="60">
        <f>IF(ISBLANK(HLOOKUP(AC$2,Monitoring_eng!$A$1:$DB$79,Results!$C25,FALSE)),"",IF(HLOOKUP(AC$2,Monitoring_eng!$A$1:$DB$79,Results!$C25,FALSE)=$I25,$P25,IF(HLOOKUP(AC$2,Monitoring_eng!$A$1:$DB$79,Results!$C25,FALSE)=$K25,$Q25,IF(HLOOKUP(AC$2,Monitoring_eng!$A$1:$DB$79,Results!$C25,FALSE)=$M25,$R25,IF(HLOOKUP(AC$2,Monitoring_eng!$A$1:$DB$79,Results!$C25,FALSE)=$O25,$S25,"CHYBA")))))</f>
        <v>1</v>
      </c>
      <c r="AD25" s="60">
        <f>IF(ISBLANK(HLOOKUP(AD$2,Monitoring_eng!$A$1:$DB$79,Results!$C25,FALSE)),"",IF(HLOOKUP(AD$2,Monitoring_eng!$A$1:$DB$79,Results!$C25,FALSE)=$I25,$P25,IF(HLOOKUP(AD$2,Monitoring_eng!$A$1:$DB$79,Results!$C25,FALSE)=$K25,$Q25,IF(HLOOKUP(AD$2,Monitoring_eng!$A$1:$DB$79,Results!$C25,FALSE)=$M25,$R25,IF(HLOOKUP(AD$2,Monitoring_eng!$A$1:$DB$79,Results!$C25,FALSE)=$O25,$S25,"CHYBA")))))</f>
        <v>1</v>
      </c>
      <c r="AE25" s="60">
        <f>IF(ISBLANK(HLOOKUP(AE$2,Monitoring_eng!$A$1:$DB$79,Results!$C25,FALSE)),"",IF(HLOOKUP(AE$2,Monitoring_eng!$A$1:$DB$79,Results!$C25,FALSE)=$I25,$P25,IF(HLOOKUP(AE$2,Monitoring_eng!$A$1:$DB$79,Results!$C25,FALSE)=$K25,$Q25,IF(HLOOKUP(AE$2,Monitoring_eng!$A$1:$DB$79,Results!$C25,FALSE)=$M25,$R25,IF(HLOOKUP(AE$2,Monitoring_eng!$A$1:$DB$79,Results!$C25,FALSE)=$O25,$S25,"CHYBA")))))</f>
        <v>0.5</v>
      </c>
      <c r="AF25" s="60">
        <f>IF(ISBLANK(HLOOKUP(AF$2,Monitoring_eng!$A$1:$DB$79,Results!$C25,FALSE)),"",IF(HLOOKUP(AF$2,Monitoring_eng!$A$1:$DB$79,Results!$C25,FALSE)=$I25,$P25,IF(HLOOKUP(AF$2,Monitoring_eng!$A$1:$DB$79,Results!$C25,FALSE)=$K25,$Q25,IF(HLOOKUP(AF$2,Monitoring_eng!$A$1:$DB$79,Results!$C25,FALSE)=$M25,$R25,IF(HLOOKUP(AF$2,Monitoring_eng!$A$1:$DB$79,Results!$C25,FALSE)=$O25,$S25,"CHYBA")))))</f>
        <v>1</v>
      </c>
      <c r="AG25" s="60">
        <f>IF(ISBLANK(HLOOKUP(AG$2,Monitoring_eng!$A$1:$DB$79,Results!$C25,FALSE)),"",IF(HLOOKUP(AG$2,Monitoring_eng!$A$1:$DB$79,Results!$C25,FALSE)=$I25,$P25,IF(HLOOKUP(AG$2,Monitoring_eng!$A$1:$DB$79,Results!$C25,FALSE)=$K25,$Q25,IF(HLOOKUP(AG$2,Monitoring_eng!$A$1:$DB$79,Results!$C25,FALSE)=$M25,$R25,IF(HLOOKUP(AG$2,Monitoring_eng!$A$1:$DB$79,Results!$C25,FALSE)=$O25,$S25,"CHYBA")))))</f>
        <v>1</v>
      </c>
      <c r="AH25" s="60">
        <f>IF(ISBLANK(HLOOKUP(AH$2,Monitoring_eng!$A$1:$DB$79,Results!$C25,FALSE)),"",IF(HLOOKUP(AH$2,Monitoring_eng!$A$1:$DB$79,Results!$C25,FALSE)=$I25,$P25,IF(HLOOKUP(AH$2,Monitoring_eng!$A$1:$DB$79,Results!$C25,FALSE)=$K25,$Q25,IF(HLOOKUP(AH$2,Monitoring_eng!$A$1:$DB$79,Results!$C25,FALSE)=$M25,$R25,IF(HLOOKUP(AH$2,Monitoring_eng!$A$1:$DB$79,Results!$C25,FALSE)=$O25,$S25,"CHYBA")))))</f>
        <v>1</v>
      </c>
      <c r="AI25" s="60">
        <f>IF(ISBLANK(HLOOKUP(AI$2,Monitoring_eng!$A$1:$DB$79,Results!$C25,FALSE)),"",IF(HLOOKUP(AI$2,Monitoring_eng!$A$1:$DB$79,Results!$C25,FALSE)=$I25,$P25,IF(HLOOKUP(AI$2,Monitoring_eng!$A$1:$DB$79,Results!$C25,FALSE)=$K25,$Q25,IF(HLOOKUP(AI$2,Monitoring_eng!$A$1:$DB$79,Results!$C25,FALSE)=$M25,$R25,IF(HLOOKUP(AI$2,Monitoring_eng!$A$1:$DB$79,Results!$C25,FALSE)=$O25,$S25,"CHYBA")))))</f>
        <v>0.5</v>
      </c>
      <c r="AJ25" s="60">
        <f>IF(ISBLANK(HLOOKUP(AJ$2,Monitoring_eng!$A$1:$DB$79,Results!$C25,FALSE)),"",IF(HLOOKUP(AJ$2,Monitoring_eng!$A$1:$DB$79,Results!$C25,FALSE)=$I25,$P25,IF(HLOOKUP(AJ$2,Monitoring_eng!$A$1:$DB$79,Results!$C25,FALSE)=$K25,$Q25,IF(HLOOKUP(AJ$2,Monitoring_eng!$A$1:$DB$79,Results!$C25,FALSE)=$M25,$R25,IF(HLOOKUP(AJ$2,Monitoring_eng!$A$1:$DB$79,Results!$C25,FALSE)=$O25,$S25,"CHYBA")))))</f>
        <v>0</v>
      </c>
      <c r="AK25" s="60">
        <f>IF(ISBLANK(HLOOKUP(AK$2,Monitoring_eng!$A$1:$DB$79,Results!$C25,FALSE)),"",IF(HLOOKUP(AK$2,Monitoring_eng!$A$1:$DB$79,Results!$C25,FALSE)=$I25,$P25,IF(HLOOKUP(AK$2,Monitoring_eng!$A$1:$DB$79,Results!$C25,FALSE)=$K25,$Q25,IF(HLOOKUP(AK$2,Monitoring_eng!$A$1:$DB$79,Results!$C25,FALSE)=$M25,$R25,IF(HLOOKUP(AK$2,Monitoring_eng!$A$1:$DB$79,Results!$C25,FALSE)=$O25,$S25,"CHYBA")))))</f>
        <v>0</v>
      </c>
      <c r="AL25" s="60">
        <f>IF(ISBLANK(HLOOKUP(AL$2,Monitoring_eng!$A$1:$DB$79,Results!$C25,FALSE)),"",IF(HLOOKUP(AL$2,Monitoring_eng!$A$1:$DB$79,Results!$C25,FALSE)=$I25,$P25,IF(HLOOKUP(AL$2,Monitoring_eng!$A$1:$DB$79,Results!$C25,FALSE)=$K25,$Q25,IF(HLOOKUP(AL$2,Monitoring_eng!$A$1:$DB$79,Results!$C25,FALSE)=$M25,$R25,IF(HLOOKUP(AL$2,Monitoring_eng!$A$1:$DB$79,Results!$C25,FALSE)=$O25,$S25,"CHYBA")))))</f>
        <v>0.5</v>
      </c>
      <c r="AM25" s="60">
        <f>IF(ISBLANK(HLOOKUP(AM$2,Monitoring_eng!$A$1:$DB$79,Results!$C25,FALSE)),"",IF(HLOOKUP(AM$2,Monitoring_eng!$A$1:$DB$79,Results!$C25,FALSE)=$I25,$P25,IF(HLOOKUP(AM$2,Monitoring_eng!$A$1:$DB$79,Results!$C25,FALSE)=$K25,$Q25,IF(HLOOKUP(AM$2,Monitoring_eng!$A$1:$DB$79,Results!$C25,FALSE)=$M25,$R25,IF(HLOOKUP(AM$2,Monitoring_eng!$A$1:$DB$79,Results!$C25,FALSE)=$O25,$S25,"CHYBA")))))</f>
        <v>0.5</v>
      </c>
      <c r="AN25" s="60">
        <f>IF(ISBLANK(HLOOKUP(AN$2,Monitoring_eng!$A$1:$DB$79,Results!$C25,FALSE)),"",IF(HLOOKUP(AN$2,Monitoring_eng!$A$1:$DB$79,Results!$C25,FALSE)=$I25,$P25,IF(HLOOKUP(AN$2,Monitoring_eng!$A$1:$DB$79,Results!$C25,FALSE)=$K25,$Q25,IF(HLOOKUP(AN$2,Monitoring_eng!$A$1:$DB$79,Results!$C25,FALSE)=$M25,$R25,IF(HLOOKUP(AN$2,Monitoring_eng!$A$1:$DB$79,Results!$C25,FALSE)=$O25,$S25,"CHYBA")))))</f>
        <v>1</v>
      </c>
      <c r="AO25" s="60">
        <f>IF(ISBLANK(HLOOKUP(AO$2,Monitoring_eng!$A$1:$DB$79,Results!$C25,FALSE)),"",IF(HLOOKUP(AO$2,Monitoring_eng!$A$1:$DB$79,Results!$C25,FALSE)=$I25,$P25,IF(HLOOKUP(AO$2,Monitoring_eng!$A$1:$DB$79,Results!$C25,FALSE)=$K25,$Q25,IF(HLOOKUP(AO$2,Monitoring_eng!$A$1:$DB$79,Results!$C25,FALSE)=$M25,$R25,IF(HLOOKUP(AO$2,Monitoring_eng!$A$1:$DB$79,Results!$C25,FALSE)=$O25,$S25,"CHYBA")))))</f>
        <v>1</v>
      </c>
      <c r="AP25" s="60">
        <f>IF(ISBLANK(HLOOKUP(AP$2,Monitoring_eng!$A$1:$DB$79,Results!$C25,FALSE)),"",IF(HLOOKUP(AP$2,Monitoring_eng!$A$1:$DB$79,Results!$C25,FALSE)=$I25,$P25,IF(HLOOKUP(AP$2,Monitoring_eng!$A$1:$DB$79,Results!$C25,FALSE)=$K25,$Q25,IF(HLOOKUP(AP$2,Monitoring_eng!$A$1:$DB$79,Results!$C25,FALSE)=$M25,$R25,IF(HLOOKUP(AP$2,Monitoring_eng!$A$1:$DB$79,Results!$C25,FALSE)=$O25,$S25,"CHYBA")))))</f>
        <v>1</v>
      </c>
      <c r="AQ25" s="60">
        <f>IF(ISBLANK(HLOOKUP(AQ$2,Monitoring_eng!$A$1:$DB$79,Results!$C25,FALSE)),"",IF(HLOOKUP(AQ$2,Monitoring_eng!$A$1:$DB$79,Results!$C25,FALSE)=$I25,$P25,IF(HLOOKUP(AQ$2,Monitoring_eng!$A$1:$DB$79,Results!$C25,FALSE)=$K25,$Q25,IF(HLOOKUP(AQ$2,Monitoring_eng!$A$1:$DB$79,Results!$C25,FALSE)=$M25,$R25,IF(HLOOKUP(AQ$2,Monitoring_eng!$A$1:$DB$79,Results!$C25,FALSE)=$O25,$S25,"CHYBA")))))</f>
        <v>1</v>
      </c>
      <c r="AR25" s="60">
        <f>IF(ISBLANK(HLOOKUP(AR$2,Monitoring_eng!$A$1:$DB$79,Results!$C25,FALSE)),"",IF(HLOOKUP(AR$2,Monitoring_eng!$A$1:$DB$79,Results!$C25,FALSE)=$I25,$P25,IF(HLOOKUP(AR$2,Monitoring_eng!$A$1:$DB$79,Results!$C25,FALSE)=$K25,$Q25,IF(HLOOKUP(AR$2,Monitoring_eng!$A$1:$DB$79,Results!$C25,FALSE)=$M25,$R25,IF(HLOOKUP(AR$2,Monitoring_eng!$A$1:$DB$79,Results!$C25,FALSE)=$O25,$S25,"CHYBA")))))</f>
        <v>1</v>
      </c>
      <c r="AS25" s="60">
        <f>IF(ISBLANK(HLOOKUP(AS$2,Monitoring_eng!$A$1:$DB$79,Results!$C25,FALSE)),"",IF(HLOOKUP(AS$2,Monitoring_eng!$A$1:$DB$79,Results!$C25,FALSE)=$I25,$P25,IF(HLOOKUP(AS$2,Monitoring_eng!$A$1:$DB$79,Results!$C25,FALSE)=$K25,$Q25,IF(HLOOKUP(AS$2,Monitoring_eng!$A$1:$DB$79,Results!$C25,FALSE)=$M25,$R25,IF(HLOOKUP(AS$2,Monitoring_eng!$A$1:$DB$79,Results!$C25,FALSE)=$O25,$S25,"CHYBA")))))</f>
        <v>1</v>
      </c>
      <c r="AT25" s="60">
        <f>IF(ISBLANK(HLOOKUP(AT$2,Monitoring_eng!$A$1:$DB$79,Results!$C25,FALSE)),"",IF(HLOOKUP(AT$2,Monitoring_eng!$A$1:$DB$79,Results!$C25,FALSE)=$I25,$P25,IF(HLOOKUP(AT$2,Monitoring_eng!$A$1:$DB$79,Results!$C25,FALSE)=$K25,$Q25,IF(HLOOKUP(AT$2,Monitoring_eng!$A$1:$DB$79,Results!$C25,FALSE)=$M25,$R25,IF(HLOOKUP(AT$2,Monitoring_eng!$A$1:$DB$79,Results!$C25,FALSE)=$O25,$S25,"CHYBA")))))</f>
        <v>1</v>
      </c>
      <c r="AU25" s="60">
        <f>IF(ISBLANK(HLOOKUP(AU$2,Monitoring_eng!$A$1:$DB$79,Results!$C25,FALSE)),"",IF(HLOOKUP(AU$2,Monitoring_eng!$A$1:$DB$79,Results!$C25,FALSE)=$I25,$P25,IF(HLOOKUP(AU$2,Monitoring_eng!$A$1:$DB$79,Results!$C25,FALSE)=$K25,$Q25,IF(HLOOKUP(AU$2,Monitoring_eng!$A$1:$DB$79,Results!$C25,FALSE)=$M25,$R25,IF(HLOOKUP(AU$2,Monitoring_eng!$A$1:$DB$79,Results!$C25,FALSE)=$O25,$S25,"CHYBA")))))</f>
        <v>1</v>
      </c>
      <c r="AV25" s="60">
        <f>IF(ISBLANK(HLOOKUP(AV$2,Monitoring_eng!$A$1:$DB$79,Results!$C25,FALSE)),"",IF(HLOOKUP(AV$2,Monitoring_eng!$A$1:$DB$79,Results!$C25,FALSE)=$I25,$P25,IF(HLOOKUP(AV$2,Monitoring_eng!$A$1:$DB$79,Results!$C25,FALSE)=$K25,$Q25,IF(HLOOKUP(AV$2,Monitoring_eng!$A$1:$DB$79,Results!$C25,FALSE)=$M25,$R25,IF(HLOOKUP(AV$2,Monitoring_eng!$A$1:$DB$79,Results!$C25,FALSE)=$O25,$S25,"CHYBA")))))</f>
        <v>1</v>
      </c>
      <c r="AW25" s="60">
        <f>IF(ISBLANK(HLOOKUP(AW$2,Monitoring_eng!$A$1:$DB$79,Results!$C25,FALSE)),"",IF(HLOOKUP(AW$2,Monitoring_eng!$A$1:$DB$79,Results!$C25,FALSE)=$I25,$P25,IF(HLOOKUP(AW$2,Monitoring_eng!$A$1:$DB$79,Results!$C25,FALSE)=$K25,$Q25,IF(HLOOKUP(AW$2,Monitoring_eng!$A$1:$DB$79,Results!$C25,FALSE)=$M25,$R25,IF(HLOOKUP(AW$2,Monitoring_eng!$A$1:$DB$79,Results!$C25,FALSE)=$O25,$S25,"CHYBA")))))</f>
        <v>1</v>
      </c>
      <c r="AX25" s="60">
        <f>IF(ISBLANK(HLOOKUP(AX$2,Monitoring_eng!$A$1:$DB$79,Results!$C25,FALSE)),"",IF(HLOOKUP(AX$2,Monitoring_eng!$A$1:$DB$79,Results!$C25,FALSE)=$I25,$P25,IF(HLOOKUP(AX$2,Monitoring_eng!$A$1:$DB$79,Results!$C25,FALSE)=$K25,$Q25,IF(HLOOKUP(AX$2,Monitoring_eng!$A$1:$DB$79,Results!$C25,FALSE)=$M25,$R25,IF(HLOOKUP(AX$2,Monitoring_eng!$A$1:$DB$79,Results!$C25,FALSE)=$O25,$S25,"CHYBA")))))</f>
        <v>1</v>
      </c>
      <c r="AY25" s="60">
        <f>IF(ISBLANK(HLOOKUP(AY$2,Monitoring_eng!$A$1:$DB$79,Results!$C25,FALSE)),"",IF(HLOOKUP(AY$2,Monitoring_eng!$A$1:$DB$79,Results!$C25,FALSE)=$I25,$P25,IF(HLOOKUP(AY$2,Monitoring_eng!$A$1:$DB$79,Results!$C25,FALSE)=$K25,$Q25,IF(HLOOKUP(AY$2,Monitoring_eng!$A$1:$DB$79,Results!$C25,FALSE)=$M25,$R25,IF(HLOOKUP(AY$2,Monitoring_eng!$A$1:$DB$79,Results!$C25,FALSE)=$O25,$S25,"CHYBA")))))</f>
        <v>1</v>
      </c>
      <c r="AZ25" s="60">
        <f>IF(ISBLANK(HLOOKUP(AZ$2,Monitoring_eng!$A$1:$DB$79,Results!$C25,FALSE)),"",IF(HLOOKUP(AZ$2,Monitoring_eng!$A$1:$DB$79,Results!$C25,FALSE)=$I25,$P25,IF(HLOOKUP(AZ$2,Monitoring_eng!$A$1:$DB$79,Results!$C25,FALSE)=$K25,$Q25,IF(HLOOKUP(AZ$2,Monitoring_eng!$A$1:$DB$79,Results!$C25,FALSE)=$M25,$R25,IF(HLOOKUP(AZ$2,Monitoring_eng!$A$1:$DB$79,Results!$C25,FALSE)=$O25,$S25,"CHYBA")))))</f>
        <v>1</v>
      </c>
      <c r="BA25" s="60">
        <f>IF(ISBLANK(HLOOKUP(BA$2,Monitoring_eng!$A$1:$DB$79,Results!$C25,FALSE)),"",IF(HLOOKUP(BA$2,Monitoring_eng!$A$1:$DB$79,Results!$C25,FALSE)=$I25,$P25,IF(HLOOKUP(BA$2,Monitoring_eng!$A$1:$DB$79,Results!$C25,FALSE)=$K25,$Q25,IF(HLOOKUP(BA$2,Monitoring_eng!$A$1:$DB$79,Results!$C25,FALSE)=$M25,$R25,IF(HLOOKUP(BA$2,Monitoring_eng!$A$1:$DB$79,Results!$C25,FALSE)=$O25,$S25,"CHYBA")))))</f>
        <v>1</v>
      </c>
      <c r="BB25" s="60">
        <f>IF(ISBLANK(HLOOKUP(BB$2,Monitoring_eng!$A$1:$DB$79,Results!$C25,FALSE)),"",IF(HLOOKUP(BB$2,Monitoring_eng!$A$1:$DB$79,Results!$C25,FALSE)=$I25,$P25,IF(HLOOKUP(BB$2,Monitoring_eng!$A$1:$DB$79,Results!$C25,FALSE)=$K25,$Q25,IF(HLOOKUP(BB$2,Monitoring_eng!$A$1:$DB$79,Results!$C25,FALSE)=$M25,$R25,IF(HLOOKUP(BB$2,Monitoring_eng!$A$1:$DB$79,Results!$C25,FALSE)=$O25,$S25,"CHYBA")))))</f>
        <v>1</v>
      </c>
      <c r="BC25" s="60">
        <f>IF(ISBLANK(HLOOKUP(BC$2,Monitoring_eng!$A$1:$DB$79,Results!$C25,FALSE)),"",IF(HLOOKUP(BC$2,Monitoring_eng!$A$1:$DB$79,Results!$C25,FALSE)=$I25,$P25,IF(HLOOKUP(BC$2,Monitoring_eng!$A$1:$DB$79,Results!$C25,FALSE)=$K25,$Q25,IF(HLOOKUP(BC$2,Monitoring_eng!$A$1:$DB$79,Results!$C25,FALSE)=$M25,$R25,IF(HLOOKUP(BC$2,Monitoring_eng!$A$1:$DB$79,Results!$C25,FALSE)=$O25,$S25,"CHYBA")))))</f>
        <v>1</v>
      </c>
      <c r="BD25" s="60">
        <f>IF(ISBLANK(HLOOKUP(BD$2,Monitoring_eng!$A$1:$DB$79,Results!$C25,FALSE)),"",IF(HLOOKUP(BD$2,Monitoring_eng!$A$1:$DB$79,Results!$C25,FALSE)=$I25,$P25,IF(HLOOKUP(BD$2,Monitoring_eng!$A$1:$DB$79,Results!$C25,FALSE)=$K25,$Q25,IF(HLOOKUP(BD$2,Monitoring_eng!$A$1:$DB$79,Results!$C25,FALSE)=$M25,$R25,IF(HLOOKUP(BD$2,Monitoring_eng!$A$1:$DB$79,Results!$C25,FALSE)=$O25,$S25,"CHYBA")))))</f>
        <v>1</v>
      </c>
      <c r="BE25" s="60">
        <f>IF(ISBLANK(HLOOKUP(BE$2,Monitoring_eng!$A$1:$DB$79,Results!$C25,FALSE)),"",IF(HLOOKUP(BE$2,Monitoring_eng!$A$1:$DB$79,Results!$C25,FALSE)=$I25,$P25,IF(HLOOKUP(BE$2,Monitoring_eng!$A$1:$DB$79,Results!$C25,FALSE)=$K25,$Q25,IF(HLOOKUP(BE$2,Monitoring_eng!$A$1:$DB$79,Results!$C25,FALSE)=$M25,$R25,IF(HLOOKUP(BE$2,Monitoring_eng!$A$1:$DB$79,Results!$C25,FALSE)=$O25,$S25,"CHYBA")))))</f>
        <v>1</v>
      </c>
      <c r="BF25" s="60">
        <f>IF(ISBLANK(HLOOKUP(BF$2,Monitoring_eng!$A$1:$DB$79,Results!$C25,FALSE)),"",IF(HLOOKUP(BF$2,Monitoring_eng!$A$1:$DB$79,Results!$C25,FALSE)=$I25,$P25,IF(HLOOKUP(BF$2,Monitoring_eng!$A$1:$DB$79,Results!$C25,FALSE)=$K25,$Q25,IF(HLOOKUP(BF$2,Monitoring_eng!$A$1:$DB$79,Results!$C25,FALSE)=$M25,$R25,IF(HLOOKUP(BF$2,Monitoring_eng!$A$1:$DB$79,Results!$C25,FALSE)=$O25,$S25,"CHYBA")))))</f>
        <v>1</v>
      </c>
      <c r="BG25" s="60">
        <f>IF(ISBLANK(HLOOKUP(BG$2,Monitoring_eng!$A$1:$DB$79,Results!$C25,FALSE)),"",IF(HLOOKUP(BG$2,Monitoring_eng!$A$1:$DB$79,Results!$C25,FALSE)=$I25,$P25,IF(HLOOKUP(BG$2,Monitoring_eng!$A$1:$DB$79,Results!$C25,FALSE)=$K25,$Q25,IF(HLOOKUP(BG$2,Monitoring_eng!$A$1:$DB$79,Results!$C25,FALSE)=$M25,$R25,IF(HLOOKUP(BG$2,Monitoring_eng!$A$1:$DB$79,Results!$C25,FALSE)=$O25,$S25,"CHYBA")))))</f>
        <v>1</v>
      </c>
      <c r="BH25" s="60">
        <f>IF(ISBLANK(HLOOKUP(BH$2,Monitoring_eng!$A$1:$DB$79,Results!$C25,FALSE)),"",IF(HLOOKUP(BH$2,Monitoring_eng!$A$1:$DB$79,Results!$C25,FALSE)=$I25,$P25,IF(HLOOKUP(BH$2,Monitoring_eng!$A$1:$DB$79,Results!$C25,FALSE)=$K25,$Q25,IF(HLOOKUP(BH$2,Monitoring_eng!$A$1:$DB$79,Results!$C25,FALSE)=$M25,$R25,IF(HLOOKUP(BH$2,Monitoring_eng!$A$1:$DB$79,Results!$C25,FALSE)=$O25,$S25,"CHYBA")))))</f>
        <v>1</v>
      </c>
      <c r="BI25" s="60">
        <f>IF(ISBLANK(HLOOKUP(BI$2,Monitoring_eng!$A$1:$DB$79,Results!$C25,FALSE)),"",IF(HLOOKUP(BI$2,Monitoring_eng!$A$1:$DB$79,Results!$C25,FALSE)=$I25,$P25,IF(HLOOKUP(BI$2,Monitoring_eng!$A$1:$DB$79,Results!$C25,FALSE)=$K25,$Q25,IF(HLOOKUP(BI$2,Monitoring_eng!$A$1:$DB$79,Results!$C25,FALSE)=$M25,$R25,IF(HLOOKUP(BI$2,Monitoring_eng!$A$1:$DB$79,Results!$C25,FALSE)=$O25,$S25,"CHYBA")))))</f>
        <v>1</v>
      </c>
      <c r="BJ25" s="60">
        <f>IF(ISBLANK(HLOOKUP(BJ$2,Monitoring_eng!$A$1:$DB$79,Results!$C25,FALSE)),"",IF(HLOOKUP(BJ$2,Monitoring_eng!$A$1:$DB$79,Results!$C25,FALSE)=$I25,$P25,IF(HLOOKUP(BJ$2,Monitoring_eng!$A$1:$DB$79,Results!$C25,FALSE)=$K25,$Q25,IF(HLOOKUP(BJ$2,Monitoring_eng!$A$1:$DB$79,Results!$C25,FALSE)=$M25,$R25,IF(HLOOKUP(BJ$2,Monitoring_eng!$A$1:$DB$79,Results!$C25,FALSE)=$O25,$S25,"CHYBA")))))</f>
        <v>0</v>
      </c>
      <c r="BK25" s="60">
        <f>IF(ISBLANK(HLOOKUP(BK$2,Monitoring_eng!$A$1:$DB$79,Results!$C25,FALSE)),"",IF(HLOOKUP(BK$2,Monitoring_eng!$A$1:$DB$79,Results!$C25,FALSE)=$I25,$P25,IF(HLOOKUP(BK$2,Monitoring_eng!$A$1:$DB$79,Results!$C25,FALSE)=$K25,$Q25,IF(HLOOKUP(BK$2,Monitoring_eng!$A$1:$DB$79,Results!$C25,FALSE)=$M25,$R25,IF(HLOOKUP(BK$2,Monitoring_eng!$A$1:$DB$79,Results!$C25,FALSE)=$O25,$S25,"CHYBA")))))</f>
        <v>0.5</v>
      </c>
      <c r="BL25" s="60">
        <f>IF(ISBLANK(HLOOKUP(BL$2,Monitoring_eng!$A$1:$DB$79,Results!$C25,FALSE)),"",IF(HLOOKUP(BL$2,Monitoring_eng!$A$1:$DB$79,Results!$C25,FALSE)=$I25,$P25,IF(HLOOKUP(BL$2,Monitoring_eng!$A$1:$DB$79,Results!$C25,FALSE)=$K25,$Q25,IF(HLOOKUP(BL$2,Monitoring_eng!$A$1:$DB$79,Results!$C25,FALSE)=$M25,$R25,IF(HLOOKUP(BL$2,Monitoring_eng!$A$1:$DB$79,Results!$C25,FALSE)=$O25,$S25,"CHYBA")))))</f>
        <v>1</v>
      </c>
      <c r="BM25" s="60">
        <f>IF(ISBLANK(HLOOKUP(BM$2,Monitoring_eng!$A$1:$DB$79,Results!$C25,FALSE)),"",IF(HLOOKUP(BM$2,Monitoring_eng!$A$1:$DB$79,Results!$C25,FALSE)=$I25,$P25,IF(HLOOKUP(BM$2,Monitoring_eng!$A$1:$DB$79,Results!$C25,FALSE)=$K25,$Q25,IF(HLOOKUP(BM$2,Monitoring_eng!$A$1:$DB$79,Results!$C25,FALSE)=$M25,$R25,IF(HLOOKUP(BM$2,Monitoring_eng!$A$1:$DB$79,Results!$C25,FALSE)=$O25,$S25,"CHYBA")))))</f>
        <v>0.5</v>
      </c>
      <c r="BN25" s="60">
        <f>IF(ISBLANK(HLOOKUP(BN$2,Monitoring_eng!$A$1:$DB$79,Results!$C25,FALSE)),"",IF(HLOOKUP(BN$2,Monitoring_eng!$A$1:$DB$79,Results!$C25,FALSE)=$I25,$P25,IF(HLOOKUP(BN$2,Monitoring_eng!$A$1:$DB$79,Results!$C25,FALSE)=$K25,$Q25,IF(HLOOKUP(BN$2,Monitoring_eng!$A$1:$DB$79,Results!$C25,FALSE)=$M25,$R25,IF(HLOOKUP(BN$2,Monitoring_eng!$A$1:$DB$79,Results!$C25,FALSE)=$O25,$S25,"CHYBA")))))</f>
        <v>1</v>
      </c>
      <c r="BO25" s="60">
        <f>IF(ISBLANK(HLOOKUP(BO$2,Monitoring_eng!$A$1:$DB$79,Results!$C25,FALSE)),"",IF(HLOOKUP(BO$2,Monitoring_eng!$A$1:$DB$79,Results!$C25,FALSE)=$I25,$P25,IF(HLOOKUP(BO$2,Monitoring_eng!$A$1:$DB$79,Results!$C25,FALSE)=$K25,$Q25,IF(HLOOKUP(BO$2,Monitoring_eng!$A$1:$DB$79,Results!$C25,FALSE)=$M25,$R25,IF(HLOOKUP(BO$2,Monitoring_eng!$A$1:$DB$79,Results!$C25,FALSE)=$O25,$S25,"CHYBA")))))</f>
        <v>1</v>
      </c>
      <c r="BP25" s="60">
        <f>IF(ISBLANK(HLOOKUP(BP$2,Monitoring_eng!$A$1:$DB$79,Results!$C25,FALSE)),"",IF(HLOOKUP(BP$2,Monitoring_eng!$A$1:$DB$79,Results!$C25,FALSE)=$I25,$P25,IF(HLOOKUP(BP$2,Monitoring_eng!$A$1:$DB$79,Results!$C25,FALSE)=$K25,$Q25,IF(HLOOKUP(BP$2,Monitoring_eng!$A$1:$DB$79,Results!$C25,FALSE)=$M25,$R25,IF(HLOOKUP(BP$2,Monitoring_eng!$A$1:$DB$79,Results!$C25,FALSE)=$O25,$S25,"CHYBA")))))</f>
        <v>1</v>
      </c>
      <c r="BQ25" s="60">
        <f>IF(ISBLANK(HLOOKUP(BQ$2,Monitoring_eng!$A$1:$DB$79,Results!$C25,FALSE)),"",IF(HLOOKUP(BQ$2,Monitoring_eng!$A$1:$DB$79,Results!$C25,FALSE)=$I25,$P25,IF(HLOOKUP(BQ$2,Monitoring_eng!$A$1:$DB$79,Results!$C25,FALSE)=$K25,$Q25,IF(HLOOKUP(BQ$2,Monitoring_eng!$A$1:$DB$79,Results!$C25,FALSE)=$M25,$R25,IF(HLOOKUP(BQ$2,Monitoring_eng!$A$1:$DB$79,Results!$C25,FALSE)=$O25,$S25,"CHYBA")))))</f>
        <v>1</v>
      </c>
    </row>
    <row r="26" spans="1:69" x14ac:dyDescent="0.3">
      <c r="A26" s="37" t="s">
        <v>876</v>
      </c>
      <c r="B26" s="37" t="s">
        <v>326</v>
      </c>
      <c r="C26" s="37">
        <v>25</v>
      </c>
      <c r="D26" s="39" t="s">
        <v>115</v>
      </c>
      <c r="E26" s="39" t="s">
        <v>127</v>
      </c>
      <c r="F26" s="40" t="s">
        <v>16</v>
      </c>
      <c r="G26" s="37">
        <v>2</v>
      </c>
      <c r="H26" s="37" t="s">
        <v>481</v>
      </c>
      <c r="I26" s="37" t="s">
        <v>621</v>
      </c>
      <c r="J26" s="37" t="s">
        <v>482</v>
      </c>
      <c r="K26" s="59" t="s">
        <v>622</v>
      </c>
      <c r="L26" s="37" t="s">
        <v>483</v>
      </c>
      <c r="M26" s="37" t="s">
        <v>623</v>
      </c>
      <c r="N26" s="37" t="s">
        <v>755</v>
      </c>
      <c r="O26" s="37" t="s">
        <v>755</v>
      </c>
      <c r="P26" s="37">
        <f t="shared" si="0"/>
        <v>2</v>
      </c>
      <c r="Q26" s="37">
        <v>0</v>
      </c>
      <c r="R26" s="37">
        <f t="shared" si="1"/>
        <v>1</v>
      </c>
      <c r="S26" s="37" t="s">
        <v>755</v>
      </c>
      <c r="T26" s="60">
        <f>IF(ISBLANK(HLOOKUP(T$2,Monitoring_eng!$A$1:$DB$79,Results!$C26,FALSE)),"",IF(HLOOKUP(T$2,Monitoring_eng!$A$1:$DB$79,Results!$C26,FALSE)=$I26,$P26,IF(HLOOKUP(T$2,Monitoring_eng!$A$1:$DB$79,Results!$C26,FALSE)=$K26,$Q26,IF(HLOOKUP(T$2,Monitoring_eng!$A$1:$DB$79,Results!$C26,FALSE)=$M26,$R26,IF(HLOOKUP(T$2,Monitoring_eng!$A$1:$DB$79,Results!$C26,FALSE)=$O26,$S26,"CHYBA")))))</f>
        <v>2</v>
      </c>
      <c r="U26" s="60">
        <f>IF(ISBLANK(HLOOKUP(U$2,Monitoring_eng!$A$1:$DB$79,Results!$C26,FALSE)),"",IF(HLOOKUP(U$2,Monitoring_eng!$A$1:$DB$79,Results!$C26,FALSE)=$I26,$P26,IF(HLOOKUP(U$2,Monitoring_eng!$A$1:$DB$79,Results!$C26,FALSE)=$K26,$Q26,IF(HLOOKUP(U$2,Monitoring_eng!$A$1:$DB$79,Results!$C26,FALSE)=$M26,$R26,IF(HLOOKUP(U$2,Monitoring_eng!$A$1:$DB$79,Results!$C26,FALSE)=$O26,$S26,"CHYBA")))))</f>
        <v>2</v>
      </c>
      <c r="V26" s="60">
        <f>IF(ISBLANK(HLOOKUP(V$2,Monitoring_eng!$A$1:$DB$79,Results!$C26,FALSE)),"",IF(HLOOKUP(V$2,Monitoring_eng!$A$1:$DB$79,Results!$C26,FALSE)=$I26,$P26,IF(HLOOKUP(V$2,Monitoring_eng!$A$1:$DB$79,Results!$C26,FALSE)=$K26,$Q26,IF(HLOOKUP(V$2,Monitoring_eng!$A$1:$DB$79,Results!$C26,FALSE)=$M26,$R26,IF(HLOOKUP(V$2,Monitoring_eng!$A$1:$DB$79,Results!$C26,FALSE)=$O26,$S26,"CHYBA")))))</f>
        <v>2</v>
      </c>
      <c r="W26" s="60">
        <f>IF(ISBLANK(HLOOKUP(W$2,Monitoring_eng!$A$1:$DB$79,Results!$C26,FALSE)),"",IF(HLOOKUP(W$2,Monitoring_eng!$A$1:$DB$79,Results!$C26,FALSE)=$I26,$P26,IF(HLOOKUP(W$2,Monitoring_eng!$A$1:$DB$79,Results!$C26,FALSE)=$K26,$Q26,IF(HLOOKUP(W$2,Monitoring_eng!$A$1:$DB$79,Results!$C26,FALSE)=$M26,$R26,IF(HLOOKUP(W$2,Monitoring_eng!$A$1:$DB$79,Results!$C26,FALSE)=$O26,$S26,"CHYBA")))))</f>
        <v>2</v>
      </c>
      <c r="X26" s="60">
        <f>IF(ISBLANK(HLOOKUP(X$2,Monitoring_eng!$A$1:$DB$79,Results!$C26,FALSE)),"",IF(HLOOKUP(X$2,Monitoring_eng!$A$1:$DB$79,Results!$C26,FALSE)=$I26,$P26,IF(HLOOKUP(X$2,Monitoring_eng!$A$1:$DB$79,Results!$C26,FALSE)=$K26,$Q26,IF(HLOOKUP(X$2,Monitoring_eng!$A$1:$DB$79,Results!$C26,FALSE)=$M26,$R26,IF(HLOOKUP(X$2,Monitoring_eng!$A$1:$DB$79,Results!$C26,FALSE)=$O26,$S26,"CHYBA")))))</f>
        <v>2</v>
      </c>
      <c r="Y26" s="60">
        <f>IF(ISBLANK(HLOOKUP(Y$2,Monitoring_eng!$A$1:$DB$79,Results!$C26,FALSE)),"",IF(HLOOKUP(Y$2,Monitoring_eng!$A$1:$DB$79,Results!$C26,FALSE)=$I26,$P26,IF(HLOOKUP(Y$2,Monitoring_eng!$A$1:$DB$79,Results!$C26,FALSE)=$K26,$Q26,IF(HLOOKUP(Y$2,Monitoring_eng!$A$1:$DB$79,Results!$C26,FALSE)=$M26,$R26,IF(HLOOKUP(Y$2,Monitoring_eng!$A$1:$DB$79,Results!$C26,FALSE)=$O26,$S26,"CHYBA")))))</f>
        <v>2</v>
      </c>
      <c r="Z26" s="60">
        <f>IF(ISBLANK(HLOOKUP(Z$2,Monitoring_eng!$A$1:$DB$79,Results!$C26,FALSE)),"",IF(HLOOKUP(Z$2,Monitoring_eng!$A$1:$DB$79,Results!$C26,FALSE)=$I26,$P26,IF(HLOOKUP(Z$2,Monitoring_eng!$A$1:$DB$79,Results!$C26,FALSE)=$K26,$Q26,IF(HLOOKUP(Z$2,Monitoring_eng!$A$1:$DB$79,Results!$C26,FALSE)=$M26,$R26,IF(HLOOKUP(Z$2,Monitoring_eng!$A$1:$DB$79,Results!$C26,FALSE)=$O26,$S26,"CHYBA")))))</f>
        <v>2</v>
      </c>
      <c r="AA26" s="60">
        <f>IF(ISBLANK(HLOOKUP(AA$2,Monitoring_eng!$A$1:$DB$79,Results!$C26,FALSE)),"",IF(HLOOKUP(AA$2,Monitoring_eng!$A$1:$DB$79,Results!$C26,FALSE)=$I26,$P26,IF(HLOOKUP(AA$2,Monitoring_eng!$A$1:$DB$79,Results!$C26,FALSE)=$K26,$Q26,IF(HLOOKUP(AA$2,Monitoring_eng!$A$1:$DB$79,Results!$C26,FALSE)=$M26,$R26,IF(HLOOKUP(AA$2,Monitoring_eng!$A$1:$DB$79,Results!$C26,FALSE)=$O26,$S26,"CHYBA")))))</f>
        <v>2</v>
      </c>
      <c r="AB26" s="60">
        <f>IF(ISBLANK(HLOOKUP(AB$2,Monitoring_eng!$A$1:$DB$79,Results!$C26,FALSE)),"",IF(HLOOKUP(AB$2,Monitoring_eng!$A$1:$DB$79,Results!$C26,FALSE)=$I26,$P26,IF(HLOOKUP(AB$2,Monitoring_eng!$A$1:$DB$79,Results!$C26,FALSE)=$K26,$Q26,IF(HLOOKUP(AB$2,Monitoring_eng!$A$1:$DB$79,Results!$C26,FALSE)=$M26,$R26,IF(HLOOKUP(AB$2,Monitoring_eng!$A$1:$DB$79,Results!$C26,FALSE)=$O26,$S26,"CHYBA")))))</f>
        <v>2</v>
      </c>
      <c r="AC26" s="60">
        <f>IF(ISBLANK(HLOOKUP(AC$2,Monitoring_eng!$A$1:$DB$79,Results!$C26,FALSE)),"",IF(HLOOKUP(AC$2,Monitoring_eng!$A$1:$DB$79,Results!$C26,FALSE)=$I26,$P26,IF(HLOOKUP(AC$2,Monitoring_eng!$A$1:$DB$79,Results!$C26,FALSE)=$K26,$Q26,IF(HLOOKUP(AC$2,Monitoring_eng!$A$1:$DB$79,Results!$C26,FALSE)=$M26,$R26,IF(HLOOKUP(AC$2,Monitoring_eng!$A$1:$DB$79,Results!$C26,FALSE)=$O26,$S26,"CHYBA")))))</f>
        <v>2</v>
      </c>
      <c r="AD26" s="60">
        <f>IF(ISBLANK(HLOOKUP(AD$2,Monitoring_eng!$A$1:$DB$79,Results!$C26,FALSE)),"",IF(HLOOKUP(AD$2,Monitoring_eng!$A$1:$DB$79,Results!$C26,FALSE)=$I26,$P26,IF(HLOOKUP(AD$2,Monitoring_eng!$A$1:$DB$79,Results!$C26,FALSE)=$K26,$Q26,IF(HLOOKUP(AD$2,Monitoring_eng!$A$1:$DB$79,Results!$C26,FALSE)=$M26,$R26,IF(HLOOKUP(AD$2,Monitoring_eng!$A$1:$DB$79,Results!$C26,FALSE)=$O26,$S26,"CHYBA")))))</f>
        <v>2</v>
      </c>
      <c r="AE26" s="60">
        <f>IF(ISBLANK(HLOOKUP(AE$2,Monitoring_eng!$A$1:$DB$79,Results!$C26,FALSE)),"",IF(HLOOKUP(AE$2,Monitoring_eng!$A$1:$DB$79,Results!$C26,FALSE)=$I26,$P26,IF(HLOOKUP(AE$2,Monitoring_eng!$A$1:$DB$79,Results!$C26,FALSE)=$K26,$Q26,IF(HLOOKUP(AE$2,Monitoring_eng!$A$1:$DB$79,Results!$C26,FALSE)=$M26,$R26,IF(HLOOKUP(AE$2,Monitoring_eng!$A$1:$DB$79,Results!$C26,FALSE)=$O26,$S26,"CHYBA")))))</f>
        <v>0</v>
      </c>
      <c r="AF26" s="60">
        <f>IF(ISBLANK(HLOOKUP(AF$2,Monitoring_eng!$A$1:$DB$79,Results!$C26,FALSE)),"",IF(HLOOKUP(AF$2,Monitoring_eng!$A$1:$DB$79,Results!$C26,FALSE)=$I26,$P26,IF(HLOOKUP(AF$2,Monitoring_eng!$A$1:$DB$79,Results!$C26,FALSE)=$K26,$Q26,IF(HLOOKUP(AF$2,Monitoring_eng!$A$1:$DB$79,Results!$C26,FALSE)=$M26,$R26,IF(HLOOKUP(AF$2,Monitoring_eng!$A$1:$DB$79,Results!$C26,FALSE)=$O26,$S26,"CHYBA")))))</f>
        <v>2</v>
      </c>
      <c r="AG26" s="60">
        <f>IF(ISBLANK(HLOOKUP(AG$2,Monitoring_eng!$A$1:$DB$79,Results!$C26,FALSE)),"",IF(HLOOKUP(AG$2,Monitoring_eng!$A$1:$DB$79,Results!$C26,FALSE)=$I26,$P26,IF(HLOOKUP(AG$2,Monitoring_eng!$A$1:$DB$79,Results!$C26,FALSE)=$K26,$Q26,IF(HLOOKUP(AG$2,Monitoring_eng!$A$1:$DB$79,Results!$C26,FALSE)=$M26,$R26,IF(HLOOKUP(AG$2,Monitoring_eng!$A$1:$DB$79,Results!$C26,FALSE)=$O26,$S26,"CHYBA")))))</f>
        <v>0</v>
      </c>
      <c r="AH26" s="60">
        <f>IF(ISBLANK(HLOOKUP(AH$2,Monitoring_eng!$A$1:$DB$79,Results!$C26,FALSE)),"",IF(HLOOKUP(AH$2,Monitoring_eng!$A$1:$DB$79,Results!$C26,FALSE)=$I26,$P26,IF(HLOOKUP(AH$2,Monitoring_eng!$A$1:$DB$79,Results!$C26,FALSE)=$K26,$Q26,IF(HLOOKUP(AH$2,Monitoring_eng!$A$1:$DB$79,Results!$C26,FALSE)=$M26,$R26,IF(HLOOKUP(AH$2,Monitoring_eng!$A$1:$DB$79,Results!$C26,FALSE)=$O26,$S26,"CHYBA")))))</f>
        <v>2</v>
      </c>
      <c r="AI26" s="60">
        <f>IF(ISBLANK(HLOOKUP(AI$2,Monitoring_eng!$A$1:$DB$79,Results!$C26,FALSE)),"",IF(HLOOKUP(AI$2,Monitoring_eng!$A$1:$DB$79,Results!$C26,FALSE)=$I26,$P26,IF(HLOOKUP(AI$2,Monitoring_eng!$A$1:$DB$79,Results!$C26,FALSE)=$K26,$Q26,IF(HLOOKUP(AI$2,Monitoring_eng!$A$1:$DB$79,Results!$C26,FALSE)=$M26,$R26,IF(HLOOKUP(AI$2,Monitoring_eng!$A$1:$DB$79,Results!$C26,FALSE)=$O26,$S26,"CHYBA")))))</f>
        <v>2</v>
      </c>
      <c r="AJ26" s="60">
        <f>IF(ISBLANK(HLOOKUP(AJ$2,Monitoring_eng!$A$1:$DB$79,Results!$C26,FALSE)),"",IF(HLOOKUP(AJ$2,Monitoring_eng!$A$1:$DB$79,Results!$C26,FALSE)=$I26,$P26,IF(HLOOKUP(AJ$2,Monitoring_eng!$A$1:$DB$79,Results!$C26,FALSE)=$K26,$Q26,IF(HLOOKUP(AJ$2,Monitoring_eng!$A$1:$DB$79,Results!$C26,FALSE)=$M26,$R26,IF(HLOOKUP(AJ$2,Monitoring_eng!$A$1:$DB$79,Results!$C26,FALSE)=$O26,$S26,"CHYBA")))))</f>
        <v>2</v>
      </c>
      <c r="AK26" s="60">
        <f>IF(ISBLANK(HLOOKUP(AK$2,Monitoring_eng!$A$1:$DB$79,Results!$C26,FALSE)),"",IF(HLOOKUP(AK$2,Monitoring_eng!$A$1:$DB$79,Results!$C26,FALSE)=$I26,$P26,IF(HLOOKUP(AK$2,Monitoring_eng!$A$1:$DB$79,Results!$C26,FALSE)=$K26,$Q26,IF(HLOOKUP(AK$2,Monitoring_eng!$A$1:$DB$79,Results!$C26,FALSE)=$M26,$R26,IF(HLOOKUP(AK$2,Monitoring_eng!$A$1:$DB$79,Results!$C26,FALSE)=$O26,$S26,"CHYBA")))))</f>
        <v>2</v>
      </c>
      <c r="AL26" s="60">
        <f>IF(ISBLANK(HLOOKUP(AL$2,Monitoring_eng!$A$1:$DB$79,Results!$C26,FALSE)),"",IF(HLOOKUP(AL$2,Monitoring_eng!$A$1:$DB$79,Results!$C26,FALSE)=$I26,$P26,IF(HLOOKUP(AL$2,Monitoring_eng!$A$1:$DB$79,Results!$C26,FALSE)=$K26,$Q26,IF(HLOOKUP(AL$2,Monitoring_eng!$A$1:$DB$79,Results!$C26,FALSE)=$M26,$R26,IF(HLOOKUP(AL$2,Monitoring_eng!$A$1:$DB$79,Results!$C26,FALSE)=$O26,$S26,"CHYBA")))))</f>
        <v>1</v>
      </c>
      <c r="AM26" s="60">
        <f>IF(ISBLANK(HLOOKUP(AM$2,Monitoring_eng!$A$1:$DB$79,Results!$C26,FALSE)),"",IF(HLOOKUP(AM$2,Monitoring_eng!$A$1:$DB$79,Results!$C26,FALSE)=$I26,$P26,IF(HLOOKUP(AM$2,Monitoring_eng!$A$1:$DB$79,Results!$C26,FALSE)=$K26,$Q26,IF(HLOOKUP(AM$2,Monitoring_eng!$A$1:$DB$79,Results!$C26,FALSE)=$M26,$R26,IF(HLOOKUP(AM$2,Monitoring_eng!$A$1:$DB$79,Results!$C26,FALSE)=$O26,$S26,"CHYBA")))))</f>
        <v>2</v>
      </c>
      <c r="AN26" s="60">
        <f>IF(ISBLANK(HLOOKUP(AN$2,Monitoring_eng!$A$1:$DB$79,Results!$C26,FALSE)),"",IF(HLOOKUP(AN$2,Monitoring_eng!$A$1:$DB$79,Results!$C26,FALSE)=$I26,$P26,IF(HLOOKUP(AN$2,Monitoring_eng!$A$1:$DB$79,Results!$C26,FALSE)=$K26,$Q26,IF(HLOOKUP(AN$2,Monitoring_eng!$A$1:$DB$79,Results!$C26,FALSE)=$M26,$R26,IF(HLOOKUP(AN$2,Monitoring_eng!$A$1:$DB$79,Results!$C26,FALSE)=$O26,$S26,"CHYBA")))))</f>
        <v>2</v>
      </c>
      <c r="AO26" s="60">
        <f>IF(ISBLANK(HLOOKUP(AO$2,Monitoring_eng!$A$1:$DB$79,Results!$C26,FALSE)),"",IF(HLOOKUP(AO$2,Monitoring_eng!$A$1:$DB$79,Results!$C26,FALSE)=$I26,$P26,IF(HLOOKUP(AO$2,Monitoring_eng!$A$1:$DB$79,Results!$C26,FALSE)=$K26,$Q26,IF(HLOOKUP(AO$2,Monitoring_eng!$A$1:$DB$79,Results!$C26,FALSE)=$M26,$R26,IF(HLOOKUP(AO$2,Monitoring_eng!$A$1:$DB$79,Results!$C26,FALSE)=$O26,$S26,"CHYBA")))))</f>
        <v>2</v>
      </c>
      <c r="AP26" s="60">
        <f>IF(ISBLANK(HLOOKUP(AP$2,Monitoring_eng!$A$1:$DB$79,Results!$C26,FALSE)),"",IF(HLOOKUP(AP$2,Monitoring_eng!$A$1:$DB$79,Results!$C26,FALSE)=$I26,$P26,IF(HLOOKUP(AP$2,Monitoring_eng!$A$1:$DB$79,Results!$C26,FALSE)=$K26,$Q26,IF(HLOOKUP(AP$2,Monitoring_eng!$A$1:$DB$79,Results!$C26,FALSE)=$M26,$R26,IF(HLOOKUP(AP$2,Monitoring_eng!$A$1:$DB$79,Results!$C26,FALSE)=$O26,$S26,"CHYBA")))))</f>
        <v>2</v>
      </c>
      <c r="AQ26" s="60">
        <f>IF(ISBLANK(HLOOKUP(AQ$2,Monitoring_eng!$A$1:$DB$79,Results!$C26,FALSE)),"",IF(HLOOKUP(AQ$2,Monitoring_eng!$A$1:$DB$79,Results!$C26,FALSE)=$I26,$P26,IF(HLOOKUP(AQ$2,Monitoring_eng!$A$1:$DB$79,Results!$C26,FALSE)=$K26,$Q26,IF(HLOOKUP(AQ$2,Monitoring_eng!$A$1:$DB$79,Results!$C26,FALSE)=$M26,$R26,IF(HLOOKUP(AQ$2,Monitoring_eng!$A$1:$DB$79,Results!$C26,FALSE)=$O26,$S26,"CHYBA")))))</f>
        <v>2</v>
      </c>
      <c r="AR26" s="60">
        <f>IF(ISBLANK(HLOOKUP(AR$2,Monitoring_eng!$A$1:$DB$79,Results!$C26,FALSE)),"",IF(HLOOKUP(AR$2,Monitoring_eng!$A$1:$DB$79,Results!$C26,FALSE)=$I26,$P26,IF(HLOOKUP(AR$2,Monitoring_eng!$A$1:$DB$79,Results!$C26,FALSE)=$K26,$Q26,IF(HLOOKUP(AR$2,Monitoring_eng!$A$1:$DB$79,Results!$C26,FALSE)=$M26,$R26,IF(HLOOKUP(AR$2,Monitoring_eng!$A$1:$DB$79,Results!$C26,FALSE)=$O26,$S26,"CHYBA")))))</f>
        <v>2</v>
      </c>
      <c r="AS26" s="60">
        <f>IF(ISBLANK(HLOOKUP(AS$2,Monitoring_eng!$A$1:$DB$79,Results!$C26,FALSE)),"",IF(HLOOKUP(AS$2,Monitoring_eng!$A$1:$DB$79,Results!$C26,FALSE)=$I26,$P26,IF(HLOOKUP(AS$2,Monitoring_eng!$A$1:$DB$79,Results!$C26,FALSE)=$K26,$Q26,IF(HLOOKUP(AS$2,Monitoring_eng!$A$1:$DB$79,Results!$C26,FALSE)=$M26,$R26,IF(HLOOKUP(AS$2,Monitoring_eng!$A$1:$DB$79,Results!$C26,FALSE)=$O26,$S26,"CHYBA")))))</f>
        <v>2</v>
      </c>
      <c r="AT26" s="60">
        <f>IF(ISBLANK(HLOOKUP(AT$2,Monitoring_eng!$A$1:$DB$79,Results!$C26,FALSE)),"",IF(HLOOKUP(AT$2,Monitoring_eng!$A$1:$DB$79,Results!$C26,FALSE)=$I26,$P26,IF(HLOOKUP(AT$2,Monitoring_eng!$A$1:$DB$79,Results!$C26,FALSE)=$K26,$Q26,IF(HLOOKUP(AT$2,Monitoring_eng!$A$1:$DB$79,Results!$C26,FALSE)=$M26,$R26,IF(HLOOKUP(AT$2,Monitoring_eng!$A$1:$DB$79,Results!$C26,FALSE)=$O26,$S26,"CHYBA")))))</f>
        <v>0</v>
      </c>
      <c r="AU26" s="60">
        <f>IF(ISBLANK(HLOOKUP(AU$2,Monitoring_eng!$A$1:$DB$79,Results!$C26,FALSE)),"",IF(HLOOKUP(AU$2,Monitoring_eng!$A$1:$DB$79,Results!$C26,FALSE)=$I26,$P26,IF(HLOOKUP(AU$2,Monitoring_eng!$A$1:$DB$79,Results!$C26,FALSE)=$K26,$Q26,IF(HLOOKUP(AU$2,Monitoring_eng!$A$1:$DB$79,Results!$C26,FALSE)=$M26,$R26,IF(HLOOKUP(AU$2,Monitoring_eng!$A$1:$DB$79,Results!$C26,FALSE)=$O26,$S26,"CHYBA")))))</f>
        <v>2</v>
      </c>
      <c r="AV26" s="60">
        <f>IF(ISBLANK(HLOOKUP(AV$2,Monitoring_eng!$A$1:$DB$79,Results!$C26,FALSE)),"",IF(HLOOKUP(AV$2,Monitoring_eng!$A$1:$DB$79,Results!$C26,FALSE)=$I26,$P26,IF(HLOOKUP(AV$2,Monitoring_eng!$A$1:$DB$79,Results!$C26,FALSE)=$K26,$Q26,IF(HLOOKUP(AV$2,Monitoring_eng!$A$1:$DB$79,Results!$C26,FALSE)=$M26,$R26,IF(HLOOKUP(AV$2,Monitoring_eng!$A$1:$DB$79,Results!$C26,FALSE)=$O26,$S26,"CHYBA")))))</f>
        <v>2</v>
      </c>
      <c r="AW26" s="60">
        <f>IF(ISBLANK(HLOOKUP(AW$2,Monitoring_eng!$A$1:$DB$79,Results!$C26,FALSE)),"",IF(HLOOKUP(AW$2,Monitoring_eng!$A$1:$DB$79,Results!$C26,FALSE)=$I26,$P26,IF(HLOOKUP(AW$2,Monitoring_eng!$A$1:$DB$79,Results!$C26,FALSE)=$K26,$Q26,IF(HLOOKUP(AW$2,Monitoring_eng!$A$1:$DB$79,Results!$C26,FALSE)=$M26,$R26,IF(HLOOKUP(AW$2,Monitoring_eng!$A$1:$DB$79,Results!$C26,FALSE)=$O26,$S26,"CHYBA")))))</f>
        <v>0</v>
      </c>
      <c r="AX26" s="60">
        <f>IF(ISBLANK(HLOOKUP(AX$2,Monitoring_eng!$A$1:$DB$79,Results!$C26,FALSE)),"",IF(HLOOKUP(AX$2,Monitoring_eng!$A$1:$DB$79,Results!$C26,FALSE)=$I26,$P26,IF(HLOOKUP(AX$2,Monitoring_eng!$A$1:$DB$79,Results!$C26,FALSE)=$K26,$Q26,IF(HLOOKUP(AX$2,Monitoring_eng!$A$1:$DB$79,Results!$C26,FALSE)=$M26,$R26,IF(HLOOKUP(AX$2,Monitoring_eng!$A$1:$DB$79,Results!$C26,FALSE)=$O26,$S26,"CHYBA")))))</f>
        <v>2</v>
      </c>
      <c r="AY26" s="60">
        <f>IF(ISBLANK(HLOOKUP(AY$2,Monitoring_eng!$A$1:$DB$79,Results!$C26,FALSE)),"",IF(HLOOKUP(AY$2,Monitoring_eng!$A$1:$DB$79,Results!$C26,FALSE)=$I26,$P26,IF(HLOOKUP(AY$2,Monitoring_eng!$A$1:$DB$79,Results!$C26,FALSE)=$K26,$Q26,IF(HLOOKUP(AY$2,Monitoring_eng!$A$1:$DB$79,Results!$C26,FALSE)=$M26,$R26,IF(HLOOKUP(AY$2,Monitoring_eng!$A$1:$DB$79,Results!$C26,FALSE)=$O26,$S26,"CHYBA")))))</f>
        <v>2</v>
      </c>
      <c r="AZ26" s="60">
        <f>IF(ISBLANK(HLOOKUP(AZ$2,Monitoring_eng!$A$1:$DB$79,Results!$C26,FALSE)),"",IF(HLOOKUP(AZ$2,Monitoring_eng!$A$1:$DB$79,Results!$C26,FALSE)=$I26,$P26,IF(HLOOKUP(AZ$2,Monitoring_eng!$A$1:$DB$79,Results!$C26,FALSE)=$K26,$Q26,IF(HLOOKUP(AZ$2,Monitoring_eng!$A$1:$DB$79,Results!$C26,FALSE)=$M26,$R26,IF(HLOOKUP(AZ$2,Monitoring_eng!$A$1:$DB$79,Results!$C26,FALSE)=$O26,$S26,"CHYBA")))))</f>
        <v>2</v>
      </c>
      <c r="BA26" s="60">
        <f>IF(ISBLANK(HLOOKUP(BA$2,Monitoring_eng!$A$1:$DB$79,Results!$C26,FALSE)),"",IF(HLOOKUP(BA$2,Monitoring_eng!$A$1:$DB$79,Results!$C26,FALSE)=$I26,$P26,IF(HLOOKUP(BA$2,Monitoring_eng!$A$1:$DB$79,Results!$C26,FALSE)=$K26,$Q26,IF(HLOOKUP(BA$2,Monitoring_eng!$A$1:$DB$79,Results!$C26,FALSE)=$M26,$R26,IF(HLOOKUP(BA$2,Monitoring_eng!$A$1:$DB$79,Results!$C26,FALSE)=$O26,$S26,"CHYBA")))))</f>
        <v>0</v>
      </c>
      <c r="BB26" s="60">
        <f>IF(ISBLANK(HLOOKUP(BB$2,Monitoring_eng!$A$1:$DB$79,Results!$C26,FALSE)),"",IF(HLOOKUP(BB$2,Monitoring_eng!$A$1:$DB$79,Results!$C26,FALSE)=$I26,$P26,IF(HLOOKUP(BB$2,Monitoring_eng!$A$1:$DB$79,Results!$C26,FALSE)=$K26,$Q26,IF(HLOOKUP(BB$2,Monitoring_eng!$A$1:$DB$79,Results!$C26,FALSE)=$M26,$R26,IF(HLOOKUP(BB$2,Monitoring_eng!$A$1:$DB$79,Results!$C26,FALSE)=$O26,$S26,"CHYBA")))))</f>
        <v>2</v>
      </c>
      <c r="BC26" s="60">
        <f>IF(ISBLANK(HLOOKUP(BC$2,Monitoring_eng!$A$1:$DB$79,Results!$C26,FALSE)),"",IF(HLOOKUP(BC$2,Monitoring_eng!$A$1:$DB$79,Results!$C26,FALSE)=$I26,$P26,IF(HLOOKUP(BC$2,Monitoring_eng!$A$1:$DB$79,Results!$C26,FALSE)=$K26,$Q26,IF(HLOOKUP(BC$2,Monitoring_eng!$A$1:$DB$79,Results!$C26,FALSE)=$M26,$R26,IF(HLOOKUP(BC$2,Monitoring_eng!$A$1:$DB$79,Results!$C26,FALSE)=$O26,$S26,"CHYBA")))))</f>
        <v>2</v>
      </c>
      <c r="BD26" s="60">
        <f>IF(ISBLANK(HLOOKUP(BD$2,Monitoring_eng!$A$1:$DB$79,Results!$C26,FALSE)),"",IF(HLOOKUP(BD$2,Monitoring_eng!$A$1:$DB$79,Results!$C26,FALSE)=$I26,$P26,IF(HLOOKUP(BD$2,Monitoring_eng!$A$1:$DB$79,Results!$C26,FALSE)=$K26,$Q26,IF(HLOOKUP(BD$2,Monitoring_eng!$A$1:$DB$79,Results!$C26,FALSE)=$M26,$R26,IF(HLOOKUP(BD$2,Monitoring_eng!$A$1:$DB$79,Results!$C26,FALSE)=$O26,$S26,"CHYBA")))))</f>
        <v>2</v>
      </c>
      <c r="BE26" s="60">
        <f>IF(ISBLANK(HLOOKUP(BE$2,Monitoring_eng!$A$1:$DB$79,Results!$C26,FALSE)),"",IF(HLOOKUP(BE$2,Monitoring_eng!$A$1:$DB$79,Results!$C26,FALSE)=$I26,$P26,IF(HLOOKUP(BE$2,Monitoring_eng!$A$1:$DB$79,Results!$C26,FALSE)=$K26,$Q26,IF(HLOOKUP(BE$2,Monitoring_eng!$A$1:$DB$79,Results!$C26,FALSE)=$M26,$R26,IF(HLOOKUP(BE$2,Monitoring_eng!$A$1:$DB$79,Results!$C26,FALSE)=$O26,$S26,"CHYBA")))))</f>
        <v>2</v>
      </c>
      <c r="BF26" s="60">
        <f>IF(ISBLANK(HLOOKUP(BF$2,Monitoring_eng!$A$1:$DB$79,Results!$C26,FALSE)),"",IF(HLOOKUP(BF$2,Monitoring_eng!$A$1:$DB$79,Results!$C26,FALSE)=$I26,$P26,IF(HLOOKUP(BF$2,Monitoring_eng!$A$1:$DB$79,Results!$C26,FALSE)=$K26,$Q26,IF(HLOOKUP(BF$2,Monitoring_eng!$A$1:$DB$79,Results!$C26,FALSE)=$M26,$R26,IF(HLOOKUP(BF$2,Monitoring_eng!$A$1:$DB$79,Results!$C26,FALSE)=$O26,$S26,"CHYBA")))))</f>
        <v>2</v>
      </c>
      <c r="BG26" s="60">
        <f>IF(ISBLANK(HLOOKUP(BG$2,Monitoring_eng!$A$1:$DB$79,Results!$C26,FALSE)),"",IF(HLOOKUP(BG$2,Monitoring_eng!$A$1:$DB$79,Results!$C26,FALSE)=$I26,$P26,IF(HLOOKUP(BG$2,Monitoring_eng!$A$1:$DB$79,Results!$C26,FALSE)=$K26,$Q26,IF(HLOOKUP(BG$2,Monitoring_eng!$A$1:$DB$79,Results!$C26,FALSE)=$M26,$R26,IF(HLOOKUP(BG$2,Monitoring_eng!$A$1:$DB$79,Results!$C26,FALSE)=$O26,$S26,"CHYBA")))))</f>
        <v>2</v>
      </c>
      <c r="BH26" s="60">
        <f>IF(ISBLANK(HLOOKUP(BH$2,Monitoring_eng!$A$1:$DB$79,Results!$C26,FALSE)),"",IF(HLOOKUP(BH$2,Monitoring_eng!$A$1:$DB$79,Results!$C26,FALSE)=$I26,$P26,IF(HLOOKUP(BH$2,Monitoring_eng!$A$1:$DB$79,Results!$C26,FALSE)=$K26,$Q26,IF(HLOOKUP(BH$2,Monitoring_eng!$A$1:$DB$79,Results!$C26,FALSE)=$M26,$R26,IF(HLOOKUP(BH$2,Monitoring_eng!$A$1:$DB$79,Results!$C26,FALSE)=$O26,$S26,"CHYBA")))))</f>
        <v>2</v>
      </c>
      <c r="BI26" s="60">
        <f>IF(ISBLANK(HLOOKUP(BI$2,Monitoring_eng!$A$1:$DB$79,Results!$C26,FALSE)),"",IF(HLOOKUP(BI$2,Monitoring_eng!$A$1:$DB$79,Results!$C26,FALSE)=$I26,$P26,IF(HLOOKUP(BI$2,Monitoring_eng!$A$1:$DB$79,Results!$C26,FALSE)=$K26,$Q26,IF(HLOOKUP(BI$2,Monitoring_eng!$A$1:$DB$79,Results!$C26,FALSE)=$M26,$R26,IF(HLOOKUP(BI$2,Monitoring_eng!$A$1:$DB$79,Results!$C26,FALSE)=$O26,$S26,"CHYBA")))))</f>
        <v>2</v>
      </c>
      <c r="BJ26" s="60">
        <f>IF(ISBLANK(HLOOKUP(BJ$2,Monitoring_eng!$A$1:$DB$79,Results!$C26,FALSE)),"",IF(HLOOKUP(BJ$2,Monitoring_eng!$A$1:$DB$79,Results!$C26,FALSE)=$I26,$P26,IF(HLOOKUP(BJ$2,Monitoring_eng!$A$1:$DB$79,Results!$C26,FALSE)=$K26,$Q26,IF(HLOOKUP(BJ$2,Monitoring_eng!$A$1:$DB$79,Results!$C26,FALSE)=$M26,$R26,IF(HLOOKUP(BJ$2,Monitoring_eng!$A$1:$DB$79,Results!$C26,FALSE)=$O26,$S26,"CHYBA")))))</f>
        <v>2</v>
      </c>
      <c r="BK26" s="60">
        <f>IF(ISBLANK(HLOOKUP(BK$2,Monitoring_eng!$A$1:$DB$79,Results!$C26,FALSE)),"",IF(HLOOKUP(BK$2,Monitoring_eng!$A$1:$DB$79,Results!$C26,FALSE)=$I26,$P26,IF(HLOOKUP(BK$2,Monitoring_eng!$A$1:$DB$79,Results!$C26,FALSE)=$K26,$Q26,IF(HLOOKUP(BK$2,Monitoring_eng!$A$1:$DB$79,Results!$C26,FALSE)=$M26,$R26,IF(HLOOKUP(BK$2,Monitoring_eng!$A$1:$DB$79,Results!$C26,FALSE)=$O26,$S26,"CHYBA")))))</f>
        <v>2</v>
      </c>
      <c r="BL26" s="60">
        <f>IF(ISBLANK(HLOOKUP(BL$2,Monitoring_eng!$A$1:$DB$79,Results!$C26,FALSE)),"",IF(HLOOKUP(BL$2,Monitoring_eng!$A$1:$DB$79,Results!$C26,FALSE)=$I26,$P26,IF(HLOOKUP(BL$2,Monitoring_eng!$A$1:$DB$79,Results!$C26,FALSE)=$K26,$Q26,IF(HLOOKUP(BL$2,Monitoring_eng!$A$1:$DB$79,Results!$C26,FALSE)=$M26,$R26,IF(HLOOKUP(BL$2,Monitoring_eng!$A$1:$DB$79,Results!$C26,FALSE)=$O26,$S26,"CHYBA")))))</f>
        <v>2</v>
      </c>
      <c r="BM26" s="60">
        <f>IF(ISBLANK(HLOOKUP(BM$2,Monitoring_eng!$A$1:$DB$79,Results!$C26,FALSE)),"",IF(HLOOKUP(BM$2,Monitoring_eng!$A$1:$DB$79,Results!$C26,FALSE)=$I26,$P26,IF(HLOOKUP(BM$2,Monitoring_eng!$A$1:$DB$79,Results!$C26,FALSE)=$K26,$Q26,IF(HLOOKUP(BM$2,Monitoring_eng!$A$1:$DB$79,Results!$C26,FALSE)=$M26,$R26,IF(HLOOKUP(BM$2,Monitoring_eng!$A$1:$DB$79,Results!$C26,FALSE)=$O26,$S26,"CHYBA")))))</f>
        <v>2</v>
      </c>
      <c r="BN26" s="60">
        <f>IF(ISBLANK(HLOOKUP(BN$2,Monitoring_eng!$A$1:$DB$79,Results!$C26,FALSE)),"",IF(HLOOKUP(BN$2,Monitoring_eng!$A$1:$DB$79,Results!$C26,FALSE)=$I26,$P26,IF(HLOOKUP(BN$2,Monitoring_eng!$A$1:$DB$79,Results!$C26,FALSE)=$K26,$Q26,IF(HLOOKUP(BN$2,Monitoring_eng!$A$1:$DB$79,Results!$C26,FALSE)=$M26,$R26,IF(HLOOKUP(BN$2,Monitoring_eng!$A$1:$DB$79,Results!$C26,FALSE)=$O26,$S26,"CHYBA")))))</f>
        <v>2</v>
      </c>
      <c r="BO26" s="60">
        <f>IF(ISBLANK(HLOOKUP(BO$2,Monitoring_eng!$A$1:$DB$79,Results!$C26,FALSE)),"",IF(HLOOKUP(BO$2,Monitoring_eng!$A$1:$DB$79,Results!$C26,FALSE)=$I26,$P26,IF(HLOOKUP(BO$2,Monitoring_eng!$A$1:$DB$79,Results!$C26,FALSE)=$K26,$Q26,IF(HLOOKUP(BO$2,Monitoring_eng!$A$1:$DB$79,Results!$C26,FALSE)=$M26,$R26,IF(HLOOKUP(BO$2,Monitoring_eng!$A$1:$DB$79,Results!$C26,FALSE)=$O26,$S26,"CHYBA")))))</f>
        <v>2</v>
      </c>
      <c r="BP26" s="60">
        <f>IF(ISBLANK(HLOOKUP(BP$2,Monitoring_eng!$A$1:$DB$79,Results!$C26,FALSE)),"",IF(HLOOKUP(BP$2,Monitoring_eng!$A$1:$DB$79,Results!$C26,FALSE)=$I26,$P26,IF(HLOOKUP(BP$2,Monitoring_eng!$A$1:$DB$79,Results!$C26,FALSE)=$K26,$Q26,IF(HLOOKUP(BP$2,Monitoring_eng!$A$1:$DB$79,Results!$C26,FALSE)=$M26,$R26,IF(HLOOKUP(BP$2,Monitoring_eng!$A$1:$DB$79,Results!$C26,FALSE)=$O26,$S26,"CHYBA")))))</f>
        <v>2</v>
      </c>
      <c r="BQ26" s="60">
        <f>IF(ISBLANK(HLOOKUP(BQ$2,Monitoring_eng!$A$1:$DB$79,Results!$C26,FALSE)),"",IF(HLOOKUP(BQ$2,Monitoring_eng!$A$1:$DB$79,Results!$C26,FALSE)=$I26,$P26,IF(HLOOKUP(BQ$2,Monitoring_eng!$A$1:$DB$79,Results!$C26,FALSE)=$K26,$Q26,IF(HLOOKUP(BQ$2,Monitoring_eng!$A$1:$DB$79,Results!$C26,FALSE)=$M26,$R26,IF(HLOOKUP(BQ$2,Monitoring_eng!$A$1:$DB$79,Results!$C26,FALSE)=$O26,$S26,"CHYBA")))))</f>
        <v>2</v>
      </c>
    </row>
    <row r="27" spans="1:69" x14ac:dyDescent="0.3">
      <c r="A27" s="37" t="s">
        <v>877</v>
      </c>
      <c r="B27" s="37" t="s">
        <v>327</v>
      </c>
      <c r="C27" s="37">
        <v>26</v>
      </c>
      <c r="D27" s="39" t="s">
        <v>116</v>
      </c>
      <c r="E27" s="39" t="s">
        <v>128</v>
      </c>
      <c r="F27" s="40" t="s">
        <v>16</v>
      </c>
      <c r="G27" s="37">
        <v>0.5</v>
      </c>
      <c r="H27" s="37" t="s">
        <v>481</v>
      </c>
      <c r="I27" s="37" t="s">
        <v>621</v>
      </c>
      <c r="J27" s="37" t="s">
        <v>482</v>
      </c>
      <c r="K27" s="59" t="s">
        <v>622</v>
      </c>
      <c r="L27" s="37" t="s">
        <v>483</v>
      </c>
      <c r="M27" s="37" t="s">
        <v>623</v>
      </c>
      <c r="N27" s="37" t="s">
        <v>755</v>
      </c>
      <c r="O27" s="37" t="s">
        <v>755</v>
      </c>
      <c r="P27" s="37">
        <f t="shared" si="0"/>
        <v>0.5</v>
      </c>
      <c r="Q27" s="37">
        <v>0</v>
      </c>
      <c r="R27" s="37">
        <f t="shared" si="1"/>
        <v>0.25</v>
      </c>
      <c r="S27" s="37" t="s">
        <v>755</v>
      </c>
      <c r="T27" s="60">
        <f>IF(ISBLANK(HLOOKUP(T$2,Monitoring_eng!$A$1:$DB$79,Results!$C27,FALSE)),"",IF(HLOOKUP(T$2,Monitoring_eng!$A$1:$DB$79,Results!$C27,FALSE)=$I27,$P27,IF(HLOOKUP(T$2,Monitoring_eng!$A$1:$DB$79,Results!$C27,FALSE)=$K27,$Q27,IF(HLOOKUP(T$2,Monitoring_eng!$A$1:$DB$79,Results!$C27,FALSE)=$M27,$R27,IF(HLOOKUP(T$2,Monitoring_eng!$A$1:$DB$79,Results!$C27,FALSE)=$O27,$S27,"CHYBA")))))</f>
        <v>0.5</v>
      </c>
      <c r="U27" s="60">
        <f>IF(ISBLANK(HLOOKUP(U$2,Monitoring_eng!$A$1:$DB$79,Results!$C27,FALSE)),"",IF(HLOOKUP(U$2,Monitoring_eng!$A$1:$DB$79,Results!$C27,FALSE)=$I27,$P27,IF(HLOOKUP(U$2,Monitoring_eng!$A$1:$DB$79,Results!$C27,FALSE)=$K27,$Q27,IF(HLOOKUP(U$2,Monitoring_eng!$A$1:$DB$79,Results!$C27,FALSE)=$M27,$R27,IF(HLOOKUP(U$2,Monitoring_eng!$A$1:$DB$79,Results!$C27,FALSE)=$O27,$S27,"CHYBA")))))</f>
        <v>0</v>
      </c>
      <c r="V27" s="60">
        <f>IF(ISBLANK(HLOOKUP(V$2,Monitoring_eng!$A$1:$DB$79,Results!$C27,FALSE)),"",IF(HLOOKUP(V$2,Monitoring_eng!$A$1:$DB$79,Results!$C27,FALSE)=$I27,$P27,IF(HLOOKUP(V$2,Monitoring_eng!$A$1:$DB$79,Results!$C27,FALSE)=$K27,$Q27,IF(HLOOKUP(V$2,Monitoring_eng!$A$1:$DB$79,Results!$C27,FALSE)=$M27,$R27,IF(HLOOKUP(V$2,Monitoring_eng!$A$1:$DB$79,Results!$C27,FALSE)=$O27,$S27,"CHYBA")))))</f>
        <v>0.5</v>
      </c>
      <c r="W27" s="60">
        <f>IF(ISBLANK(HLOOKUP(W$2,Monitoring_eng!$A$1:$DB$79,Results!$C27,FALSE)),"",IF(HLOOKUP(W$2,Monitoring_eng!$A$1:$DB$79,Results!$C27,FALSE)=$I27,$P27,IF(HLOOKUP(W$2,Monitoring_eng!$A$1:$DB$79,Results!$C27,FALSE)=$K27,$Q27,IF(HLOOKUP(W$2,Monitoring_eng!$A$1:$DB$79,Results!$C27,FALSE)=$M27,$R27,IF(HLOOKUP(W$2,Monitoring_eng!$A$1:$DB$79,Results!$C27,FALSE)=$O27,$S27,"CHYBA")))))</f>
        <v>0.5</v>
      </c>
      <c r="X27" s="60">
        <f>IF(ISBLANK(HLOOKUP(X$2,Monitoring_eng!$A$1:$DB$79,Results!$C27,FALSE)),"",IF(HLOOKUP(X$2,Monitoring_eng!$A$1:$DB$79,Results!$C27,FALSE)=$I27,$P27,IF(HLOOKUP(X$2,Monitoring_eng!$A$1:$DB$79,Results!$C27,FALSE)=$K27,$Q27,IF(HLOOKUP(X$2,Monitoring_eng!$A$1:$DB$79,Results!$C27,FALSE)=$M27,$R27,IF(HLOOKUP(X$2,Monitoring_eng!$A$1:$DB$79,Results!$C27,FALSE)=$O27,$S27,"CHYBA")))))</f>
        <v>0.5</v>
      </c>
      <c r="Y27" s="60">
        <f>IF(ISBLANK(HLOOKUP(Y$2,Monitoring_eng!$A$1:$DB$79,Results!$C27,FALSE)),"",IF(HLOOKUP(Y$2,Monitoring_eng!$A$1:$DB$79,Results!$C27,FALSE)=$I27,$P27,IF(HLOOKUP(Y$2,Monitoring_eng!$A$1:$DB$79,Results!$C27,FALSE)=$K27,$Q27,IF(HLOOKUP(Y$2,Monitoring_eng!$A$1:$DB$79,Results!$C27,FALSE)=$M27,$R27,IF(HLOOKUP(Y$2,Monitoring_eng!$A$1:$DB$79,Results!$C27,FALSE)=$O27,$S27,"CHYBA")))))</f>
        <v>0.5</v>
      </c>
      <c r="Z27" s="60">
        <f>IF(ISBLANK(HLOOKUP(Z$2,Monitoring_eng!$A$1:$DB$79,Results!$C27,FALSE)),"",IF(HLOOKUP(Z$2,Monitoring_eng!$A$1:$DB$79,Results!$C27,FALSE)=$I27,$P27,IF(HLOOKUP(Z$2,Monitoring_eng!$A$1:$DB$79,Results!$C27,FALSE)=$K27,$Q27,IF(HLOOKUP(Z$2,Monitoring_eng!$A$1:$DB$79,Results!$C27,FALSE)=$M27,$R27,IF(HLOOKUP(Z$2,Monitoring_eng!$A$1:$DB$79,Results!$C27,FALSE)=$O27,$S27,"CHYBA")))))</f>
        <v>0.5</v>
      </c>
      <c r="AA27" s="60">
        <f>IF(ISBLANK(HLOOKUP(AA$2,Monitoring_eng!$A$1:$DB$79,Results!$C27,FALSE)),"",IF(HLOOKUP(AA$2,Monitoring_eng!$A$1:$DB$79,Results!$C27,FALSE)=$I27,$P27,IF(HLOOKUP(AA$2,Monitoring_eng!$A$1:$DB$79,Results!$C27,FALSE)=$K27,$Q27,IF(HLOOKUP(AA$2,Monitoring_eng!$A$1:$DB$79,Results!$C27,FALSE)=$M27,$R27,IF(HLOOKUP(AA$2,Monitoring_eng!$A$1:$DB$79,Results!$C27,FALSE)=$O27,$S27,"CHYBA")))))</f>
        <v>0</v>
      </c>
      <c r="AB27" s="60">
        <f>IF(ISBLANK(HLOOKUP(AB$2,Monitoring_eng!$A$1:$DB$79,Results!$C27,FALSE)),"",IF(HLOOKUP(AB$2,Monitoring_eng!$A$1:$DB$79,Results!$C27,FALSE)=$I27,$P27,IF(HLOOKUP(AB$2,Monitoring_eng!$A$1:$DB$79,Results!$C27,FALSE)=$K27,$Q27,IF(HLOOKUP(AB$2,Monitoring_eng!$A$1:$DB$79,Results!$C27,FALSE)=$M27,$R27,IF(HLOOKUP(AB$2,Monitoring_eng!$A$1:$DB$79,Results!$C27,FALSE)=$O27,$S27,"CHYBA")))))</f>
        <v>0</v>
      </c>
      <c r="AC27" s="60">
        <f>IF(ISBLANK(HLOOKUP(AC$2,Monitoring_eng!$A$1:$DB$79,Results!$C27,FALSE)),"",IF(HLOOKUP(AC$2,Monitoring_eng!$A$1:$DB$79,Results!$C27,FALSE)=$I27,$P27,IF(HLOOKUP(AC$2,Monitoring_eng!$A$1:$DB$79,Results!$C27,FALSE)=$K27,$Q27,IF(HLOOKUP(AC$2,Monitoring_eng!$A$1:$DB$79,Results!$C27,FALSE)=$M27,$R27,IF(HLOOKUP(AC$2,Monitoring_eng!$A$1:$DB$79,Results!$C27,FALSE)=$O27,$S27,"CHYBA")))))</f>
        <v>0</v>
      </c>
      <c r="AD27" s="60">
        <f>IF(ISBLANK(HLOOKUP(AD$2,Monitoring_eng!$A$1:$DB$79,Results!$C27,FALSE)),"",IF(HLOOKUP(AD$2,Monitoring_eng!$A$1:$DB$79,Results!$C27,FALSE)=$I27,$P27,IF(HLOOKUP(AD$2,Monitoring_eng!$A$1:$DB$79,Results!$C27,FALSE)=$K27,$Q27,IF(HLOOKUP(AD$2,Monitoring_eng!$A$1:$DB$79,Results!$C27,FALSE)=$M27,$R27,IF(HLOOKUP(AD$2,Monitoring_eng!$A$1:$DB$79,Results!$C27,FALSE)=$O27,$S27,"CHYBA")))))</f>
        <v>0.5</v>
      </c>
      <c r="AE27" s="60">
        <f>IF(ISBLANK(HLOOKUP(AE$2,Monitoring_eng!$A$1:$DB$79,Results!$C27,FALSE)),"",IF(HLOOKUP(AE$2,Monitoring_eng!$A$1:$DB$79,Results!$C27,FALSE)=$I27,$P27,IF(HLOOKUP(AE$2,Monitoring_eng!$A$1:$DB$79,Results!$C27,FALSE)=$K27,$Q27,IF(HLOOKUP(AE$2,Monitoring_eng!$A$1:$DB$79,Results!$C27,FALSE)=$M27,$R27,IF(HLOOKUP(AE$2,Monitoring_eng!$A$1:$DB$79,Results!$C27,FALSE)=$O27,$S27,"CHYBA")))))</f>
        <v>0</v>
      </c>
      <c r="AF27" s="60">
        <f>IF(ISBLANK(HLOOKUP(AF$2,Monitoring_eng!$A$1:$DB$79,Results!$C27,FALSE)),"",IF(HLOOKUP(AF$2,Monitoring_eng!$A$1:$DB$79,Results!$C27,FALSE)=$I27,$P27,IF(HLOOKUP(AF$2,Monitoring_eng!$A$1:$DB$79,Results!$C27,FALSE)=$K27,$Q27,IF(HLOOKUP(AF$2,Monitoring_eng!$A$1:$DB$79,Results!$C27,FALSE)=$M27,$R27,IF(HLOOKUP(AF$2,Monitoring_eng!$A$1:$DB$79,Results!$C27,FALSE)=$O27,$S27,"CHYBA")))))</f>
        <v>0</v>
      </c>
      <c r="AG27" s="60">
        <f>IF(ISBLANK(HLOOKUP(AG$2,Monitoring_eng!$A$1:$DB$79,Results!$C27,FALSE)),"",IF(HLOOKUP(AG$2,Monitoring_eng!$A$1:$DB$79,Results!$C27,FALSE)=$I27,$P27,IF(HLOOKUP(AG$2,Monitoring_eng!$A$1:$DB$79,Results!$C27,FALSE)=$K27,$Q27,IF(HLOOKUP(AG$2,Monitoring_eng!$A$1:$DB$79,Results!$C27,FALSE)=$M27,$R27,IF(HLOOKUP(AG$2,Monitoring_eng!$A$1:$DB$79,Results!$C27,FALSE)=$O27,$S27,"CHYBA")))))</f>
        <v>0</v>
      </c>
      <c r="AH27" s="60">
        <f>IF(ISBLANK(HLOOKUP(AH$2,Monitoring_eng!$A$1:$DB$79,Results!$C27,FALSE)),"",IF(HLOOKUP(AH$2,Monitoring_eng!$A$1:$DB$79,Results!$C27,FALSE)=$I27,$P27,IF(HLOOKUP(AH$2,Monitoring_eng!$A$1:$DB$79,Results!$C27,FALSE)=$K27,$Q27,IF(HLOOKUP(AH$2,Monitoring_eng!$A$1:$DB$79,Results!$C27,FALSE)=$M27,$R27,IF(HLOOKUP(AH$2,Monitoring_eng!$A$1:$DB$79,Results!$C27,FALSE)=$O27,$S27,"CHYBA")))))</f>
        <v>0.5</v>
      </c>
      <c r="AI27" s="60">
        <f>IF(ISBLANK(HLOOKUP(AI$2,Monitoring_eng!$A$1:$DB$79,Results!$C27,FALSE)),"",IF(HLOOKUP(AI$2,Monitoring_eng!$A$1:$DB$79,Results!$C27,FALSE)=$I27,$P27,IF(HLOOKUP(AI$2,Monitoring_eng!$A$1:$DB$79,Results!$C27,FALSE)=$K27,$Q27,IF(HLOOKUP(AI$2,Monitoring_eng!$A$1:$DB$79,Results!$C27,FALSE)=$M27,$R27,IF(HLOOKUP(AI$2,Monitoring_eng!$A$1:$DB$79,Results!$C27,FALSE)=$O27,$S27,"CHYBA")))))</f>
        <v>0.5</v>
      </c>
      <c r="AJ27" s="60">
        <f>IF(ISBLANK(HLOOKUP(AJ$2,Monitoring_eng!$A$1:$DB$79,Results!$C27,FALSE)),"",IF(HLOOKUP(AJ$2,Monitoring_eng!$A$1:$DB$79,Results!$C27,FALSE)=$I27,$P27,IF(HLOOKUP(AJ$2,Monitoring_eng!$A$1:$DB$79,Results!$C27,FALSE)=$K27,$Q27,IF(HLOOKUP(AJ$2,Monitoring_eng!$A$1:$DB$79,Results!$C27,FALSE)=$M27,$R27,IF(HLOOKUP(AJ$2,Monitoring_eng!$A$1:$DB$79,Results!$C27,FALSE)=$O27,$S27,"CHYBA")))))</f>
        <v>0</v>
      </c>
      <c r="AK27" s="60">
        <f>IF(ISBLANK(HLOOKUP(AK$2,Monitoring_eng!$A$1:$DB$79,Results!$C27,FALSE)),"",IF(HLOOKUP(AK$2,Monitoring_eng!$A$1:$DB$79,Results!$C27,FALSE)=$I27,$P27,IF(HLOOKUP(AK$2,Monitoring_eng!$A$1:$DB$79,Results!$C27,FALSE)=$K27,$Q27,IF(HLOOKUP(AK$2,Monitoring_eng!$A$1:$DB$79,Results!$C27,FALSE)=$M27,$R27,IF(HLOOKUP(AK$2,Monitoring_eng!$A$1:$DB$79,Results!$C27,FALSE)=$O27,$S27,"CHYBA")))))</f>
        <v>0</v>
      </c>
      <c r="AL27" s="60">
        <f>IF(ISBLANK(HLOOKUP(AL$2,Monitoring_eng!$A$1:$DB$79,Results!$C27,FALSE)),"",IF(HLOOKUP(AL$2,Monitoring_eng!$A$1:$DB$79,Results!$C27,FALSE)=$I27,$P27,IF(HLOOKUP(AL$2,Monitoring_eng!$A$1:$DB$79,Results!$C27,FALSE)=$K27,$Q27,IF(HLOOKUP(AL$2,Monitoring_eng!$A$1:$DB$79,Results!$C27,FALSE)=$M27,$R27,IF(HLOOKUP(AL$2,Monitoring_eng!$A$1:$DB$79,Results!$C27,FALSE)=$O27,$S27,"CHYBA")))))</f>
        <v>0.5</v>
      </c>
      <c r="AM27" s="60">
        <f>IF(ISBLANK(HLOOKUP(AM$2,Monitoring_eng!$A$1:$DB$79,Results!$C27,FALSE)),"",IF(HLOOKUP(AM$2,Monitoring_eng!$A$1:$DB$79,Results!$C27,FALSE)=$I27,$P27,IF(HLOOKUP(AM$2,Monitoring_eng!$A$1:$DB$79,Results!$C27,FALSE)=$K27,$Q27,IF(HLOOKUP(AM$2,Monitoring_eng!$A$1:$DB$79,Results!$C27,FALSE)=$M27,$R27,IF(HLOOKUP(AM$2,Monitoring_eng!$A$1:$DB$79,Results!$C27,FALSE)=$O27,$S27,"CHYBA")))))</f>
        <v>0.5</v>
      </c>
      <c r="AN27" s="60">
        <f>IF(ISBLANK(HLOOKUP(AN$2,Monitoring_eng!$A$1:$DB$79,Results!$C27,FALSE)),"",IF(HLOOKUP(AN$2,Monitoring_eng!$A$1:$DB$79,Results!$C27,FALSE)=$I27,$P27,IF(HLOOKUP(AN$2,Monitoring_eng!$A$1:$DB$79,Results!$C27,FALSE)=$K27,$Q27,IF(HLOOKUP(AN$2,Monitoring_eng!$A$1:$DB$79,Results!$C27,FALSE)=$M27,$R27,IF(HLOOKUP(AN$2,Monitoring_eng!$A$1:$DB$79,Results!$C27,FALSE)=$O27,$S27,"CHYBA")))))</f>
        <v>0.5</v>
      </c>
      <c r="AO27" s="60">
        <f>IF(ISBLANK(HLOOKUP(AO$2,Monitoring_eng!$A$1:$DB$79,Results!$C27,FALSE)),"",IF(HLOOKUP(AO$2,Monitoring_eng!$A$1:$DB$79,Results!$C27,FALSE)=$I27,$P27,IF(HLOOKUP(AO$2,Monitoring_eng!$A$1:$DB$79,Results!$C27,FALSE)=$K27,$Q27,IF(HLOOKUP(AO$2,Monitoring_eng!$A$1:$DB$79,Results!$C27,FALSE)=$M27,$R27,IF(HLOOKUP(AO$2,Monitoring_eng!$A$1:$DB$79,Results!$C27,FALSE)=$O27,$S27,"CHYBA")))))</f>
        <v>0.5</v>
      </c>
      <c r="AP27" s="60">
        <f>IF(ISBLANK(HLOOKUP(AP$2,Monitoring_eng!$A$1:$DB$79,Results!$C27,FALSE)),"",IF(HLOOKUP(AP$2,Monitoring_eng!$A$1:$DB$79,Results!$C27,FALSE)=$I27,$P27,IF(HLOOKUP(AP$2,Monitoring_eng!$A$1:$DB$79,Results!$C27,FALSE)=$K27,$Q27,IF(HLOOKUP(AP$2,Monitoring_eng!$A$1:$DB$79,Results!$C27,FALSE)=$M27,$R27,IF(HLOOKUP(AP$2,Monitoring_eng!$A$1:$DB$79,Results!$C27,FALSE)=$O27,$S27,"CHYBA")))))</f>
        <v>0</v>
      </c>
      <c r="AQ27" s="60">
        <f>IF(ISBLANK(HLOOKUP(AQ$2,Monitoring_eng!$A$1:$DB$79,Results!$C27,FALSE)),"",IF(HLOOKUP(AQ$2,Monitoring_eng!$A$1:$DB$79,Results!$C27,FALSE)=$I27,$P27,IF(HLOOKUP(AQ$2,Monitoring_eng!$A$1:$DB$79,Results!$C27,FALSE)=$K27,$Q27,IF(HLOOKUP(AQ$2,Monitoring_eng!$A$1:$DB$79,Results!$C27,FALSE)=$M27,$R27,IF(HLOOKUP(AQ$2,Monitoring_eng!$A$1:$DB$79,Results!$C27,FALSE)=$O27,$S27,"CHYBA")))))</f>
        <v>0</v>
      </c>
      <c r="AR27" s="60">
        <f>IF(ISBLANK(HLOOKUP(AR$2,Monitoring_eng!$A$1:$DB$79,Results!$C27,FALSE)),"",IF(HLOOKUP(AR$2,Monitoring_eng!$A$1:$DB$79,Results!$C27,FALSE)=$I27,$P27,IF(HLOOKUP(AR$2,Monitoring_eng!$A$1:$DB$79,Results!$C27,FALSE)=$K27,$Q27,IF(HLOOKUP(AR$2,Monitoring_eng!$A$1:$DB$79,Results!$C27,FALSE)=$M27,$R27,IF(HLOOKUP(AR$2,Monitoring_eng!$A$1:$DB$79,Results!$C27,FALSE)=$O27,$S27,"CHYBA")))))</f>
        <v>0.5</v>
      </c>
      <c r="AS27" s="60">
        <f>IF(ISBLANK(HLOOKUP(AS$2,Monitoring_eng!$A$1:$DB$79,Results!$C27,FALSE)),"",IF(HLOOKUP(AS$2,Monitoring_eng!$A$1:$DB$79,Results!$C27,FALSE)=$I27,$P27,IF(HLOOKUP(AS$2,Monitoring_eng!$A$1:$DB$79,Results!$C27,FALSE)=$K27,$Q27,IF(HLOOKUP(AS$2,Monitoring_eng!$A$1:$DB$79,Results!$C27,FALSE)=$M27,$R27,IF(HLOOKUP(AS$2,Monitoring_eng!$A$1:$DB$79,Results!$C27,FALSE)=$O27,$S27,"CHYBA")))))</f>
        <v>0.5</v>
      </c>
      <c r="AT27" s="60">
        <f>IF(ISBLANK(HLOOKUP(AT$2,Monitoring_eng!$A$1:$DB$79,Results!$C27,FALSE)),"",IF(HLOOKUP(AT$2,Monitoring_eng!$A$1:$DB$79,Results!$C27,FALSE)=$I27,$P27,IF(HLOOKUP(AT$2,Monitoring_eng!$A$1:$DB$79,Results!$C27,FALSE)=$K27,$Q27,IF(HLOOKUP(AT$2,Monitoring_eng!$A$1:$DB$79,Results!$C27,FALSE)=$M27,$R27,IF(HLOOKUP(AT$2,Monitoring_eng!$A$1:$DB$79,Results!$C27,FALSE)=$O27,$S27,"CHYBA")))))</f>
        <v>0.5</v>
      </c>
      <c r="AU27" s="60">
        <f>IF(ISBLANK(HLOOKUP(AU$2,Monitoring_eng!$A$1:$DB$79,Results!$C27,FALSE)),"",IF(HLOOKUP(AU$2,Monitoring_eng!$A$1:$DB$79,Results!$C27,FALSE)=$I27,$P27,IF(HLOOKUP(AU$2,Monitoring_eng!$A$1:$DB$79,Results!$C27,FALSE)=$K27,$Q27,IF(HLOOKUP(AU$2,Monitoring_eng!$A$1:$DB$79,Results!$C27,FALSE)=$M27,$R27,IF(HLOOKUP(AU$2,Monitoring_eng!$A$1:$DB$79,Results!$C27,FALSE)=$O27,$S27,"CHYBA")))))</f>
        <v>0.5</v>
      </c>
      <c r="AV27" s="60">
        <f>IF(ISBLANK(HLOOKUP(AV$2,Monitoring_eng!$A$1:$DB$79,Results!$C27,FALSE)),"",IF(HLOOKUP(AV$2,Monitoring_eng!$A$1:$DB$79,Results!$C27,FALSE)=$I27,$P27,IF(HLOOKUP(AV$2,Monitoring_eng!$A$1:$DB$79,Results!$C27,FALSE)=$K27,$Q27,IF(HLOOKUP(AV$2,Monitoring_eng!$A$1:$DB$79,Results!$C27,FALSE)=$M27,$R27,IF(HLOOKUP(AV$2,Monitoring_eng!$A$1:$DB$79,Results!$C27,FALSE)=$O27,$S27,"CHYBA")))))</f>
        <v>0</v>
      </c>
      <c r="AW27" s="60">
        <f>IF(ISBLANK(HLOOKUP(AW$2,Monitoring_eng!$A$1:$DB$79,Results!$C27,FALSE)),"",IF(HLOOKUP(AW$2,Monitoring_eng!$A$1:$DB$79,Results!$C27,FALSE)=$I27,$P27,IF(HLOOKUP(AW$2,Monitoring_eng!$A$1:$DB$79,Results!$C27,FALSE)=$K27,$Q27,IF(HLOOKUP(AW$2,Monitoring_eng!$A$1:$DB$79,Results!$C27,FALSE)=$M27,$R27,IF(HLOOKUP(AW$2,Monitoring_eng!$A$1:$DB$79,Results!$C27,FALSE)=$O27,$S27,"CHYBA")))))</f>
        <v>0.5</v>
      </c>
      <c r="AX27" s="60">
        <f>IF(ISBLANK(HLOOKUP(AX$2,Monitoring_eng!$A$1:$DB$79,Results!$C27,FALSE)),"",IF(HLOOKUP(AX$2,Monitoring_eng!$A$1:$DB$79,Results!$C27,FALSE)=$I27,$P27,IF(HLOOKUP(AX$2,Monitoring_eng!$A$1:$DB$79,Results!$C27,FALSE)=$K27,$Q27,IF(HLOOKUP(AX$2,Monitoring_eng!$A$1:$DB$79,Results!$C27,FALSE)=$M27,$R27,IF(HLOOKUP(AX$2,Monitoring_eng!$A$1:$DB$79,Results!$C27,FALSE)=$O27,$S27,"CHYBA")))))</f>
        <v>0.5</v>
      </c>
      <c r="AY27" s="60">
        <f>IF(ISBLANK(HLOOKUP(AY$2,Monitoring_eng!$A$1:$DB$79,Results!$C27,FALSE)),"",IF(HLOOKUP(AY$2,Monitoring_eng!$A$1:$DB$79,Results!$C27,FALSE)=$I27,$P27,IF(HLOOKUP(AY$2,Monitoring_eng!$A$1:$DB$79,Results!$C27,FALSE)=$K27,$Q27,IF(HLOOKUP(AY$2,Monitoring_eng!$A$1:$DB$79,Results!$C27,FALSE)=$M27,$R27,IF(HLOOKUP(AY$2,Monitoring_eng!$A$1:$DB$79,Results!$C27,FALSE)=$O27,$S27,"CHYBA")))))</f>
        <v>0</v>
      </c>
      <c r="AZ27" s="60">
        <f>IF(ISBLANK(HLOOKUP(AZ$2,Monitoring_eng!$A$1:$DB$79,Results!$C27,FALSE)),"",IF(HLOOKUP(AZ$2,Monitoring_eng!$A$1:$DB$79,Results!$C27,FALSE)=$I27,$P27,IF(HLOOKUP(AZ$2,Monitoring_eng!$A$1:$DB$79,Results!$C27,FALSE)=$K27,$Q27,IF(HLOOKUP(AZ$2,Monitoring_eng!$A$1:$DB$79,Results!$C27,FALSE)=$M27,$R27,IF(HLOOKUP(AZ$2,Monitoring_eng!$A$1:$DB$79,Results!$C27,FALSE)=$O27,$S27,"CHYBA")))))</f>
        <v>0.5</v>
      </c>
      <c r="BA27" s="60">
        <f>IF(ISBLANK(HLOOKUP(BA$2,Monitoring_eng!$A$1:$DB$79,Results!$C27,FALSE)),"",IF(HLOOKUP(BA$2,Monitoring_eng!$A$1:$DB$79,Results!$C27,FALSE)=$I27,$P27,IF(HLOOKUP(BA$2,Monitoring_eng!$A$1:$DB$79,Results!$C27,FALSE)=$K27,$Q27,IF(HLOOKUP(BA$2,Monitoring_eng!$A$1:$DB$79,Results!$C27,FALSE)=$M27,$R27,IF(HLOOKUP(BA$2,Monitoring_eng!$A$1:$DB$79,Results!$C27,FALSE)=$O27,$S27,"CHYBA")))))</f>
        <v>0.5</v>
      </c>
      <c r="BB27" s="60">
        <f>IF(ISBLANK(HLOOKUP(BB$2,Monitoring_eng!$A$1:$DB$79,Results!$C27,FALSE)),"",IF(HLOOKUP(BB$2,Monitoring_eng!$A$1:$DB$79,Results!$C27,FALSE)=$I27,$P27,IF(HLOOKUP(BB$2,Monitoring_eng!$A$1:$DB$79,Results!$C27,FALSE)=$K27,$Q27,IF(HLOOKUP(BB$2,Monitoring_eng!$A$1:$DB$79,Results!$C27,FALSE)=$M27,$R27,IF(HLOOKUP(BB$2,Monitoring_eng!$A$1:$DB$79,Results!$C27,FALSE)=$O27,$S27,"CHYBA")))))</f>
        <v>0.25</v>
      </c>
      <c r="BC27" s="60">
        <f>IF(ISBLANK(HLOOKUP(BC$2,Monitoring_eng!$A$1:$DB$79,Results!$C27,FALSE)),"",IF(HLOOKUP(BC$2,Monitoring_eng!$A$1:$DB$79,Results!$C27,FALSE)=$I27,$P27,IF(HLOOKUP(BC$2,Monitoring_eng!$A$1:$DB$79,Results!$C27,FALSE)=$K27,$Q27,IF(HLOOKUP(BC$2,Monitoring_eng!$A$1:$DB$79,Results!$C27,FALSE)=$M27,$R27,IF(HLOOKUP(BC$2,Monitoring_eng!$A$1:$DB$79,Results!$C27,FALSE)=$O27,$S27,"CHYBA")))))</f>
        <v>0</v>
      </c>
      <c r="BD27" s="60">
        <f>IF(ISBLANK(HLOOKUP(BD$2,Monitoring_eng!$A$1:$DB$79,Results!$C27,FALSE)),"",IF(HLOOKUP(BD$2,Monitoring_eng!$A$1:$DB$79,Results!$C27,FALSE)=$I27,$P27,IF(HLOOKUP(BD$2,Monitoring_eng!$A$1:$DB$79,Results!$C27,FALSE)=$K27,$Q27,IF(HLOOKUP(BD$2,Monitoring_eng!$A$1:$DB$79,Results!$C27,FALSE)=$M27,$R27,IF(HLOOKUP(BD$2,Monitoring_eng!$A$1:$DB$79,Results!$C27,FALSE)=$O27,$S27,"CHYBA")))))</f>
        <v>0.5</v>
      </c>
      <c r="BE27" s="60">
        <f>IF(ISBLANK(HLOOKUP(BE$2,Monitoring_eng!$A$1:$DB$79,Results!$C27,FALSE)),"",IF(HLOOKUP(BE$2,Monitoring_eng!$A$1:$DB$79,Results!$C27,FALSE)=$I27,$P27,IF(HLOOKUP(BE$2,Monitoring_eng!$A$1:$DB$79,Results!$C27,FALSE)=$K27,$Q27,IF(HLOOKUP(BE$2,Monitoring_eng!$A$1:$DB$79,Results!$C27,FALSE)=$M27,$R27,IF(HLOOKUP(BE$2,Monitoring_eng!$A$1:$DB$79,Results!$C27,FALSE)=$O27,$S27,"CHYBA")))))</f>
        <v>0.5</v>
      </c>
      <c r="BF27" s="60">
        <f>IF(ISBLANK(HLOOKUP(BF$2,Monitoring_eng!$A$1:$DB$79,Results!$C27,FALSE)),"",IF(HLOOKUP(BF$2,Monitoring_eng!$A$1:$DB$79,Results!$C27,FALSE)=$I27,$P27,IF(HLOOKUP(BF$2,Monitoring_eng!$A$1:$DB$79,Results!$C27,FALSE)=$K27,$Q27,IF(HLOOKUP(BF$2,Monitoring_eng!$A$1:$DB$79,Results!$C27,FALSE)=$M27,$R27,IF(HLOOKUP(BF$2,Monitoring_eng!$A$1:$DB$79,Results!$C27,FALSE)=$O27,$S27,"CHYBA")))))</f>
        <v>0.5</v>
      </c>
      <c r="BG27" s="60">
        <f>IF(ISBLANK(HLOOKUP(BG$2,Monitoring_eng!$A$1:$DB$79,Results!$C27,FALSE)),"",IF(HLOOKUP(BG$2,Monitoring_eng!$A$1:$DB$79,Results!$C27,FALSE)=$I27,$P27,IF(HLOOKUP(BG$2,Monitoring_eng!$A$1:$DB$79,Results!$C27,FALSE)=$K27,$Q27,IF(HLOOKUP(BG$2,Monitoring_eng!$A$1:$DB$79,Results!$C27,FALSE)=$M27,$R27,IF(HLOOKUP(BG$2,Monitoring_eng!$A$1:$DB$79,Results!$C27,FALSE)=$O27,$S27,"CHYBA")))))</f>
        <v>0</v>
      </c>
      <c r="BH27" s="60">
        <f>IF(ISBLANK(HLOOKUP(BH$2,Monitoring_eng!$A$1:$DB$79,Results!$C27,FALSE)),"",IF(HLOOKUP(BH$2,Monitoring_eng!$A$1:$DB$79,Results!$C27,FALSE)=$I27,$P27,IF(HLOOKUP(BH$2,Monitoring_eng!$A$1:$DB$79,Results!$C27,FALSE)=$K27,$Q27,IF(HLOOKUP(BH$2,Monitoring_eng!$A$1:$DB$79,Results!$C27,FALSE)=$M27,$R27,IF(HLOOKUP(BH$2,Monitoring_eng!$A$1:$DB$79,Results!$C27,FALSE)=$O27,$S27,"CHYBA")))))</f>
        <v>0</v>
      </c>
      <c r="BI27" s="60">
        <f>IF(ISBLANK(HLOOKUP(BI$2,Monitoring_eng!$A$1:$DB$79,Results!$C27,FALSE)),"",IF(HLOOKUP(BI$2,Monitoring_eng!$A$1:$DB$79,Results!$C27,FALSE)=$I27,$P27,IF(HLOOKUP(BI$2,Monitoring_eng!$A$1:$DB$79,Results!$C27,FALSE)=$K27,$Q27,IF(HLOOKUP(BI$2,Monitoring_eng!$A$1:$DB$79,Results!$C27,FALSE)=$M27,$R27,IF(HLOOKUP(BI$2,Monitoring_eng!$A$1:$DB$79,Results!$C27,FALSE)=$O27,$S27,"CHYBA")))))</f>
        <v>0.5</v>
      </c>
      <c r="BJ27" s="60">
        <f>IF(ISBLANK(HLOOKUP(BJ$2,Monitoring_eng!$A$1:$DB$79,Results!$C27,FALSE)),"",IF(HLOOKUP(BJ$2,Monitoring_eng!$A$1:$DB$79,Results!$C27,FALSE)=$I27,$P27,IF(HLOOKUP(BJ$2,Monitoring_eng!$A$1:$DB$79,Results!$C27,FALSE)=$K27,$Q27,IF(HLOOKUP(BJ$2,Monitoring_eng!$A$1:$DB$79,Results!$C27,FALSE)=$M27,$R27,IF(HLOOKUP(BJ$2,Monitoring_eng!$A$1:$DB$79,Results!$C27,FALSE)=$O27,$S27,"CHYBA")))))</f>
        <v>0</v>
      </c>
      <c r="BK27" s="60">
        <f>IF(ISBLANK(HLOOKUP(BK$2,Monitoring_eng!$A$1:$DB$79,Results!$C27,FALSE)),"",IF(HLOOKUP(BK$2,Monitoring_eng!$A$1:$DB$79,Results!$C27,FALSE)=$I27,$P27,IF(HLOOKUP(BK$2,Monitoring_eng!$A$1:$DB$79,Results!$C27,FALSE)=$K27,$Q27,IF(HLOOKUP(BK$2,Monitoring_eng!$A$1:$DB$79,Results!$C27,FALSE)=$M27,$R27,IF(HLOOKUP(BK$2,Monitoring_eng!$A$1:$DB$79,Results!$C27,FALSE)=$O27,$S27,"CHYBA")))))</f>
        <v>0.5</v>
      </c>
      <c r="BL27" s="60">
        <f>IF(ISBLANK(HLOOKUP(BL$2,Monitoring_eng!$A$1:$DB$79,Results!$C27,FALSE)),"",IF(HLOOKUP(BL$2,Monitoring_eng!$A$1:$DB$79,Results!$C27,FALSE)=$I27,$P27,IF(HLOOKUP(BL$2,Monitoring_eng!$A$1:$DB$79,Results!$C27,FALSE)=$K27,$Q27,IF(HLOOKUP(BL$2,Monitoring_eng!$A$1:$DB$79,Results!$C27,FALSE)=$M27,$R27,IF(HLOOKUP(BL$2,Monitoring_eng!$A$1:$DB$79,Results!$C27,FALSE)=$O27,$S27,"CHYBA")))))</f>
        <v>0.5</v>
      </c>
      <c r="BM27" s="60">
        <f>IF(ISBLANK(HLOOKUP(BM$2,Monitoring_eng!$A$1:$DB$79,Results!$C27,FALSE)),"",IF(HLOOKUP(BM$2,Monitoring_eng!$A$1:$DB$79,Results!$C27,FALSE)=$I27,$P27,IF(HLOOKUP(BM$2,Monitoring_eng!$A$1:$DB$79,Results!$C27,FALSE)=$K27,$Q27,IF(HLOOKUP(BM$2,Monitoring_eng!$A$1:$DB$79,Results!$C27,FALSE)=$M27,$R27,IF(HLOOKUP(BM$2,Monitoring_eng!$A$1:$DB$79,Results!$C27,FALSE)=$O27,$S27,"CHYBA")))))</f>
        <v>0.5</v>
      </c>
      <c r="BN27" s="60">
        <f>IF(ISBLANK(HLOOKUP(BN$2,Monitoring_eng!$A$1:$DB$79,Results!$C27,FALSE)),"",IF(HLOOKUP(BN$2,Monitoring_eng!$A$1:$DB$79,Results!$C27,FALSE)=$I27,$P27,IF(HLOOKUP(BN$2,Monitoring_eng!$A$1:$DB$79,Results!$C27,FALSE)=$K27,$Q27,IF(HLOOKUP(BN$2,Monitoring_eng!$A$1:$DB$79,Results!$C27,FALSE)=$M27,$R27,IF(HLOOKUP(BN$2,Monitoring_eng!$A$1:$DB$79,Results!$C27,FALSE)=$O27,$S27,"CHYBA")))))</f>
        <v>0.5</v>
      </c>
      <c r="BO27" s="60">
        <f>IF(ISBLANK(HLOOKUP(BO$2,Monitoring_eng!$A$1:$DB$79,Results!$C27,FALSE)),"",IF(HLOOKUP(BO$2,Monitoring_eng!$A$1:$DB$79,Results!$C27,FALSE)=$I27,$P27,IF(HLOOKUP(BO$2,Monitoring_eng!$A$1:$DB$79,Results!$C27,FALSE)=$K27,$Q27,IF(HLOOKUP(BO$2,Monitoring_eng!$A$1:$DB$79,Results!$C27,FALSE)=$M27,$R27,IF(HLOOKUP(BO$2,Monitoring_eng!$A$1:$DB$79,Results!$C27,FALSE)=$O27,$S27,"CHYBA")))))</f>
        <v>0.5</v>
      </c>
      <c r="BP27" s="60">
        <f>IF(ISBLANK(HLOOKUP(BP$2,Monitoring_eng!$A$1:$DB$79,Results!$C27,FALSE)),"",IF(HLOOKUP(BP$2,Monitoring_eng!$A$1:$DB$79,Results!$C27,FALSE)=$I27,$P27,IF(HLOOKUP(BP$2,Monitoring_eng!$A$1:$DB$79,Results!$C27,FALSE)=$K27,$Q27,IF(HLOOKUP(BP$2,Monitoring_eng!$A$1:$DB$79,Results!$C27,FALSE)=$M27,$R27,IF(HLOOKUP(BP$2,Monitoring_eng!$A$1:$DB$79,Results!$C27,FALSE)=$O27,$S27,"CHYBA")))))</f>
        <v>0.5</v>
      </c>
      <c r="BQ27" s="60">
        <f>IF(ISBLANK(HLOOKUP(BQ$2,Monitoring_eng!$A$1:$DB$79,Results!$C27,FALSE)),"",IF(HLOOKUP(BQ$2,Monitoring_eng!$A$1:$DB$79,Results!$C27,FALSE)=$I27,$P27,IF(HLOOKUP(BQ$2,Monitoring_eng!$A$1:$DB$79,Results!$C27,FALSE)=$K27,$Q27,IF(HLOOKUP(BQ$2,Monitoring_eng!$A$1:$DB$79,Results!$C27,FALSE)=$M27,$R27,IF(HLOOKUP(BQ$2,Monitoring_eng!$A$1:$DB$79,Results!$C27,FALSE)=$O27,$S27,"CHYBA")))))</f>
        <v>0.5</v>
      </c>
    </row>
    <row r="28" spans="1:69" x14ac:dyDescent="0.3">
      <c r="A28" s="37" t="s">
        <v>878</v>
      </c>
      <c r="B28" s="37" t="s">
        <v>328</v>
      </c>
      <c r="C28" s="37">
        <v>27</v>
      </c>
      <c r="D28" s="39" t="s">
        <v>117</v>
      </c>
      <c r="E28" s="39" t="s">
        <v>129</v>
      </c>
      <c r="F28" s="40" t="s">
        <v>16</v>
      </c>
      <c r="G28" s="37">
        <v>0.5</v>
      </c>
      <c r="H28" s="37" t="s">
        <v>481</v>
      </c>
      <c r="I28" s="37" t="s">
        <v>621</v>
      </c>
      <c r="J28" s="37" t="s">
        <v>482</v>
      </c>
      <c r="K28" s="59" t="s">
        <v>622</v>
      </c>
      <c r="L28" s="37" t="s">
        <v>483</v>
      </c>
      <c r="M28" s="37" t="s">
        <v>623</v>
      </c>
      <c r="N28" s="37" t="s">
        <v>755</v>
      </c>
      <c r="O28" s="37" t="s">
        <v>755</v>
      </c>
      <c r="P28" s="37">
        <f t="shared" si="0"/>
        <v>0.5</v>
      </c>
      <c r="Q28" s="37">
        <v>0</v>
      </c>
      <c r="R28" s="37">
        <f t="shared" si="1"/>
        <v>0.25</v>
      </c>
      <c r="S28" s="37" t="s">
        <v>755</v>
      </c>
      <c r="T28" s="60">
        <f>IF(ISBLANK(HLOOKUP(T$2,Monitoring_eng!$A$1:$DB$79,Results!$C28,FALSE)),"",IF(HLOOKUP(T$2,Monitoring_eng!$A$1:$DB$79,Results!$C28,FALSE)=$I28,$P28,IF(HLOOKUP(T$2,Monitoring_eng!$A$1:$DB$79,Results!$C28,FALSE)=$K28,$Q28,IF(HLOOKUP(T$2,Monitoring_eng!$A$1:$DB$79,Results!$C28,FALSE)=$M28,$R28,IF(HLOOKUP(T$2,Monitoring_eng!$A$1:$DB$79,Results!$C28,FALSE)=$O28,$S28,"CHYBA")))))</f>
        <v>0.5</v>
      </c>
      <c r="U28" s="60">
        <f>IF(ISBLANK(HLOOKUP(U$2,Monitoring_eng!$A$1:$DB$79,Results!$C28,FALSE)),"",IF(HLOOKUP(U$2,Monitoring_eng!$A$1:$DB$79,Results!$C28,FALSE)=$I28,$P28,IF(HLOOKUP(U$2,Monitoring_eng!$A$1:$DB$79,Results!$C28,FALSE)=$K28,$Q28,IF(HLOOKUP(U$2,Monitoring_eng!$A$1:$DB$79,Results!$C28,FALSE)=$M28,$R28,IF(HLOOKUP(U$2,Monitoring_eng!$A$1:$DB$79,Results!$C28,FALSE)=$O28,$S28,"CHYBA")))))</f>
        <v>0</v>
      </c>
      <c r="V28" s="60">
        <f>IF(ISBLANK(HLOOKUP(V$2,Monitoring_eng!$A$1:$DB$79,Results!$C28,FALSE)),"",IF(HLOOKUP(V$2,Monitoring_eng!$A$1:$DB$79,Results!$C28,FALSE)=$I28,$P28,IF(HLOOKUP(V$2,Monitoring_eng!$A$1:$DB$79,Results!$C28,FALSE)=$K28,$Q28,IF(HLOOKUP(V$2,Monitoring_eng!$A$1:$DB$79,Results!$C28,FALSE)=$M28,$R28,IF(HLOOKUP(V$2,Monitoring_eng!$A$1:$DB$79,Results!$C28,FALSE)=$O28,$S28,"CHYBA")))))</f>
        <v>0.5</v>
      </c>
      <c r="W28" s="60">
        <f>IF(ISBLANK(HLOOKUP(W$2,Monitoring_eng!$A$1:$DB$79,Results!$C28,FALSE)),"",IF(HLOOKUP(W$2,Monitoring_eng!$A$1:$DB$79,Results!$C28,FALSE)=$I28,$P28,IF(HLOOKUP(W$2,Monitoring_eng!$A$1:$DB$79,Results!$C28,FALSE)=$K28,$Q28,IF(HLOOKUP(W$2,Monitoring_eng!$A$1:$DB$79,Results!$C28,FALSE)=$M28,$R28,IF(HLOOKUP(W$2,Monitoring_eng!$A$1:$DB$79,Results!$C28,FALSE)=$O28,$S28,"CHYBA")))))</f>
        <v>0</v>
      </c>
      <c r="X28" s="60">
        <f>IF(ISBLANK(HLOOKUP(X$2,Monitoring_eng!$A$1:$DB$79,Results!$C28,FALSE)),"",IF(HLOOKUP(X$2,Monitoring_eng!$A$1:$DB$79,Results!$C28,FALSE)=$I28,$P28,IF(HLOOKUP(X$2,Monitoring_eng!$A$1:$DB$79,Results!$C28,FALSE)=$K28,$Q28,IF(HLOOKUP(X$2,Monitoring_eng!$A$1:$DB$79,Results!$C28,FALSE)=$M28,$R28,IF(HLOOKUP(X$2,Monitoring_eng!$A$1:$DB$79,Results!$C28,FALSE)=$O28,$S28,"CHYBA")))))</f>
        <v>0.5</v>
      </c>
      <c r="Y28" s="60">
        <f>IF(ISBLANK(HLOOKUP(Y$2,Monitoring_eng!$A$1:$DB$79,Results!$C28,FALSE)),"",IF(HLOOKUP(Y$2,Monitoring_eng!$A$1:$DB$79,Results!$C28,FALSE)=$I28,$P28,IF(HLOOKUP(Y$2,Monitoring_eng!$A$1:$DB$79,Results!$C28,FALSE)=$K28,$Q28,IF(HLOOKUP(Y$2,Monitoring_eng!$A$1:$DB$79,Results!$C28,FALSE)=$M28,$R28,IF(HLOOKUP(Y$2,Monitoring_eng!$A$1:$DB$79,Results!$C28,FALSE)=$O28,$S28,"CHYBA")))))</f>
        <v>0.5</v>
      </c>
      <c r="Z28" s="60">
        <f>IF(ISBLANK(HLOOKUP(Z$2,Monitoring_eng!$A$1:$DB$79,Results!$C28,FALSE)),"",IF(HLOOKUP(Z$2,Monitoring_eng!$A$1:$DB$79,Results!$C28,FALSE)=$I28,$P28,IF(HLOOKUP(Z$2,Monitoring_eng!$A$1:$DB$79,Results!$C28,FALSE)=$K28,$Q28,IF(HLOOKUP(Z$2,Monitoring_eng!$A$1:$DB$79,Results!$C28,FALSE)=$M28,$R28,IF(HLOOKUP(Z$2,Monitoring_eng!$A$1:$DB$79,Results!$C28,FALSE)=$O28,$S28,"CHYBA")))))</f>
        <v>0.5</v>
      </c>
      <c r="AA28" s="60">
        <f>IF(ISBLANK(HLOOKUP(AA$2,Monitoring_eng!$A$1:$DB$79,Results!$C28,FALSE)),"",IF(HLOOKUP(AA$2,Monitoring_eng!$A$1:$DB$79,Results!$C28,FALSE)=$I28,$P28,IF(HLOOKUP(AA$2,Monitoring_eng!$A$1:$DB$79,Results!$C28,FALSE)=$K28,$Q28,IF(HLOOKUP(AA$2,Monitoring_eng!$A$1:$DB$79,Results!$C28,FALSE)=$M28,$R28,IF(HLOOKUP(AA$2,Monitoring_eng!$A$1:$DB$79,Results!$C28,FALSE)=$O28,$S28,"CHYBA")))))</f>
        <v>0</v>
      </c>
      <c r="AB28" s="60">
        <f>IF(ISBLANK(HLOOKUP(AB$2,Monitoring_eng!$A$1:$DB$79,Results!$C28,FALSE)),"",IF(HLOOKUP(AB$2,Monitoring_eng!$A$1:$DB$79,Results!$C28,FALSE)=$I28,$P28,IF(HLOOKUP(AB$2,Monitoring_eng!$A$1:$DB$79,Results!$C28,FALSE)=$K28,$Q28,IF(HLOOKUP(AB$2,Monitoring_eng!$A$1:$DB$79,Results!$C28,FALSE)=$M28,$R28,IF(HLOOKUP(AB$2,Monitoring_eng!$A$1:$DB$79,Results!$C28,FALSE)=$O28,$S28,"CHYBA")))))</f>
        <v>0</v>
      </c>
      <c r="AC28" s="60">
        <f>IF(ISBLANK(HLOOKUP(AC$2,Monitoring_eng!$A$1:$DB$79,Results!$C28,FALSE)),"",IF(HLOOKUP(AC$2,Monitoring_eng!$A$1:$DB$79,Results!$C28,FALSE)=$I28,$P28,IF(HLOOKUP(AC$2,Monitoring_eng!$A$1:$DB$79,Results!$C28,FALSE)=$K28,$Q28,IF(HLOOKUP(AC$2,Monitoring_eng!$A$1:$DB$79,Results!$C28,FALSE)=$M28,$R28,IF(HLOOKUP(AC$2,Monitoring_eng!$A$1:$DB$79,Results!$C28,FALSE)=$O28,$S28,"CHYBA")))))</f>
        <v>0</v>
      </c>
      <c r="AD28" s="60">
        <f>IF(ISBLANK(HLOOKUP(AD$2,Monitoring_eng!$A$1:$DB$79,Results!$C28,FALSE)),"",IF(HLOOKUP(AD$2,Monitoring_eng!$A$1:$DB$79,Results!$C28,FALSE)=$I28,$P28,IF(HLOOKUP(AD$2,Monitoring_eng!$A$1:$DB$79,Results!$C28,FALSE)=$K28,$Q28,IF(HLOOKUP(AD$2,Monitoring_eng!$A$1:$DB$79,Results!$C28,FALSE)=$M28,$R28,IF(HLOOKUP(AD$2,Monitoring_eng!$A$1:$DB$79,Results!$C28,FALSE)=$O28,$S28,"CHYBA")))))</f>
        <v>0.5</v>
      </c>
      <c r="AE28" s="60">
        <f>IF(ISBLANK(HLOOKUP(AE$2,Monitoring_eng!$A$1:$DB$79,Results!$C28,FALSE)),"",IF(HLOOKUP(AE$2,Monitoring_eng!$A$1:$DB$79,Results!$C28,FALSE)=$I28,$P28,IF(HLOOKUP(AE$2,Monitoring_eng!$A$1:$DB$79,Results!$C28,FALSE)=$K28,$Q28,IF(HLOOKUP(AE$2,Monitoring_eng!$A$1:$DB$79,Results!$C28,FALSE)=$M28,$R28,IF(HLOOKUP(AE$2,Monitoring_eng!$A$1:$DB$79,Results!$C28,FALSE)=$O28,$S28,"CHYBA")))))</f>
        <v>0</v>
      </c>
      <c r="AF28" s="60">
        <f>IF(ISBLANK(HLOOKUP(AF$2,Monitoring_eng!$A$1:$DB$79,Results!$C28,FALSE)),"",IF(HLOOKUP(AF$2,Monitoring_eng!$A$1:$DB$79,Results!$C28,FALSE)=$I28,$P28,IF(HLOOKUP(AF$2,Monitoring_eng!$A$1:$DB$79,Results!$C28,FALSE)=$K28,$Q28,IF(HLOOKUP(AF$2,Monitoring_eng!$A$1:$DB$79,Results!$C28,FALSE)=$M28,$R28,IF(HLOOKUP(AF$2,Monitoring_eng!$A$1:$DB$79,Results!$C28,FALSE)=$O28,$S28,"CHYBA")))))</f>
        <v>0</v>
      </c>
      <c r="AG28" s="60">
        <f>IF(ISBLANK(HLOOKUP(AG$2,Monitoring_eng!$A$1:$DB$79,Results!$C28,FALSE)),"",IF(HLOOKUP(AG$2,Monitoring_eng!$A$1:$DB$79,Results!$C28,FALSE)=$I28,$P28,IF(HLOOKUP(AG$2,Monitoring_eng!$A$1:$DB$79,Results!$C28,FALSE)=$K28,$Q28,IF(HLOOKUP(AG$2,Monitoring_eng!$A$1:$DB$79,Results!$C28,FALSE)=$M28,$R28,IF(HLOOKUP(AG$2,Monitoring_eng!$A$1:$DB$79,Results!$C28,FALSE)=$O28,$S28,"CHYBA")))))</f>
        <v>0</v>
      </c>
      <c r="AH28" s="60">
        <f>IF(ISBLANK(HLOOKUP(AH$2,Monitoring_eng!$A$1:$DB$79,Results!$C28,FALSE)),"",IF(HLOOKUP(AH$2,Monitoring_eng!$A$1:$DB$79,Results!$C28,FALSE)=$I28,$P28,IF(HLOOKUP(AH$2,Monitoring_eng!$A$1:$DB$79,Results!$C28,FALSE)=$K28,$Q28,IF(HLOOKUP(AH$2,Monitoring_eng!$A$1:$DB$79,Results!$C28,FALSE)=$M28,$R28,IF(HLOOKUP(AH$2,Monitoring_eng!$A$1:$DB$79,Results!$C28,FALSE)=$O28,$S28,"CHYBA")))))</f>
        <v>0</v>
      </c>
      <c r="AI28" s="60">
        <f>IF(ISBLANK(HLOOKUP(AI$2,Monitoring_eng!$A$1:$DB$79,Results!$C28,FALSE)),"",IF(HLOOKUP(AI$2,Monitoring_eng!$A$1:$DB$79,Results!$C28,FALSE)=$I28,$P28,IF(HLOOKUP(AI$2,Monitoring_eng!$A$1:$DB$79,Results!$C28,FALSE)=$K28,$Q28,IF(HLOOKUP(AI$2,Monitoring_eng!$A$1:$DB$79,Results!$C28,FALSE)=$M28,$R28,IF(HLOOKUP(AI$2,Monitoring_eng!$A$1:$DB$79,Results!$C28,FALSE)=$O28,$S28,"CHYBA")))))</f>
        <v>0</v>
      </c>
      <c r="AJ28" s="60">
        <f>IF(ISBLANK(HLOOKUP(AJ$2,Monitoring_eng!$A$1:$DB$79,Results!$C28,FALSE)),"",IF(HLOOKUP(AJ$2,Monitoring_eng!$A$1:$DB$79,Results!$C28,FALSE)=$I28,$P28,IF(HLOOKUP(AJ$2,Monitoring_eng!$A$1:$DB$79,Results!$C28,FALSE)=$K28,$Q28,IF(HLOOKUP(AJ$2,Monitoring_eng!$A$1:$DB$79,Results!$C28,FALSE)=$M28,$R28,IF(HLOOKUP(AJ$2,Monitoring_eng!$A$1:$DB$79,Results!$C28,FALSE)=$O28,$S28,"CHYBA")))))</f>
        <v>0</v>
      </c>
      <c r="AK28" s="60">
        <f>IF(ISBLANK(HLOOKUP(AK$2,Monitoring_eng!$A$1:$DB$79,Results!$C28,FALSE)),"",IF(HLOOKUP(AK$2,Monitoring_eng!$A$1:$DB$79,Results!$C28,FALSE)=$I28,$P28,IF(HLOOKUP(AK$2,Monitoring_eng!$A$1:$DB$79,Results!$C28,FALSE)=$K28,$Q28,IF(HLOOKUP(AK$2,Monitoring_eng!$A$1:$DB$79,Results!$C28,FALSE)=$M28,$R28,IF(HLOOKUP(AK$2,Monitoring_eng!$A$1:$DB$79,Results!$C28,FALSE)=$O28,$S28,"CHYBA")))))</f>
        <v>0</v>
      </c>
      <c r="AL28" s="60">
        <f>IF(ISBLANK(HLOOKUP(AL$2,Monitoring_eng!$A$1:$DB$79,Results!$C28,FALSE)),"",IF(HLOOKUP(AL$2,Monitoring_eng!$A$1:$DB$79,Results!$C28,FALSE)=$I28,$P28,IF(HLOOKUP(AL$2,Monitoring_eng!$A$1:$DB$79,Results!$C28,FALSE)=$K28,$Q28,IF(HLOOKUP(AL$2,Monitoring_eng!$A$1:$DB$79,Results!$C28,FALSE)=$M28,$R28,IF(HLOOKUP(AL$2,Monitoring_eng!$A$1:$DB$79,Results!$C28,FALSE)=$O28,$S28,"CHYBA")))))</f>
        <v>0</v>
      </c>
      <c r="AM28" s="60">
        <f>IF(ISBLANK(HLOOKUP(AM$2,Monitoring_eng!$A$1:$DB$79,Results!$C28,FALSE)),"",IF(HLOOKUP(AM$2,Monitoring_eng!$A$1:$DB$79,Results!$C28,FALSE)=$I28,$P28,IF(HLOOKUP(AM$2,Monitoring_eng!$A$1:$DB$79,Results!$C28,FALSE)=$K28,$Q28,IF(HLOOKUP(AM$2,Monitoring_eng!$A$1:$DB$79,Results!$C28,FALSE)=$M28,$R28,IF(HLOOKUP(AM$2,Monitoring_eng!$A$1:$DB$79,Results!$C28,FALSE)=$O28,$S28,"CHYBA")))))</f>
        <v>0.5</v>
      </c>
      <c r="AN28" s="60">
        <f>IF(ISBLANK(HLOOKUP(AN$2,Monitoring_eng!$A$1:$DB$79,Results!$C28,FALSE)),"",IF(HLOOKUP(AN$2,Monitoring_eng!$A$1:$DB$79,Results!$C28,FALSE)=$I28,$P28,IF(HLOOKUP(AN$2,Monitoring_eng!$A$1:$DB$79,Results!$C28,FALSE)=$K28,$Q28,IF(HLOOKUP(AN$2,Monitoring_eng!$A$1:$DB$79,Results!$C28,FALSE)=$M28,$R28,IF(HLOOKUP(AN$2,Monitoring_eng!$A$1:$DB$79,Results!$C28,FALSE)=$O28,$S28,"CHYBA")))))</f>
        <v>0.5</v>
      </c>
      <c r="AO28" s="60">
        <f>IF(ISBLANK(HLOOKUP(AO$2,Monitoring_eng!$A$1:$DB$79,Results!$C28,FALSE)),"",IF(HLOOKUP(AO$2,Monitoring_eng!$A$1:$DB$79,Results!$C28,FALSE)=$I28,$P28,IF(HLOOKUP(AO$2,Monitoring_eng!$A$1:$DB$79,Results!$C28,FALSE)=$K28,$Q28,IF(HLOOKUP(AO$2,Monitoring_eng!$A$1:$DB$79,Results!$C28,FALSE)=$M28,$R28,IF(HLOOKUP(AO$2,Monitoring_eng!$A$1:$DB$79,Results!$C28,FALSE)=$O28,$S28,"CHYBA")))))</f>
        <v>0.5</v>
      </c>
      <c r="AP28" s="60">
        <f>IF(ISBLANK(HLOOKUP(AP$2,Monitoring_eng!$A$1:$DB$79,Results!$C28,FALSE)),"",IF(HLOOKUP(AP$2,Monitoring_eng!$A$1:$DB$79,Results!$C28,FALSE)=$I28,$P28,IF(HLOOKUP(AP$2,Monitoring_eng!$A$1:$DB$79,Results!$C28,FALSE)=$K28,$Q28,IF(HLOOKUP(AP$2,Monitoring_eng!$A$1:$DB$79,Results!$C28,FALSE)=$M28,$R28,IF(HLOOKUP(AP$2,Monitoring_eng!$A$1:$DB$79,Results!$C28,FALSE)=$O28,$S28,"CHYBA")))))</f>
        <v>0</v>
      </c>
      <c r="AQ28" s="60">
        <f>IF(ISBLANK(HLOOKUP(AQ$2,Monitoring_eng!$A$1:$DB$79,Results!$C28,FALSE)),"",IF(HLOOKUP(AQ$2,Monitoring_eng!$A$1:$DB$79,Results!$C28,FALSE)=$I28,$P28,IF(HLOOKUP(AQ$2,Monitoring_eng!$A$1:$DB$79,Results!$C28,FALSE)=$K28,$Q28,IF(HLOOKUP(AQ$2,Monitoring_eng!$A$1:$DB$79,Results!$C28,FALSE)=$M28,$R28,IF(HLOOKUP(AQ$2,Monitoring_eng!$A$1:$DB$79,Results!$C28,FALSE)=$O28,$S28,"CHYBA")))))</f>
        <v>0</v>
      </c>
      <c r="AR28" s="60">
        <f>IF(ISBLANK(HLOOKUP(AR$2,Monitoring_eng!$A$1:$DB$79,Results!$C28,FALSE)),"",IF(HLOOKUP(AR$2,Monitoring_eng!$A$1:$DB$79,Results!$C28,FALSE)=$I28,$P28,IF(HLOOKUP(AR$2,Monitoring_eng!$A$1:$DB$79,Results!$C28,FALSE)=$K28,$Q28,IF(HLOOKUP(AR$2,Monitoring_eng!$A$1:$DB$79,Results!$C28,FALSE)=$M28,$R28,IF(HLOOKUP(AR$2,Monitoring_eng!$A$1:$DB$79,Results!$C28,FALSE)=$O28,$S28,"CHYBA")))))</f>
        <v>0.5</v>
      </c>
      <c r="AS28" s="60">
        <f>IF(ISBLANK(HLOOKUP(AS$2,Monitoring_eng!$A$1:$DB$79,Results!$C28,FALSE)),"",IF(HLOOKUP(AS$2,Monitoring_eng!$A$1:$DB$79,Results!$C28,FALSE)=$I28,$P28,IF(HLOOKUP(AS$2,Monitoring_eng!$A$1:$DB$79,Results!$C28,FALSE)=$K28,$Q28,IF(HLOOKUP(AS$2,Monitoring_eng!$A$1:$DB$79,Results!$C28,FALSE)=$M28,$R28,IF(HLOOKUP(AS$2,Monitoring_eng!$A$1:$DB$79,Results!$C28,FALSE)=$O28,$S28,"CHYBA")))))</f>
        <v>0.5</v>
      </c>
      <c r="AT28" s="60">
        <f>IF(ISBLANK(HLOOKUP(AT$2,Monitoring_eng!$A$1:$DB$79,Results!$C28,FALSE)),"",IF(HLOOKUP(AT$2,Monitoring_eng!$A$1:$DB$79,Results!$C28,FALSE)=$I28,$P28,IF(HLOOKUP(AT$2,Monitoring_eng!$A$1:$DB$79,Results!$C28,FALSE)=$K28,$Q28,IF(HLOOKUP(AT$2,Monitoring_eng!$A$1:$DB$79,Results!$C28,FALSE)=$M28,$R28,IF(HLOOKUP(AT$2,Monitoring_eng!$A$1:$DB$79,Results!$C28,FALSE)=$O28,$S28,"CHYBA")))))</f>
        <v>0.5</v>
      </c>
      <c r="AU28" s="60">
        <f>IF(ISBLANK(HLOOKUP(AU$2,Monitoring_eng!$A$1:$DB$79,Results!$C28,FALSE)),"",IF(HLOOKUP(AU$2,Monitoring_eng!$A$1:$DB$79,Results!$C28,FALSE)=$I28,$P28,IF(HLOOKUP(AU$2,Monitoring_eng!$A$1:$DB$79,Results!$C28,FALSE)=$K28,$Q28,IF(HLOOKUP(AU$2,Monitoring_eng!$A$1:$DB$79,Results!$C28,FALSE)=$M28,$R28,IF(HLOOKUP(AU$2,Monitoring_eng!$A$1:$DB$79,Results!$C28,FALSE)=$O28,$S28,"CHYBA")))))</f>
        <v>0.5</v>
      </c>
      <c r="AV28" s="60">
        <f>IF(ISBLANK(HLOOKUP(AV$2,Monitoring_eng!$A$1:$DB$79,Results!$C28,FALSE)),"",IF(HLOOKUP(AV$2,Monitoring_eng!$A$1:$DB$79,Results!$C28,FALSE)=$I28,$P28,IF(HLOOKUP(AV$2,Monitoring_eng!$A$1:$DB$79,Results!$C28,FALSE)=$K28,$Q28,IF(HLOOKUP(AV$2,Monitoring_eng!$A$1:$DB$79,Results!$C28,FALSE)=$M28,$R28,IF(HLOOKUP(AV$2,Monitoring_eng!$A$1:$DB$79,Results!$C28,FALSE)=$O28,$S28,"CHYBA")))))</f>
        <v>0</v>
      </c>
      <c r="AW28" s="60">
        <f>IF(ISBLANK(HLOOKUP(AW$2,Monitoring_eng!$A$1:$DB$79,Results!$C28,FALSE)),"",IF(HLOOKUP(AW$2,Monitoring_eng!$A$1:$DB$79,Results!$C28,FALSE)=$I28,$P28,IF(HLOOKUP(AW$2,Monitoring_eng!$A$1:$DB$79,Results!$C28,FALSE)=$K28,$Q28,IF(HLOOKUP(AW$2,Monitoring_eng!$A$1:$DB$79,Results!$C28,FALSE)=$M28,$R28,IF(HLOOKUP(AW$2,Monitoring_eng!$A$1:$DB$79,Results!$C28,FALSE)=$O28,$S28,"CHYBA")))))</f>
        <v>0.5</v>
      </c>
      <c r="AX28" s="60">
        <f>IF(ISBLANK(HLOOKUP(AX$2,Monitoring_eng!$A$1:$DB$79,Results!$C28,FALSE)),"",IF(HLOOKUP(AX$2,Monitoring_eng!$A$1:$DB$79,Results!$C28,FALSE)=$I28,$P28,IF(HLOOKUP(AX$2,Monitoring_eng!$A$1:$DB$79,Results!$C28,FALSE)=$K28,$Q28,IF(HLOOKUP(AX$2,Monitoring_eng!$A$1:$DB$79,Results!$C28,FALSE)=$M28,$R28,IF(HLOOKUP(AX$2,Monitoring_eng!$A$1:$DB$79,Results!$C28,FALSE)=$O28,$S28,"CHYBA")))))</f>
        <v>0.5</v>
      </c>
      <c r="AY28" s="60">
        <f>IF(ISBLANK(HLOOKUP(AY$2,Monitoring_eng!$A$1:$DB$79,Results!$C28,FALSE)),"",IF(HLOOKUP(AY$2,Monitoring_eng!$A$1:$DB$79,Results!$C28,FALSE)=$I28,$P28,IF(HLOOKUP(AY$2,Monitoring_eng!$A$1:$DB$79,Results!$C28,FALSE)=$K28,$Q28,IF(HLOOKUP(AY$2,Monitoring_eng!$A$1:$DB$79,Results!$C28,FALSE)=$M28,$R28,IF(HLOOKUP(AY$2,Monitoring_eng!$A$1:$DB$79,Results!$C28,FALSE)=$O28,$S28,"CHYBA")))))</f>
        <v>0</v>
      </c>
      <c r="AZ28" s="60">
        <f>IF(ISBLANK(HLOOKUP(AZ$2,Monitoring_eng!$A$1:$DB$79,Results!$C28,FALSE)),"",IF(HLOOKUP(AZ$2,Monitoring_eng!$A$1:$DB$79,Results!$C28,FALSE)=$I28,$P28,IF(HLOOKUP(AZ$2,Monitoring_eng!$A$1:$DB$79,Results!$C28,FALSE)=$K28,$Q28,IF(HLOOKUP(AZ$2,Monitoring_eng!$A$1:$DB$79,Results!$C28,FALSE)=$M28,$R28,IF(HLOOKUP(AZ$2,Monitoring_eng!$A$1:$DB$79,Results!$C28,FALSE)=$O28,$S28,"CHYBA")))))</f>
        <v>0.5</v>
      </c>
      <c r="BA28" s="60">
        <f>IF(ISBLANK(HLOOKUP(BA$2,Monitoring_eng!$A$1:$DB$79,Results!$C28,FALSE)),"",IF(HLOOKUP(BA$2,Monitoring_eng!$A$1:$DB$79,Results!$C28,FALSE)=$I28,$P28,IF(HLOOKUP(BA$2,Monitoring_eng!$A$1:$DB$79,Results!$C28,FALSE)=$K28,$Q28,IF(HLOOKUP(BA$2,Monitoring_eng!$A$1:$DB$79,Results!$C28,FALSE)=$M28,$R28,IF(HLOOKUP(BA$2,Monitoring_eng!$A$1:$DB$79,Results!$C28,FALSE)=$O28,$S28,"CHYBA")))))</f>
        <v>0</v>
      </c>
      <c r="BB28" s="60">
        <f>IF(ISBLANK(HLOOKUP(BB$2,Monitoring_eng!$A$1:$DB$79,Results!$C28,FALSE)),"",IF(HLOOKUP(BB$2,Monitoring_eng!$A$1:$DB$79,Results!$C28,FALSE)=$I28,$P28,IF(HLOOKUP(BB$2,Monitoring_eng!$A$1:$DB$79,Results!$C28,FALSE)=$K28,$Q28,IF(HLOOKUP(BB$2,Monitoring_eng!$A$1:$DB$79,Results!$C28,FALSE)=$M28,$R28,IF(HLOOKUP(BB$2,Monitoring_eng!$A$1:$DB$79,Results!$C28,FALSE)=$O28,$S28,"CHYBA")))))</f>
        <v>0</v>
      </c>
      <c r="BC28" s="60">
        <f>IF(ISBLANK(HLOOKUP(BC$2,Monitoring_eng!$A$1:$DB$79,Results!$C28,FALSE)),"",IF(HLOOKUP(BC$2,Monitoring_eng!$A$1:$DB$79,Results!$C28,FALSE)=$I28,$P28,IF(HLOOKUP(BC$2,Monitoring_eng!$A$1:$DB$79,Results!$C28,FALSE)=$K28,$Q28,IF(HLOOKUP(BC$2,Monitoring_eng!$A$1:$DB$79,Results!$C28,FALSE)=$M28,$R28,IF(HLOOKUP(BC$2,Monitoring_eng!$A$1:$DB$79,Results!$C28,FALSE)=$O28,$S28,"CHYBA")))))</f>
        <v>0</v>
      </c>
      <c r="BD28" s="60">
        <f>IF(ISBLANK(HLOOKUP(BD$2,Monitoring_eng!$A$1:$DB$79,Results!$C28,FALSE)),"",IF(HLOOKUP(BD$2,Monitoring_eng!$A$1:$DB$79,Results!$C28,FALSE)=$I28,$P28,IF(HLOOKUP(BD$2,Monitoring_eng!$A$1:$DB$79,Results!$C28,FALSE)=$K28,$Q28,IF(HLOOKUP(BD$2,Monitoring_eng!$A$1:$DB$79,Results!$C28,FALSE)=$M28,$R28,IF(HLOOKUP(BD$2,Monitoring_eng!$A$1:$DB$79,Results!$C28,FALSE)=$O28,$S28,"CHYBA")))))</f>
        <v>0</v>
      </c>
      <c r="BE28" s="60">
        <f>IF(ISBLANK(HLOOKUP(BE$2,Monitoring_eng!$A$1:$DB$79,Results!$C28,FALSE)),"",IF(HLOOKUP(BE$2,Monitoring_eng!$A$1:$DB$79,Results!$C28,FALSE)=$I28,$P28,IF(HLOOKUP(BE$2,Monitoring_eng!$A$1:$DB$79,Results!$C28,FALSE)=$K28,$Q28,IF(HLOOKUP(BE$2,Monitoring_eng!$A$1:$DB$79,Results!$C28,FALSE)=$M28,$R28,IF(HLOOKUP(BE$2,Monitoring_eng!$A$1:$DB$79,Results!$C28,FALSE)=$O28,$S28,"CHYBA")))))</f>
        <v>0.5</v>
      </c>
      <c r="BF28" s="60">
        <f>IF(ISBLANK(HLOOKUP(BF$2,Monitoring_eng!$A$1:$DB$79,Results!$C28,FALSE)),"",IF(HLOOKUP(BF$2,Monitoring_eng!$A$1:$DB$79,Results!$C28,FALSE)=$I28,$P28,IF(HLOOKUP(BF$2,Monitoring_eng!$A$1:$DB$79,Results!$C28,FALSE)=$K28,$Q28,IF(HLOOKUP(BF$2,Monitoring_eng!$A$1:$DB$79,Results!$C28,FALSE)=$M28,$R28,IF(HLOOKUP(BF$2,Monitoring_eng!$A$1:$DB$79,Results!$C28,FALSE)=$O28,$S28,"CHYBA")))))</f>
        <v>0.5</v>
      </c>
      <c r="BG28" s="60">
        <f>IF(ISBLANK(HLOOKUP(BG$2,Monitoring_eng!$A$1:$DB$79,Results!$C28,FALSE)),"",IF(HLOOKUP(BG$2,Monitoring_eng!$A$1:$DB$79,Results!$C28,FALSE)=$I28,$P28,IF(HLOOKUP(BG$2,Monitoring_eng!$A$1:$DB$79,Results!$C28,FALSE)=$K28,$Q28,IF(HLOOKUP(BG$2,Monitoring_eng!$A$1:$DB$79,Results!$C28,FALSE)=$M28,$R28,IF(HLOOKUP(BG$2,Monitoring_eng!$A$1:$DB$79,Results!$C28,FALSE)=$O28,$S28,"CHYBA")))))</f>
        <v>0.25</v>
      </c>
      <c r="BH28" s="60">
        <f>IF(ISBLANK(HLOOKUP(BH$2,Monitoring_eng!$A$1:$DB$79,Results!$C28,FALSE)),"",IF(HLOOKUP(BH$2,Monitoring_eng!$A$1:$DB$79,Results!$C28,FALSE)=$I28,$P28,IF(HLOOKUP(BH$2,Monitoring_eng!$A$1:$DB$79,Results!$C28,FALSE)=$K28,$Q28,IF(HLOOKUP(BH$2,Monitoring_eng!$A$1:$DB$79,Results!$C28,FALSE)=$M28,$R28,IF(HLOOKUP(BH$2,Monitoring_eng!$A$1:$DB$79,Results!$C28,FALSE)=$O28,$S28,"CHYBA")))))</f>
        <v>0</v>
      </c>
      <c r="BI28" s="60">
        <f>IF(ISBLANK(HLOOKUP(BI$2,Monitoring_eng!$A$1:$DB$79,Results!$C28,FALSE)),"",IF(HLOOKUP(BI$2,Monitoring_eng!$A$1:$DB$79,Results!$C28,FALSE)=$I28,$P28,IF(HLOOKUP(BI$2,Monitoring_eng!$A$1:$DB$79,Results!$C28,FALSE)=$K28,$Q28,IF(HLOOKUP(BI$2,Monitoring_eng!$A$1:$DB$79,Results!$C28,FALSE)=$M28,$R28,IF(HLOOKUP(BI$2,Monitoring_eng!$A$1:$DB$79,Results!$C28,FALSE)=$O28,$S28,"CHYBA")))))</f>
        <v>0.5</v>
      </c>
      <c r="BJ28" s="60">
        <f>IF(ISBLANK(HLOOKUP(BJ$2,Monitoring_eng!$A$1:$DB$79,Results!$C28,FALSE)),"",IF(HLOOKUP(BJ$2,Monitoring_eng!$A$1:$DB$79,Results!$C28,FALSE)=$I28,$P28,IF(HLOOKUP(BJ$2,Monitoring_eng!$A$1:$DB$79,Results!$C28,FALSE)=$K28,$Q28,IF(HLOOKUP(BJ$2,Monitoring_eng!$A$1:$DB$79,Results!$C28,FALSE)=$M28,$R28,IF(HLOOKUP(BJ$2,Monitoring_eng!$A$1:$DB$79,Results!$C28,FALSE)=$O28,$S28,"CHYBA")))))</f>
        <v>0</v>
      </c>
      <c r="BK28" s="60">
        <f>IF(ISBLANK(HLOOKUP(BK$2,Monitoring_eng!$A$1:$DB$79,Results!$C28,FALSE)),"",IF(HLOOKUP(BK$2,Monitoring_eng!$A$1:$DB$79,Results!$C28,FALSE)=$I28,$P28,IF(HLOOKUP(BK$2,Monitoring_eng!$A$1:$DB$79,Results!$C28,FALSE)=$K28,$Q28,IF(HLOOKUP(BK$2,Monitoring_eng!$A$1:$DB$79,Results!$C28,FALSE)=$M28,$R28,IF(HLOOKUP(BK$2,Monitoring_eng!$A$1:$DB$79,Results!$C28,FALSE)=$O28,$S28,"CHYBA")))))</f>
        <v>0.5</v>
      </c>
      <c r="BL28" s="60">
        <f>IF(ISBLANK(HLOOKUP(BL$2,Monitoring_eng!$A$1:$DB$79,Results!$C28,FALSE)),"",IF(HLOOKUP(BL$2,Monitoring_eng!$A$1:$DB$79,Results!$C28,FALSE)=$I28,$P28,IF(HLOOKUP(BL$2,Monitoring_eng!$A$1:$DB$79,Results!$C28,FALSE)=$K28,$Q28,IF(HLOOKUP(BL$2,Monitoring_eng!$A$1:$DB$79,Results!$C28,FALSE)=$M28,$R28,IF(HLOOKUP(BL$2,Monitoring_eng!$A$1:$DB$79,Results!$C28,FALSE)=$O28,$S28,"CHYBA")))))</f>
        <v>0.5</v>
      </c>
      <c r="BM28" s="60">
        <f>IF(ISBLANK(HLOOKUP(BM$2,Monitoring_eng!$A$1:$DB$79,Results!$C28,FALSE)),"",IF(HLOOKUP(BM$2,Monitoring_eng!$A$1:$DB$79,Results!$C28,FALSE)=$I28,$P28,IF(HLOOKUP(BM$2,Monitoring_eng!$A$1:$DB$79,Results!$C28,FALSE)=$K28,$Q28,IF(HLOOKUP(BM$2,Monitoring_eng!$A$1:$DB$79,Results!$C28,FALSE)=$M28,$R28,IF(HLOOKUP(BM$2,Monitoring_eng!$A$1:$DB$79,Results!$C28,FALSE)=$O28,$S28,"CHYBA")))))</f>
        <v>0.25</v>
      </c>
      <c r="BN28" s="60">
        <f>IF(ISBLANK(HLOOKUP(BN$2,Monitoring_eng!$A$1:$DB$79,Results!$C28,FALSE)),"",IF(HLOOKUP(BN$2,Monitoring_eng!$A$1:$DB$79,Results!$C28,FALSE)=$I28,$P28,IF(HLOOKUP(BN$2,Monitoring_eng!$A$1:$DB$79,Results!$C28,FALSE)=$K28,$Q28,IF(HLOOKUP(BN$2,Monitoring_eng!$A$1:$DB$79,Results!$C28,FALSE)=$M28,$R28,IF(HLOOKUP(BN$2,Monitoring_eng!$A$1:$DB$79,Results!$C28,FALSE)=$O28,$S28,"CHYBA")))))</f>
        <v>0.5</v>
      </c>
      <c r="BO28" s="60">
        <f>IF(ISBLANK(HLOOKUP(BO$2,Monitoring_eng!$A$1:$DB$79,Results!$C28,FALSE)),"",IF(HLOOKUP(BO$2,Monitoring_eng!$A$1:$DB$79,Results!$C28,FALSE)=$I28,$P28,IF(HLOOKUP(BO$2,Monitoring_eng!$A$1:$DB$79,Results!$C28,FALSE)=$K28,$Q28,IF(HLOOKUP(BO$2,Monitoring_eng!$A$1:$DB$79,Results!$C28,FALSE)=$M28,$R28,IF(HLOOKUP(BO$2,Monitoring_eng!$A$1:$DB$79,Results!$C28,FALSE)=$O28,$S28,"CHYBA")))))</f>
        <v>0.5</v>
      </c>
      <c r="BP28" s="60">
        <f>IF(ISBLANK(HLOOKUP(BP$2,Monitoring_eng!$A$1:$DB$79,Results!$C28,FALSE)),"",IF(HLOOKUP(BP$2,Monitoring_eng!$A$1:$DB$79,Results!$C28,FALSE)=$I28,$P28,IF(HLOOKUP(BP$2,Monitoring_eng!$A$1:$DB$79,Results!$C28,FALSE)=$K28,$Q28,IF(HLOOKUP(BP$2,Monitoring_eng!$A$1:$DB$79,Results!$C28,FALSE)=$M28,$R28,IF(HLOOKUP(BP$2,Monitoring_eng!$A$1:$DB$79,Results!$C28,FALSE)=$O28,$S28,"CHYBA")))))</f>
        <v>0.5</v>
      </c>
      <c r="BQ28" s="60">
        <f>IF(ISBLANK(HLOOKUP(BQ$2,Monitoring_eng!$A$1:$DB$79,Results!$C28,FALSE)),"",IF(HLOOKUP(BQ$2,Monitoring_eng!$A$1:$DB$79,Results!$C28,FALSE)=$I28,$P28,IF(HLOOKUP(BQ$2,Monitoring_eng!$A$1:$DB$79,Results!$C28,FALSE)=$K28,$Q28,IF(HLOOKUP(BQ$2,Monitoring_eng!$A$1:$DB$79,Results!$C28,FALSE)=$M28,$R28,IF(HLOOKUP(BQ$2,Monitoring_eng!$A$1:$DB$79,Results!$C28,FALSE)=$O28,$S28,"CHYBA")))))</f>
        <v>0.5</v>
      </c>
    </row>
    <row r="29" spans="1:69" x14ac:dyDescent="0.3">
      <c r="A29" s="37" t="s">
        <v>879</v>
      </c>
      <c r="B29" s="37" t="s">
        <v>329</v>
      </c>
      <c r="C29" s="37">
        <v>28</v>
      </c>
      <c r="D29" s="39" t="s">
        <v>118</v>
      </c>
      <c r="E29" s="39" t="s">
        <v>130</v>
      </c>
      <c r="F29" s="40" t="s">
        <v>16</v>
      </c>
      <c r="G29" s="37">
        <v>0.5</v>
      </c>
      <c r="H29" s="37" t="s">
        <v>481</v>
      </c>
      <c r="I29" s="37" t="s">
        <v>621</v>
      </c>
      <c r="J29" s="37" t="s">
        <v>482</v>
      </c>
      <c r="K29" s="59" t="s">
        <v>622</v>
      </c>
      <c r="L29" s="37" t="s">
        <v>483</v>
      </c>
      <c r="M29" s="37" t="s">
        <v>623</v>
      </c>
      <c r="N29" s="37" t="s">
        <v>755</v>
      </c>
      <c r="O29" s="37" t="s">
        <v>755</v>
      </c>
      <c r="P29" s="37">
        <f t="shared" si="0"/>
        <v>0.5</v>
      </c>
      <c r="Q29" s="37">
        <v>0</v>
      </c>
      <c r="R29" s="37">
        <f t="shared" si="1"/>
        <v>0.25</v>
      </c>
      <c r="S29" s="37" t="s">
        <v>755</v>
      </c>
      <c r="T29" s="60">
        <f>IF(ISBLANK(HLOOKUP(T$2,Monitoring_eng!$A$1:$DB$79,Results!$C29,FALSE)),"",IF(HLOOKUP(T$2,Monitoring_eng!$A$1:$DB$79,Results!$C29,FALSE)=$I29,$P29,IF(HLOOKUP(T$2,Monitoring_eng!$A$1:$DB$79,Results!$C29,FALSE)=$K29,$Q29,IF(HLOOKUP(T$2,Monitoring_eng!$A$1:$DB$79,Results!$C29,FALSE)=$M29,$R29,IF(HLOOKUP(T$2,Monitoring_eng!$A$1:$DB$79,Results!$C29,FALSE)=$O29,$S29,"CHYBA")))))</f>
        <v>0.5</v>
      </c>
      <c r="U29" s="60">
        <f>IF(ISBLANK(HLOOKUP(U$2,Monitoring_eng!$A$1:$DB$79,Results!$C29,FALSE)),"",IF(HLOOKUP(U$2,Monitoring_eng!$A$1:$DB$79,Results!$C29,FALSE)=$I29,$P29,IF(HLOOKUP(U$2,Monitoring_eng!$A$1:$DB$79,Results!$C29,FALSE)=$K29,$Q29,IF(HLOOKUP(U$2,Monitoring_eng!$A$1:$DB$79,Results!$C29,FALSE)=$M29,$R29,IF(HLOOKUP(U$2,Monitoring_eng!$A$1:$DB$79,Results!$C29,FALSE)=$O29,$S29,"CHYBA")))))</f>
        <v>0</v>
      </c>
      <c r="V29" s="60">
        <f>IF(ISBLANK(HLOOKUP(V$2,Monitoring_eng!$A$1:$DB$79,Results!$C29,FALSE)),"",IF(HLOOKUP(V$2,Monitoring_eng!$A$1:$DB$79,Results!$C29,FALSE)=$I29,$P29,IF(HLOOKUP(V$2,Monitoring_eng!$A$1:$DB$79,Results!$C29,FALSE)=$K29,$Q29,IF(HLOOKUP(V$2,Monitoring_eng!$A$1:$DB$79,Results!$C29,FALSE)=$M29,$R29,IF(HLOOKUP(V$2,Monitoring_eng!$A$1:$DB$79,Results!$C29,FALSE)=$O29,$S29,"CHYBA")))))</f>
        <v>0.5</v>
      </c>
      <c r="W29" s="60">
        <f>IF(ISBLANK(HLOOKUP(W$2,Monitoring_eng!$A$1:$DB$79,Results!$C29,FALSE)),"",IF(HLOOKUP(W$2,Monitoring_eng!$A$1:$DB$79,Results!$C29,FALSE)=$I29,$P29,IF(HLOOKUP(W$2,Monitoring_eng!$A$1:$DB$79,Results!$C29,FALSE)=$K29,$Q29,IF(HLOOKUP(W$2,Monitoring_eng!$A$1:$DB$79,Results!$C29,FALSE)=$M29,$R29,IF(HLOOKUP(W$2,Monitoring_eng!$A$1:$DB$79,Results!$C29,FALSE)=$O29,$S29,"CHYBA")))))</f>
        <v>0.5</v>
      </c>
      <c r="X29" s="60">
        <f>IF(ISBLANK(HLOOKUP(X$2,Monitoring_eng!$A$1:$DB$79,Results!$C29,FALSE)),"",IF(HLOOKUP(X$2,Monitoring_eng!$A$1:$DB$79,Results!$C29,FALSE)=$I29,$P29,IF(HLOOKUP(X$2,Monitoring_eng!$A$1:$DB$79,Results!$C29,FALSE)=$K29,$Q29,IF(HLOOKUP(X$2,Monitoring_eng!$A$1:$DB$79,Results!$C29,FALSE)=$M29,$R29,IF(HLOOKUP(X$2,Monitoring_eng!$A$1:$DB$79,Results!$C29,FALSE)=$O29,$S29,"CHYBA")))))</f>
        <v>0.5</v>
      </c>
      <c r="Y29" s="60">
        <f>IF(ISBLANK(HLOOKUP(Y$2,Monitoring_eng!$A$1:$DB$79,Results!$C29,FALSE)),"",IF(HLOOKUP(Y$2,Monitoring_eng!$A$1:$DB$79,Results!$C29,FALSE)=$I29,$P29,IF(HLOOKUP(Y$2,Monitoring_eng!$A$1:$DB$79,Results!$C29,FALSE)=$K29,$Q29,IF(HLOOKUP(Y$2,Monitoring_eng!$A$1:$DB$79,Results!$C29,FALSE)=$M29,$R29,IF(HLOOKUP(Y$2,Monitoring_eng!$A$1:$DB$79,Results!$C29,FALSE)=$O29,$S29,"CHYBA")))))</f>
        <v>0.5</v>
      </c>
      <c r="Z29" s="60">
        <f>IF(ISBLANK(HLOOKUP(Z$2,Monitoring_eng!$A$1:$DB$79,Results!$C29,FALSE)),"",IF(HLOOKUP(Z$2,Monitoring_eng!$A$1:$DB$79,Results!$C29,FALSE)=$I29,$P29,IF(HLOOKUP(Z$2,Monitoring_eng!$A$1:$DB$79,Results!$C29,FALSE)=$K29,$Q29,IF(HLOOKUP(Z$2,Monitoring_eng!$A$1:$DB$79,Results!$C29,FALSE)=$M29,$R29,IF(HLOOKUP(Z$2,Monitoring_eng!$A$1:$DB$79,Results!$C29,FALSE)=$O29,$S29,"CHYBA")))))</f>
        <v>0.5</v>
      </c>
      <c r="AA29" s="60">
        <f>IF(ISBLANK(HLOOKUP(AA$2,Monitoring_eng!$A$1:$DB$79,Results!$C29,FALSE)),"",IF(HLOOKUP(AA$2,Monitoring_eng!$A$1:$DB$79,Results!$C29,FALSE)=$I29,$P29,IF(HLOOKUP(AA$2,Monitoring_eng!$A$1:$DB$79,Results!$C29,FALSE)=$K29,$Q29,IF(HLOOKUP(AA$2,Monitoring_eng!$A$1:$DB$79,Results!$C29,FALSE)=$M29,$R29,IF(HLOOKUP(AA$2,Monitoring_eng!$A$1:$DB$79,Results!$C29,FALSE)=$O29,$S29,"CHYBA")))))</f>
        <v>0.5</v>
      </c>
      <c r="AB29" s="60">
        <f>IF(ISBLANK(HLOOKUP(AB$2,Monitoring_eng!$A$1:$DB$79,Results!$C29,FALSE)),"",IF(HLOOKUP(AB$2,Monitoring_eng!$A$1:$DB$79,Results!$C29,FALSE)=$I29,$P29,IF(HLOOKUP(AB$2,Monitoring_eng!$A$1:$DB$79,Results!$C29,FALSE)=$K29,$Q29,IF(HLOOKUP(AB$2,Monitoring_eng!$A$1:$DB$79,Results!$C29,FALSE)=$M29,$R29,IF(HLOOKUP(AB$2,Monitoring_eng!$A$1:$DB$79,Results!$C29,FALSE)=$O29,$S29,"CHYBA")))))</f>
        <v>0.5</v>
      </c>
      <c r="AC29" s="60">
        <f>IF(ISBLANK(HLOOKUP(AC$2,Monitoring_eng!$A$1:$DB$79,Results!$C29,FALSE)),"",IF(HLOOKUP(AC$2,Monitoring_eng!$A$1:$DB$79,Results!$C29,FALSE)=$I29,$P29,IF(HLOOKUP(AC$2,Monitoring_eng!$A$1:$DB$79,Results!$C29,FALSE)=$K29,$Q29,IF(HLOOKUP(AC$2,Monitoring_eng!$A$1:$DB$79,Results!$C29,FALSE)=$M29,$R29,IF(HLOOKUP(AC$2,Monitoring_eng!$A$1:$DB$79,Results!$C29,FALSE)=$O29,$S29,"CHYBA")))))</f>
        <v>0.5</v>
      </c>
      <c r="AD29" s="60">
        <f>IF(ISBLANK(HLOOKUP(AD$2,Monitoring_eng!$A$1:$DB$79,Results!$C29,FALSE)),"",IF(HLOOKUP(AD$2,Monitoring_eng!$A$1:$DB$79,Results!$C29,FALSE)=$I29,$P29,IF(HLOOKUP(AD$2,Monitoring_eng!$A$1:$DB$79,Results!$C29,FALSE)=$K29,$Q29,IF(HLOOKUP(AD$2,Monitoring_eng!$A$1:$DB$79,Results!$C29,FALSE)=$M29,$R29,IF(HLOOKUP(AD$2,Monitoring_eng!$A$1:$DB$79,Results!$C29,FALSE)=$O29,$S29,"CHYBA")))))</f>
        <v>0.5</v>
      </c>
      <c r="AE29" s="60">
        <f>IF(ISBLANK(HLOOKUP(AE$2,Monitoring_eng!$A$1:$DB$79,Results!$C29,FALSE)),"",IF(HLOOKUP(AE$2,Monitoring_eng!$A$1:$DB$79,Results!$C29,FALSE)=$I29,$P29,IF(HLOOKUP(AE$2,Monitoring_eng!$A$1:$DB$79,Results!$C29,FALSE)=$K29,$Q29,IF(HLOOKUP(AE$2,Monitoring_eng!$A$1:$DB$79,Results!$C29,FALSE)=$M29,$R29,IF(HLOOKUP(AE$2,Monitoring_eng!$A$1:$DB$79,Results!$C29,FALSE)=$O29,$S29,"CHYBA")))))</f>
        <v>0.25</v>
      </c>
      <c r="AF29" s="60">
        <f>IF(ISBLANK(HLOOKUP(AF$2,Monitoring_eng!$A$1:$DB$79,Results!$C29,FALSE)),"",IF(HLOOKUP(AF$2,Monitoring_eng!$A$1:$DB$79,Results!$C29,FALSE)=$I29,$P29,IF(HLOOKUP(AF$2,Monitoring_eng!$A$1:$DB$79,Results!$C29,FALSE)=$K29,$Q29,IF(HLOOKUP(AF$2,Monitoring_eng!$A$1:$DB$79,Results!$C29,FALSE)=$M29,$R29,IF(HLOOKUP(AF$2,Monitoring_eng!$A$1:$DB$79,Results!$C29,FALSE)=$O29,$S29,"CHYBA")))))</f>
        <v>0.5</v>
      </c>
      <c r="AG29" s="60">
        <f>IF(ISBLANK(HLOOKUP(AG$2,Monitoring_eng!$A$1:$DB$79,Results!$C29,FALSE)),"",IF(HLOOKUP(AG$2,Monitoring_eng!$A$1:$DB$79,Results!$C29,FALSE)=$I29,$P29,IF(HLOOKUP(AG$2,Monitoring_eng!$A$1:$DB$79,Results!$C29,FALSE)=$K29,$Q29,IF(HLOOKUP(AG$2,Monitoring_eng!$A$1:$DB$79,Results!$C29,FALSE)=$M29,$R29,IF(HLOOKUP(AG$2,Monitoring_eng!$A$1:$DB$79,Results!$C29,FALSE)=$O29,$S29,"CHYBA")))))</f>
        <v>0</v>
      </c>
      <c r="AH29" s="60">
        <f>IF(ISBLANK(HLOOKUP(AH$2,Monitoring_eng!$A$1:$DB$79,Results!$C29,FALSE)),"",IF(HLOOKUP(AH$2,Monitoring_eng!$A$1:$DB$79,Results!$C29,FALSE)=$I29,$P29,IF(HLOOKUP(AH$2,Monitoring_eng!$A$1:$DB$79,Results!$C29,FALSE)=$K29,$Q29,IF(HLOOKUP(AH$2,Monitoring_eng!$A$1:$DB$79,Results!$C29,FALSE)=$M29,$R29,IF(HLOOKUP(AH$2,Monitoring_eng!$A$1:$DB$79,Results!$C29,FALSE)=$O29,$S29,"CHYBA")))))</f>
        <v>0.5</v>
      </c>
      <c r="AI29" s="60">
        <f>IF(ISBLANK(HLOOKUP(AI$2,Monitoring_eng!$A$1:$DB$79,Results!$C29,FALSE)),"",IF(HLOOKUP(AI$2,Monitoring_eng!$A$1:$DB$79,Results!$C29,FALSE)=$I29,$P29,IF(HLOOKUP(AI$2,Monitoring_eng!$A$1:$DB$79,Results!$C29,FALSE)=$K29,$Q29,IF(HLOOKUP(AI$2,Monitoring_eng!$A$1:$DB$79,Results!$C29,FALSE)=$M29,$R29,IF(HLOOKUP(AI$2,Monitoring_eng!$A$1:$DB$79,Results!$C29,FALSE)=$O29,$S29,"CHYBA")))))</f>
        <v>0.5</v>
      </c>
      <c r="AJ29" s="60">
        <f>IF(ISBLANK(HLOOKUP(AJ$2,Monitoring_eng!$A$1:$DB$79,Results!$C29,FALSE)),"",IF(HLOOKUP(AJ$2,Monitoring_eng!$A$1:$DB$79,Results!$C29,FALSE)=$I29,$P29,IF(HLOOKUP(AJ$2,Monitoring_eng!$A$1:$DB$79,Results!$C29,FALSE)=$K29,$Q29,IF(HLOOKUP(AJ$2,Monitoring_eng!$A$1:$DB$79,Results!$C29,FALSE)=$M29,$R29,IF(HLOOKUP(AJ$2,Monitoring_eng!$A$1:$DB$79,Results!$C29,FALSE)=$O29,$S29,"CHYBA")))))</f>
        <v>0</v>
      </c>
      <c r="AK29" s="60">
        <f>IF(ISBLANK(HLOOKUP(AK$2,Monitoring_eng!$A$1:$DB$79,Results!$C29,FALSE)),"",IF(HLOOKUP(AK$2,Monitoring_eng!$A$1:$DB$79,Results!$C29,FALSE)=$I29,$P29,IF(HLOOKUP(AK$2,Monitoring_eng!$A$1:$DB$79,Results!$C29,FALSE)=$K29,$Q29,IF(HLOOKUP(AK$2,Monitoring_eng!$A$1:$DB$79,Results!$C29,FALSE)=$M29,$R29,IF(HLOOKUP(AK$2,Monitoring_eng!$A$1:$DB$79,Results!$C29,FALSE)=$O29,$S29,"CHYBA")))))</f>
        <v>0</v>
      </c>
      <c r="AL29" s="60">
        <f>IF(ISBLANK(HLOOKUP(AL$2,Monitoring_eng!$A$1:$DB$79,Results!$C29,FALSE)),"",IF(HLOOKUP(AL$2,Monitoring_eng!$A$1:$DB$79,Results!$C29,FALSE)=$I29,$P29,IF(HLOOKUP(AL$2,Monitoring_eng!$A$1:$DB$79,Results!$C29,FALSE)=$K29,$Q29,IF(HLOOKUP(AL$2,Monitoring_eng!$A$1:$DB$79,Results!$C29,FALSE)=$M29,$R29,IF(HLOOKUP(AL$2,Monitoring_eng!$A$1:$DB$79,Results!$C29,FALSE)=$O29,$S29,"CHYBA")))))</f>
        <v>0.5</v>
      </c>
      <c r="AM29" s="60">
        <f>IF(ISBLANK(HLOOKUP(AM$2,Monitoring_eng!$A$1:$DB$79,Results!$C29,FALSE)),"",IF(HLOOKUP(AM$2,Monitoring_eng!$A$1:$DB$79,Results!$C29,FALSE)=$I29,$P29,IF(HLOOKUP(AM$2,Monitoring_eng!$A$1:$DB$79,Results!$C29,FALSE)=$K29,$Q29,IF(HLOOKUP(AM$2,Monitoring_eng!$A$1:$DB$79,Results!$C29,FALSE)=$M29,$R29,IF(HLOOKUP(AM$2,Monitoring_eng!$A$1:$DB$79,Results!$C29,FALSE)=$O29,$S29,"CHYBA")))))</f>
        <v>0</v>
      </c>
      <c r="AN29" s="60">
        <f>IF(ISBLANK(HLOOKUP(AN$2,Monitoring_eng!$A$1:$DB$79,Results!$C29,FALSE)),"",IF(HLOOKUP(AN$2,Monitoring_eng!$A$1:$DB$79,Results!$C29,FALSE)=$I29,$P29,IF(HLOOKUP(AN$2,Monitoring_eng!$A$1:$DB$79,Results!$C29,FALSE)=$K29,$Q29,IF(HLOOKUP(AN$2,Monitoring_eng!$A$1:$DB$79,Results!$C29,FALSE)=$M29,$R29,IF(HLOOKUP(AN$2,Monitoring_eng!$A$1:$DB$79,Results!$C29,FALSE)=$O29,$S29,"CHYBA")))))</f>
        <v>0.5</v>
      </c>
      <c r="AO29" s="60">
        <f>IF(ISBLANK(HLOOKUP(AO$2,Monitoring_eng!$A$1:$DB$79,Results!$C29,FALSE)),"",IF(HLOOKUP(AO$2,Monitoring_eng!$A$1:$DB$79,Results!$C29,FALSE)=$I29,$P29,IF(HLOOKUP(AO$2,Monitoring_eng!$A$1:$DB$79,Results!$C29,FALSE)=$K29,$Q29,IF(HLOOKUP(AO$2,Monitoring_eng!$A$1:$DB$79,Results!$C29,FALSE)=$M29,$R29,IF(HLOOKUP(AO$2,Monitoring_eng!$A$1:$DB$79,Results!$C29,FALSE)=$O29,$S29,"CHYBA")))))</f>
        <v>0</v>
      </c>
      <c r="AP29" s="60">
        <f>IF(ISBLANK(HLOOKUP(AP$2,Monitoring_eng!$A$1:$DB$79,Results!$C29,FALSE)),"",IF(HLOOKUP(AP$2,Monitoring_eng!$A$1:$DB$79,Results!$C29,FALSE)=$I29,$P29,IF(HLOOKUP(AP$2,Monitoring_eng!$A$1:$DB$79,Results!$C29,FALSE)=$K29,$Q29,IF(HLOOKUP(AP$2,Monitoring_eng!$A$1:$DB$79,Results!$C29,FALSE)=$M29,$R29,IF(HLOOKUP(AP$2,Monitoring_eng!$A$1:$DB$79,Results!$C29,FALSE)=$O29,$S29,"CHYBA")))))</f>
        <v>0.5</v>
      </c>
      <c r="AQ29" s="60">
        <f>IF(ISBLANK(HLOOKUP(AQ$2,Monitoring_eng!$A$1:$DB$79,Results!$C29,FALSE)),"",IF(HLOOKUP(AQ$2,Monitoring_eng!$A$1:$DB$79,Results!$C29,FALSE)=$I29,$P29,IF(HLOOKUP(AQ$2,Monitoring_eng!$A$1:$DB$79,Results!$C29,FALSE)=$K29,$Q29,IF(HLOOKUP(AQ$2,Monitoring_eng!$A$1:$DB$79,Results!$C29,FALSE)=$M29,$R29,IF(HLOOKUP(AQ$2,Monitoring_eng!$A$1:$DB$79,Results!$C29,FALSE)=$O29,$S29,"CHYBA")))))</f>
        <v>0.5</v>
      </c>
      <c r="AR29" s="60">
        <f>IF(ISBLANK(HLOOKUP(AR$2,Monitoring_eng!$A$1:$DB$79,Results!$C29,FALSE)),"",IF(HLOOKUP(AR$2,Monitoring_eng!$A$1:$DB$79,Results!$C29,FALSE)=$I29,$P29,IF(HLOOKUP(AR$2,Monitoring_eng!$A$1:$DB$79,Results!$C29,FALSE)=$K29,$Q29,IF(HLOOKUP(AR$2,Monitoring_eng!$A$1:$DB$79,Results!$C29,FALSE)=$M29,$R29,IF(HLOOKUP(AR$2,Monitoring_eng!$A$1:$DB$79,Results!$C29,FALSE)=$O29,$S29,"CHYBA")))))</f>
        <v>0.5</v>
      </c>
      <c r="AS29" s="60">
        <f>IF(ISBLANK(HLOOKUP(AS$2,Monitoring_eng!$A$1:$DB$79,Results!$C29,FALSE)),"",IF(HLOOKUP(AS$2,Monitoring_eng!$A$1:$DB$79,Results!$C29,FALSE)=$I29,$P29,IF(HLOOKUP(AS$2,Monitoring_eng!$A$1:$DB$79,Results!$C29,FALSE)=$K29,$Q29,IF(HLOOKUP(AS$2,Monitoring_eng!$A$1:$DB$79,Results!$C29,FALSE)=$M29,$R29,IF(HLOOKUP(AS$2,Monitoring_eng!$A$1:$DB$79,Results!$C29,FALSE)=$O29,$S29,"CHYBA")))))</f>
        <v>0.5</v>
      </c>
      <c r="AT29" s="60">
        <f>IF(ISBLANK(HLOOKUP(AT$2,Monitoring_eng!$A$1:$DB$79,Results!$C29,FALSE)),"",IF(HLOOKUP(AT$2,Monitoring_eng!$A$1:$DB$79,Results!$C29,FALSE)=$I29,$P29,IF(HLOOKUP(AT$2,Monitoring_eng!$A$1:$DB$79,Results!$C29,FALSE)=$K29,$Q29,IF(HLOOKUP(AT$2,Monitoring_eng!$A$1:$DB$79,Results!$C29,FALSE)=$M29,$R29,IF(HLOOKUP(AT$2,Monitoring_eng!$A$1:$DB$79,Results!$C29,FALSE)=$O29,$S29,"CHYBA")))))</f>
        <v>0</v>
      </c>
      <c r="AU29" s="60">
        <f>IF(ISBLANK(HLOOKUP(AU$2,Monitoring_eng!$A$1:$DB$79,Results!$C29,FALSE)),"",IF(HLOOKUP(AU$2,Monitoring_eng!$A$1:$DB$79,Results!$C29,FALSE)=$I29,$P29,IF(HLOOKUP(AU$2,Monitoring_eng!$A$1:$DB$79,Results!$C29,FALSE)=$K29,$Q29,IF(HLOOKUP(AU$2,Monitoring_eng!$A$1:$DB$79,Results!$C29,FALSE)=$M29,$R29,IF(HLOOKUP(AU$2,Monitoring_eng!$A$1:$DB$79,Results!$C29,FALSE)=$O29,$S29,"CHYBA")))))</f>
        <v>0.5</v>
      </c>
      <c r="AV29" s="60">
        <f>IF(ISBLANK(HLOOKUP(AV$2,Monitoring_eng!$A$1:$DB$79,Results!$C29,FALSE)),"",IF(HLOOKUP(AV$2,Monitoring_eng!$A$1:$DB$79,Results!$C29,FALSE)=$I29,$P29,IF(HLOOKUP(AV$2,Monitoring_eng!$A$1:$DB$79,Results!$C29,FALSE)=$K29,$Q29,IF(HLOOKUP(AV$2,Monitoring_eng!$A$1:$DB$79,Results!$C29,FALSE)=$M29,$R29,IF(HLOOKUP(AV$2,Monitoring_eng!$A$1:$DB$79,Results!$C29,FALSE)=$O29,$S29,"CHYBA")))))</f>
        <v>0.5</v>
      </c>
      <c r="AW29" s="60">
        <f>IF(ISBLANK(HLOOKUP(AW$2,Monitoring_eng!$A$1:$DB$79,Results!$C29,FALSE)),"",IF(HLOOKUP(AW$2,Monitoring_eng!$A$1:$DB$79,Results!$C29,FALSE)=$I29,$P29,IF(HLOOKUP(AW$2,Monitoring_eng!$A$1:$DB$79,Results!$C29,FALSE)=$K29,$Q29,IF(HLOOKUP(AW$2,Monitoring_eng!$A$1:$DB$79,Results!$C29,FALSE)=$M29,$R29,IF(HLOOKUP(AW$2,Monitoring_eng!$A$1:$DB$79,Results!$C29,FALSE)=$O29,$S29,"CHYBA")))))</f>
        <v>0.5</v>
      </c>
      <c r="AX29" s="60">
        <f>IF(ISBLANK(HLOOKUP(AX$2,Monitoring_eng!$A$1:$DB$79,Results!$C29,FALSE)),"",IF(HLOOKUP(AX$2,Monitoring_eng!$A$1:$DB$79,Results!$C29,FALSE)=$I29,$P29,IF(HLOOKUP(AX$2,Monitoring_eng!$A$1:$DB$79,Results!$C29,FALSE)=$K29,$Q29,IF(HLOOKUP(AX$2,Monitoring_eng!$A$1:$DB$79,Results!$C29,FALSE)=$M29,$R29,IF(HLOOKUP(AX$2,Monitoring_eng!$A$1:$DB$79,Results!$C29,FALSE)=$O29,$S29,"CHYBA")))))</f>
        <v>0.5</v>
      </c>
      <c r="AY29" s="60">
        <f>IF(ISBLANK(HLOOKUP(AY$2,Monitoring_eng!$A$1:$DB$79,Results!$C29,FALSE)),"",IF(HLOOKUP(AY$2,Monitoring_eng!$A$1:$DB$79,Results!$C29,FALSE)=$I29,$P29,IF(HLOOKUP(AY$2,Monitoring_eng!$A$1:$DB$79,Results!$C29,FALSE)=$K29,$Q29,IF(HLOOKUP(AY$2,Monitoring_eng!$A$1:$DB$79,Results!$C29,FALSE)=$M29,$R29,IF(HLOOKUP(AY$2,Monitoring_eng!$A$1:$DB$79,Results!$C29,FALSE)=$O29,$S29,"CHYBA")))))</f>
        <v>0</v>
      </c>
      <c r="AZ29" s="60">
        <f>IF(ISBLANK(HLOOKUP(AZ$2,Monitoring_eng!$A$1:$DB$79,Results!$C29,FALSE)),"",IF(HLOOKUP(AZ$2,Monitoring_eng!$A$1:$DB$79,Results!$C29,FALSE)=$I29,$P29,IF(HLOOKUP(AZ$2,Monitoring_eng!$A$1:$DB$79,Results!$C29,FALSE)=$K29,$Q29,IF(HLOOKUP(AZ$2,Monitoring_eng!$A$1:$DB$79,Results!$C29,FALSE)=$M29,$R29,IF(HLOOKUP(AZ$2,Monitoring_eng!$A$1:$DB$79,Results!$C29,FALSE)=$O29,$S29,"CHYBA")))))</f>
        <v>0.5</v>
      </c>
      <c r="BA29" s="60">
        <f>IF(ISBLANK(HLOOKUP(BA$2,Monitoring_eng!$A$1:$DB$79,Results!$C29,FALSE)),"",IF(HLOOKUP(BA$2,Monitoring_eng!$A$1:$DB$79,Results!$C29,FALSE)=$I29,$P29,IF(HLOOKUP(BA$2,Monitoring_eng!$A$1:$DB$79,Results!$C29,FALSE)=$K29,$Q29,IF(HLOOKUP(BA$2,Monitoring_eng!$A$1:$DB$79,Results!$C29,FALSE)=$M29,$R29,IF(HLOOKUP(BA$2,Monitoring_eng!$A$1:$DB$79,Results!$C29,FALSE)=$O29,$S29,"CHYBA")))))</f>
        <v>0.5</v>
      </c>
      <c r="BB29" s="60">
        <f>IF(ISBLANK(HLOOKUP(BB$2,Monitoring_eng!$A$1:$DB$79,Results!$C29,FALSE)),"",IF(HLOOKUP(BB$2,Monitoring_eng!$A$1:$DB$79,Results!$C29,FALSE)=$I29,$P29,IF(HLOOKUP(BB$2,Monitoring_eng!$A$1:$DB$79,Results!$C29,FALSE)=$K29,$Q29,IF(HLOOKUP(BB$2,Monitoring_eng!$A$1:$DB$79,Results!$C29,FALSE)=$M29,$R29,IF(HLOOKUP(BB$2,Monitoring_eng!$A$1:$DB$79,Results!$C29,FALSE)=$O29,$S29,"CHYBA")))))</f>
        <v>0</v>
      </c>
      <c r="BC29" s="60">
        <f>IF(ISBLANK(HLOOKUP(BC$2,Monitoring_eng!$A$1:$DB$79,Results!$C29,FALSE)),"",IF(HLOOKUP(BC$2,Monitoring_eng!$A$1:$DB$79,Results!$C29,FALSE)=$I29,$P29,IF(HLOOKUP(BC$2,Monitoring_eng!$A$1:$DB$79,Results!$C29,FALSE)=$K29,$Q29,IF(HLOOKUP(BC$2,Monitoring_eng!$A$1:$DB$79,Results!$C29,FALSE)=$M29,$R29,IF(HLOOKUP(BC$2,Monitoring_eng!$A$1:$DB$79,Results!$C29,FALSE)=$O29,$S29,"CHYBA")))))</f>
        <v>0.5</v>
      </c>
      <c r="BD29" s="60">
        <f>IF(ISBLANK(HLOOKUP(BD$2,Monitoring_eng!$A$1:$DB$79,Results!$C29,FALSE)),"",IF(HLOOKUP(BD$2,Monitoring_eng!$A$1:$DB$79,Results!$C29,FALSE)=$I29,$P29,IF(HLOOKUP(BD$2,Monitoring_eng!$A$1:$DB$79,Results!$C29,FALSE)=$K29,$Q29,IF(HLOOKUP(BD$2,Monitoring_eng!$A$1:$DB$79,Results!$C29,FALSE)=$M29,$R29,IF(HLOOKUP(BD$2,Monitoring_eng!$A$1:$DB$79,Results!$C29,FALSE)=$O29,$S29,"CHYBA")))))</f>
        <v>0.5</v>
      </c>
      <c r="BE29" s="60">
        <f>IF(ISBLANK(HLOOKUP(BE$2,Monitoring_eng!$A$1:$DB$79,Results!$C29,FALSE)),"",IF(HLOOKUP(BE$2,Monitoring_eng!$A$1:$DB$79,Results!$C29,FALSE)=$I29,$P29,IF(HLOOKUP(BE$2,Monitoring_eng!$A$1:$DB$79,Results!$C29,FALSE)=$K29,$Q29,IF(HLOOKUP(BE$2,Monitoring_eng!$A$1:$DB$79,Results!$C29,FALSE)=$M29,$R29,IF(HLOOKUP(BE$2,Monitoring_eng!$A$1:$DB$79,Results!$C29,FALSE)=$O29,$S29,"CHYBA")))))</f>
        <v>0.5</v>
      </c>
      <c r="BF29" s="60">
        <f>IF(ISBLANK(HLOOKUP(BF$2,Monitoring_eng!$A$1:$DB$79,Results!$C29,FALSE)),"",IF(HLOOKUP(BF$2,Monitoring_eng!$A$1:$DB$79,Results!$C29,FALSE)=$I29,$P29,IF(HLOOKUP(BF$2,Monitoring_eng!$A$1:$DB$79,Results!$C29,FALSE)=$K29,$Q29,IF(HLOOKUP(BF$2,Monitoring_eng!$A$1:$DB$79,Results!$C29,FALSE)=$M29,$R29,IF(HLOOKUP(BF$2,Monitoring_eng!$A$1:$DB$79,Results!$C29,FALSE)=$O29,$S29,"CHYBA")))))</f>
        <v>0.5</v>
      </c>
      <c r="BG29" s="60">
        <f>IF(ISBLANK(HLOOKUP(BG$2,Monitoring_eng!$A$1:$DB$79,Results!$C29,FALSE)),"",IF(HLOOKUP(BG$2,Monitoring_eng!$A$1:$DB$79,Results!$C29,FALSE)=$I29,$P29,IF(HLOOKUP(BG$2,Monitoring_eng!$A$1:$DB$79,Results!$C29,FALSE)=$K29,$Q29,IF(HLOOKUP(BG$2,Monitoring_eng!$A$1:$DB$79,Results!$C29,FALSE)=$M29,$R29,IF(HLOOKUP(BG$2,Monitoring_eng!$A$1:$DB$79,Results!$C29,FALSE)=$O29,$S29,"CHYBA")))))</f>
        <v>0.5</v>
      </c>
      <c r="BH29" s="60">
        <f>IF(ISBLANK(HLOOKUP(BH$2,Monitoring_eng!$A$1:$DB$79,Results!$C29,FALSE)),"",IF(HLOOKUP(BH$2,Monitoring_eng!$A$1:$DB$79,Results!$C29,FALSE)=$I29,$P29,IF(HLOOKUP(BH$2,Monitoring_eng!$A$1:$DB$79,Results!$C29,FALSE)=$K29,$Q29,IF(HLOOKUP(BH$2,Monitoring_eng!$A$1:$DB$79,Results!$C29,FALSE)=$M29,$R29,IF(HLOOKUP(BH$2,Monitoring_eng!$A$1:$DB$79,Results!$C29,FALSE)=$O29,$S29,"CHYBA")))))</f>
        <v>0.5</v>
      </c>
      <c r="BI29" s="60">
        <f>IF(ISBLANK(HLOOKUP(BI$2,Monitoring_eng!$A$1:$DB$79,Results!$C29,FALSE)),"",IF(HLOOKUP(BI$2,Monitoring_eng!$A$1:$DB$79,Results!$C29,FALSE)=$I29,$P29,IF(HLOOKUP(BI$2,Monitoring_eng!$A$1:$DB$79,Results!$C29,FALSE)=$K29,$Q29,IF(HLOOKUP(BI$2,Monitoring_eng!$A$1:$DB$79,Results!$C29,FALSE)=$M29,$R29,IF(HLOOKUP(BI$2,Monitoring_eng!$A$1:$DB$79,Results!$C29,FALSE)=$O29,$S29,"CHYBA")))))</f>
        <v>0.5</v>
      </c>
      <c r="BJ29" s="60">
        <f>IF(ISBLANK(HLOOKUP(BJ$2,Monitoring_eng!$A$1:$DB$79,Results!$C29,FALSE)),"",IF(HLOOKUP(BJ$2,Monitoring_eng!$A$1:$DB$79,Results!$C29,FALSE)=$I29,$P29,IF(HLOOKUP(BJ$2,Monitoring_eng!$A$1:$DB$79,Results!$C29,FALSE)=$K29,$Q29,IF(HLOOKUP(BJ$2,Monitoring_eng!$A$1:$DB$79,Results!$C29,FALSE)=$M29,$R29,IF(HLOOKUP(BJ$2,Monitoring_eng!$A$1:$DB$79,Results!$C29,FALSE)=$O29,$S29,"CHYBA")))))</f>
        <v>0.5</v>
      </c>
      <c r="BK29" s="60">
        <f>IF(ISBLANK(HLOOKUP(BK$2,Monitoring_eng!$A$1:$DB$79,Results!$C29,FALSE)),"",IF(HLOOKUP(BK$2,Monitoring_eng!$A$1:$DB$79,Results!$C29,FALSE)=$I29,$P29,IF(HLOOKUP(BK$2,Monitoring_eng!$A$1:$DB$79,Results!$C29,FALSE)=$K29,$Q29,IF(HLOOKUP(BK$2,Monitoring_eng!$A$1:$DB$79,Results!$C29,FALSE)=$M29,$R29,IF(HLOOKUP(BK$2,Monitoring_eng!$A$1:$DB$79,Results!$C29,FALSE)=$O29,$S29,"CHYBA")))))</f>
        <v>0.5</v>
      </c>
      <c r="BL29" s="60">
        <f>IF(ISBLANK(HLOOKUP(BL$2,Monitoring_eng!$A$1:$DB$79,Results!$C29,FALSE)),"",IF(HLOOKUP(BL$2,Monitoring_eng!$A$1:$DB$79,Results!$C29,FALSE)=$I29,$P29,IF(HLOOKUP(BL$2,Monitoring_eng!$A$1:$DB$79,Results!$C29,FALSE)=$K29,$Q29,IF(HLOOKUP(BL$2,Monitoring_eng!$A$1:$DB$79,Results!$C29,FALSE)=$M29,$R29,IF(HLOOKUP(BL$2,Monitoring_eng!$A$1:$DB$79,Results!$C29,FALSE)=$O29,$S29,"CHYBA")))))</f>
        <v>0.5</v>
      </c>
      <c r="BM29" s="60">
        <f>IF(ISBLANK(HLOOKUP(BM$2,Monitoring_eng!$A$1:$DB$79,Results!$C29,FALSE)),"",IF(HLOOKUP(BM$2,Monitoring_eng!$A$1:$DB$79,Results!$C29,FALSE)=$I29,$P29,IF(HLOOKUP(BM$2,Monitoring_eng!$A$1:$DB$79,Results!$C29,FALSE)=$K29,$Q29,IF(HLOOKUP(BM$2,Monitoring_eng!$A$1:$DB$79,Results!$C29,FALSE)=$M29,$R29,IF(HLOOKUP(BM$2,Monitoring_eng!$A$1:$DB$79,Results!$C29,FALSE)=$O29,$S29,"CHYBA")))))</f>
        <v>0.5</v>
      </c>
      <c r="BN29" s="60">
        <f>IF(ISBLANK(HLOOKUP(BN$2,Monitoring_eng!$A$1:$DB$79,Results!$C29,FALSE)),"",IF(HLOOKUP(BN$2,Monitoring_eng!$A$1:$DB$79,Results!$C29,FALSE)=$I29,$P29,IF(HLOOKUP(BN$2,Monitoring_eng!$A$1:$DB$79,Results!$C29,FALSE)=$K29,$Q29,IF(HLOOKUP(BN$2,Monitoring_eng!$A$1:$DB$79,Results!$C29,FALSE)=$M29,$R29,IF(HLOOKUP(BN$2,Monitoring_eng!$A$1:$DB$79,Results!$C29,FALSE)=$O29,$S29,"CHYBA")))))</f>
        <v>0.5</v>
      </c>
      <c r="BO29" s="60">
        <f>IF(ISBLANK(HLOOKUP(BO$2,Monitoring_eng!$A$1:$DB$79,Results!$C29,FALSE)),"",IF(HLOOKUP(BO$2,Monitoring_eng!$A$1:$DB$79,Results!$C29,FALSE)=$I29,$P29,IF(HLOOKUP(BO$2,Monitoring_eng!$A$1:$DB$79,Results!$C29,FALSE)=$K29,$Q29,IF(HLOOKUP(BO$2,Monitoring_eng!$A$1:$DB$79,Results!$C29,FALSE)=$M29,$R29,IF(HLOOKUP(BO$2,Monitoring_eng!$A$1:$DB$79,Results!$C29,FALSE)=$O29,$S29,"CHYBA")))))</f>
        <v>0.5</v>
      </c>
      <c r="BP29" s="60">
        <f>IF(ISBLANK(HLOOKUP(BP$2,Monitoring_eng!$A$1:$DB$79,Results!$C29,FALSE)),"",IF(HLOOKUP(BP$2,Monitoring_eng!$A$1:$DB$79,Results!$C29,FALSE)=$I29,$P29,IF(HLOOKUP(BP$2,Monitoring_eng!$A$1:$DB$79,Results!$C29,FALSE)=$K29,$Q29,IF(HLOOKUP(BP$2,Monitoring_eng!$A$1:$DB$79,Results!$C29,FALSE)=$M29,$R29,IF(HLOOKUP(BP$2,Monitoring_eng!$A$1:$DB$79,Results!$C29,FALSE)=$O29,$S29,"CHYBA")))))</f>
        <v>0.5</v>
      </c>
      <c r="BQ29" s="60">
        <f>IF(ISBLANK(HLOOKUP(BQ$2,Monitoring_eng!$A$1:$DB$79,Results!$C29,FALSE)),"",IF(HLOOKUP(BQ$2,Monitoring_eng!$A$1:$DB$79,Results!$C29,FALSE)=$I29,$P29,IF(HLOOKUP(BQ$2,Monitoring_eng!$A$1:$DB$79,Results!$C29,FALSE)=$K29,$Q29,IF(HLOOKUP(BQ$2,Monitoring_eng!$A$1:$DB$79,Results!$C29,FALSE)=$M29,$R29,IF(HLOOKUP(BQ$2,Monitoring_eng!$A$1:$DB$79,Results!$C29,FALSE)=$O29,$S29,"CHYBA")))))</f>
        <v>0.5</v>
      </c>
    </row>
    <row r="30" spans="1:69" x14ac:dyDescent="0.3">
      <c r="A30" s="37" t="s">
        <v>880</v>
      </c>
      <c r="B30" s="37" t="s">
        <v>330</v>
      </c>
      <c r="C30" s="37">
        <v>29</v>
      </c>
      <c r="D30" s="39" t="s">
        <v>119</v>
      </c>
      <c r="E30" s="39" t="s">
        <v>131</v>
      </c>
      <c r="F30" s="40" t="s">
        <v>16</v>
      </c>
      <c r="G30" s="37">
        <v>0.5</v>
      </c>
      <c r="H30" s="37" t="s">
        <v>481</v>
      </c>
      <c r="I30" s="37" t="s">
        <v>621</v>
      </c>
      <c r="J30" s="37" t="s">
        <v>482</v>
      </c>
      <c r="K30" s="59" t="s">
        <v>622</v>
      </c>
      <c r="L30" s="37" t="s">
        <v>483</v>
      </c>
      <c r="M30" s="37" t="s">
        <v>623</v>
      </c>
      <c r="N30" s="37" t="s">
        <v>755</v>
      </c>
      <c r="O30" s="37" t="s">
        <v>755</v>
      </c>
      <c r="P30" s="37">
        <f t="shared" si="0"/>
        <v>0.5</v>
      </c>
      <c r="Q30" s="37">
        <v>0</v>
      </c>
      <c r="R30" s="37">
        <f t="shared" si="1"/>
        <v>0.25</v>
      </c>
      <c r="S30" s="37" t="s">
        <v>755</v>
      </c>
      <c r="T30" s="60">
        <f>IF(ISBLANK(HLOOKUP(T$2,Monitoring_eng!$A$1:$DB$79,Results!$C30,FALSE)),"",IF(HLOOKUP(T$2,Monitoring_eng!$A$1:$DB$79,Results!$C30,FALSE)=$I30,$P30,IF(HLOOKUP(T$2,Monitoring_eng!$A$1:$DB$79,Results!$C30,FALSE)=$K30,$Q30,IF(HLOOKUP(T$2,Monitoring_eng!$A$1:$DB$79,Results!$C30,FALSE)=$M30,$R30,IF(HLOOKUP(T$2,Monitoring_eng!$A$1:$DB$79,Results!$C30,FALSE)=$O30,$S30,"CHYBA")))))</f>
        <v>0.5</v>
      </c>
      <c r="U30" s="60">
        <f>IF(ISBLANK(HLOOKUP(U$2,Monitoring_eng!$A$1:$DB$79,Results!$C30,FALSE)),"",IF(HLOOKUP(U$2,Monitoring_eng!$A$1:$DB$79,Results!$C30,FALSE)=$I30,$P30,IF(HLOOKUP(U$2,Monitoring_eng!$A$1:$DB$79,Results!$C30,FALSE)=$K30,$Q30,IF(HLOOKUP(U$2,Monitoring_eng!$A$1:$DB$79,Results!$C30,FALSE)=$M30,$R30,IF(HLOOKUP(U$2,Monitoring_eng!$A$1:$DB$79,Results!$C30,FALSE)=$O30,$S30,"CHYBA")))))</f>
        <v>0.5</v>
      </c>
      <c r="V30" s="60">
        <f>IF(ISBLANK(HLOOKUP(V$2,Monitoring_eng!$A$1:$DB$79,Results!$C30,FALSE)),"",IF(HLOOKUP(V$2,Monitoring_eng!$A$1:$DB$79,Results!$C30,FALSE)=$I30,$P30,IF(HLOOKUP(V$2,Monitoring_eng!$A$1:$DB$79,Results!$C30,FALSE)=$K30,$Q30,IF(HLOOKUP(V$2,Monitoring_eng!$A$1:$DB$79,Results!$C30,FALSE)=$M30,$R30,IF(HLOOKUP(V$2,Monitoring_eng!$A$1:$DB$79,Results!$C30,FALSE)=$O30,$S30,"CHYBA")))))</f>
        <v>0.5</v>
      </c>
      <c r="W30" s="60">
        <f>IF(ISBLANK(HLOOKUP(W$2,Monitoring_eng!$A$1:$DB$79,Results!$C30,FALSE)),"",IF(HLOOKUP(W$2,Monitoring_eng!$A$1:$DB$79,Results!$C30,FALSE)=$I30,$P30,IF(HLOOKUP(W$2,Monitoring_eng!$A$1:$DB$79,Results!$C30,FALSE)=$K30,$Q30,IF(HLOOKUP(W$2,Monitoring_eng!$A$1:$DB$79,Results!$C30,FALSE)=$M30,$R30,IF(HLOOKUP(W$2,Monitoring_eng!$A$1:$DB$79,Results!$C30,FALSE)=$O30,$S30,"CHYBA")))))</f>
        <v>0</v>
      </c>
      <c r="X30" s="60">
        <f>IF(ISBLANK(HLOOKUP(X$2,Monitoring_eng!$A$1:$DB$79,Results!$C30,FALSE)),"",IF(HLOOKUP(X$2,Monitoring_eng!$A$1:$DB$79,Results!$C30,FALSE)=$I30,$P30,IF(HLOOKUP(X$2,Monitoring_eng!$A$1:$DB$79,Results!$C30,FALSE)=$K30,$Q30,IF(HLOOKUP(X$2,Monitoring_eng!$A$1:$DB$79,Results!$C30,FALSE)=$M30,$R30,IF(HLOOKUP(X$2,Monitoring_eng!$A$1:$DB$79,Results!$C30,FALSE)=$O30,$S30,"CHYBA")))))</f>
        <v>0</v>
      </c>
      <c r="Y30" s="60">
        <f>IF(ISBLANK(HLOOKUP(Y$2,Monitoring_eng!$A$1:$DB$79,Results!$C30,FALSE)),"",IF(HLOOKUP(Y$2,Monitoring_eng!$A$1:$DB$79,Results!$C30,FALSE)=$I30,$P30,IF(HLOOKUP(Y$2,Monitoring_eng!$A$1:$DB$79,Results!$C30,FALSE)=$K30,$Q30,IF(HLOOKUP(Y$2,Monitoring_eng!$A$1:$DB$79,Results!$C30,FALSE)=$M30,$R30,IF(HLOOKUP(Y$2,Monitoring_eng!$A$1:$DB$79,Results!$C30,FALSE)=$O30,$S30,"CHYBA")))))</f>
        <v>0.5</v>
      </c>
      <c r="Z30" s="60">
        <f>IF(ISBLANK(HLOOKUP(Z$2,Monitoring_eng!$A$1:$DB$79,Results!$C30,FALSE)),"",IF(HLOOKUP(Z$2,Monitoring_eng!$A$1:$DB$79,Results!$C30,FALSE)=$I30,$P30,IF(HLOOKUP(Z$2,Monitoring_eng!$A$1:$DB$79,Results!$C30,FALSE)=$K30,$Q30,IF(HLOOKUP(Z$2,Monitoring_eng!$A$1:$DB$79,Results!$C30,FALSE)=$M30,$R30,IF(HLOOKUP(Z$2,Monitoring_eng!$A$1:$DB$79,Results!$C30,FALSE)=$O30,$S30,"CHYBA")))))</f>
        <v>0</v>
      </c>
      <c r="AA30" s="60">
        <f>IF(ISBLANK(HLOOKUP(AA$2,Monitoring_eng!$A$1:$DB$79,Results!$C30,FALSE)),"",IF(HLOOKUP(AA$2,Monitoring_eng!$A$1:$DB$79,Results!$C30,FALSE)=$I30,$P30,IF(HLOOKUP(AA$2,Monitoring_eng!$A$1:$DB$79,Results!$C30,FALSE)=$K30,$Q30,IF(HLOOKUP(AA$2,Monitoring_eng!$A$1:$DB$79,Results!$C30,FALSE)=$M30,$R30,IF(HLOOKUP(AA$2,Monitoring_eng!$A$1:$DB$79,Results!$C30,FALSE)=$O30,$S30,"CHYBA")))))</f>
        <v>0.5</v>
      </c>
      <c r="AB30" s="60">
        <f>IF(ISBLANK(HLOOKUP(AB$2,Monitoring_eng!$A$1:$DB$79,Results!$C30,FALSE)),"",IF(HLOOKUP(AB$2,Monitoring_eng!$A$1:$DB$79,Results!$C30,FALSE)=$I30,$P30,IF(HLOOKUP(AB$2,Monitoring_eng!$A$1:$DB$79,Results!$C30,FALSE)=$K30,$Q30,IF(HLOOKUP(AB$2,Monitoring_eng!$A$1:$DB$79,Results!$C30,FALSE)=$M30,$R30,IF(HLOOKUP(AB$2,Monitoring_eng!$A$1:$DB$79,Results!$C30,FALSE)=$O30,$S30,"CHYBA")))))</f>
        <v>0</v>
      </c>
      <c r="AC30" s="60">
        <f>IF(ISBLANK(HLOOKUP(AC$2,Monitoring_eng!$A$1:$DB$79,Results!$C30,FALSE)),"",IF(HLOOKUP(AC$2,Monitoring_eng!$A$1:$DB$79,Results!$C30,FALSE)=$I30,$P30,IF(HLOOKUP(AC$2,Monitoring_eng!$A$1:$DB$79,Results!$C30,FALSE)=$K30,$Q30,IF(HLOOKUP(AC$2,Monitoring_eng!$A$1:$DB$79,Results!$C30,FALSE)=$M30,$R30,IF(HLOOKUP(AC$2,Monitoring_eng!$A$1:$DB$79,Results!$C30,FALSE)=$O30,$S30,"CHYBA")))))</f>
        <v>0.5</v>
      </c>
      <c r="AD30" s="60">
        <f>IF(ISBLANK(HLOOKUP(AD$2,Monitoring_eng!$A$1:$DB$79,Results!$C30,FALSE)),"",IF(HLOOKUP(AD$2,Monitoring_eng!$A$1:$DB$79,Results!$C30,FALSE)=$I30,$P30,IF(HLOOKUP(AD$2,Monitoring_eng!$A$1:$DB$79,Results!$C30,FALSE)=$K30,$Q30,IF(HLOOKUP(AD$2,Monitoring_eng!$A$1:$DB$79,Results!$C30,FALSE)=$M30,$R30,IF(HLOOKUP(AD$2,Monitoring_eng!$A$1:$DB$79,Results!$C30,FALSE)=$O30,$S30,"CHYBA")))))</f>
        <v>0.5</v>
      </c>
      <c r="AE30" s="60">
        <f>IF(ISBLANK(HLOOKUP(AE$2,Monitoring_eng!$A$1:$DB$79,Results!$C30,FALSE)),"",IF(HLOOKUP(AE$2,Monitoring_eng!$A$1:$DB$79,Results!$C30,FALSE)=$I30,$P30,IF(HLOOKUP(AE$2,Monitoring_eng!$A$1:$DB$79,Results!$C30,FALSE)=$K30,$Q30,IF(HLOOKUP(AE$2,Monitoring_eng!$A$1:$DB$79,Results!$C30,FALSE)=$M30,$R30,IF(HLOOKUP(AE$2,Monitoring_eng!$A$1:$DB$79,Results!$C30,FALSE)=$O30,$S30,"CHYBA")))))</f>
        <v>0.25</v>
      </c>
      <c r="AF30" s="60">
        <f>IF(ISBLANK(HLOOKUP(AF$2,Monitoring_eng!$A$1:$DB$79,Results!$C30,FALSE)),"",IF(HLOOKUP(AF$2,Monitoring_eng!$A$1:$DB$79,Results!$C30,FALSE)=$I30,$P30,IF(HLOOKUP(AF$2,Monitoring_eng!$A$1:$DB$79,Results!$C30,FALSE)=$K30,$Q30,IF(HLOOKUP(AF$2,Monitoring_eng!$A$1:$DB$79,Results!$C30,FALSE)=$M30,$R30,IF(HLOOKUP(AF$2,Monitoring_eng!$A$1:$DB$79,Results!$C30,FALSE)=$O30,$S30,"CHYBA")))))</f>
        <v>0.25</v>
      </c>
      <c r="AG30" s="60">
        <f>IF(ISBLANK(HLOOKUP(AG$2,Monitoring_eng!$A$1:$DB$79,Results!$C30,FALSE)),"",IF(HLOOKUP(AG$2,Monitoring_eng!$A$1:$DB$79,Results!$C30,FALSE)=$I30,$P30,IF(HLOOKUP(AG$2,Monitoring_eng!$A$1:$DB$79,Results!$C30,FALSE)=$K30,$Q30,IF(HLOOKUP(AG$2,Monitoring_eng!$A$1:$DB$79,Results!$C30,FALSE)=$M30,$R30,IF(HLOOKUP(AG$2,Monitoring_eng!$A$1:$DB$79,Results!$C30,FALSE)=$O30,$S30,"CHYBA")))))</f>
        <v>0.5</v>
      </c>
      <c r="AH30" s="60">
        <f>IF(ISBLANK(HLOOKUP(AH$2,Monitoring_eng!$A$1:$DB$79,Results!$C30,FALSE)),"",IF(HLOOKUP(AH$2,Monitoring_eng!$A$1:$DB$79,Results!$C30,FALSE)=$I30,$P30,IF(HLOOKUP(AH$2,Monitoring_eng!$A$1:$DB$79,Results!$C30,FALSE)=$K30,$Q30,IF(HLOOKUP(AH$2,Monitoring_eng!$A$1:$DB$79,Results!$C30,FALSE)=$M30,$R30,IF(HLOOKUP(AH$2,Monitoring_eng!$A$1:$DB$79,Results!$C30,FALSE)=$O30,$S30,"CHYBA")))))</f>
        <v>0</v>
      </c>
      <c r="AI30" s="60">
        <f>IF(ISBLANK(HLOOKUP(AI$2,Monitoring_eng!$A$1:$DB$79,Results!$C30,FALSE)),"",IF(HLOOKUP(AI$2,Monitoring_eng!$A$1:$DB$79,Results!$C30,FALSE)=$I30,$P30,IF(HLOOKUP(AI$2,Monitoring_eng!$A$1:$DB$79,Results!$C30,FALSE)=$K30,$Q30,IF(HLOOKUP(AI$2,Monitoring_eng!$A$1:$DB$79,Results!$C30,FALSE)=$M30,$R30,IF(HLOOKUP(AI$2,Monitoring_eng!$A$1:$DB$79,Results!$C30,FALSE)=$O30,$S30,"CHYBA")))))</f>
        <v>0.5</v>
      </c>
      <c r="AJ30" s="60">
        <f>IF(ISBLANK(HLOOKUP(AJ$2,Monitoring_eng!$A$1:$DB$79,Results!$C30,FALSE)),"",IF(HLOOKUP(AJ$2,Monitoring_eng!$A$1:$DB$79,Results!$C30,FALSE)=$I30,$P30,IF(HLOOKUP(AJ$2,Monitoring_eng!$A$1:$DB$79,Results!$C30,FALSE)=$K30,$Q30,IF(HLOOKUP(AJ$2,Monitoring_eng!$A$1:$DB$79,Results!$C30,FALSE)=$M30,$R30,IF(HLOOKUP(AJ$2,Monitoring_eng!$A$1:$DB$79,Results!$C30,FALSE)=$O30,$S30,"CHYBA")))))</f>
        <v>0</v>
      </c>
      <c r="AK30" s="60">
        <f>IF(ISBLANK(HLOOKUP(AK$2,Monitoring_eng!$A$1:$DB$79,Results!$C30,FALSE)),"",IF(HLOOKUP(AK$2,Monitoring_eng!$A$1:$DB$79,Results!$C30,FALSE)=$I30,$P30,IF(HLOOKUP(AK$2,Monitoring_eng!$A$1:$DB$79,Results!$C30,FALSE)=$K30,$Q30,IF(HLOOKUP(AK$2,Monitoring_eng!$A$1:$DB$79,Results!$C30,FALSE)=$M30,$R30,IF(HLOOKUP(AK$2,Monitoring_eng!$A$1:$DB$79,Results!$C30,FALSE)=$O30,$S30,"CHYBA")))))</f>
        <v>0</v>
      </c>
      <c r="AL30" s="60">
        <f>IF(ISBLANK(HLOOKUP(AL$2,Monitoring_eng!$A$1:$DB$79,Results!$C30,FALSE)),"",IF(HLOOKUP(AL$2,Monitoring_eng!$A$1:$DB$79,Results!$C30,FALSE)=$I30,$P30,IF(HLOOKUP(AL$2,Monitoring_eng!$A$1:$DB$79,Results!$C30,FALSE)=$K30,$Q30,IF(HLOOKUP(AL$2,Monitoring_eng!$A$1:$DB$79,Results!$C30,FALSE)=$M30,$R30,IF(HLOOKUP(AL$2,Monitoring_eng!$A$1:$DB$79,Results!$C30,FALSE)=$O30,$S30,"CHYBA")))))</f>
        <v>0.25</v>
      </c>
      <c r="AM30" s="60">
        <f>IF(ISBLANK(HLOOKUP(AM$2,Monitoring_eng!$A$1:$DB$79,Results!$C30,FALSE)),"",IF(HLOOKUP(AM$2,Monitoring_eng!$A$1:$DB$79,Results!$C30,FALSE)=$I30,$P30,IF(HLOOKUP(AM$2,Monitoring_eng!$A$1:$DB$79,Results!$C30,FALSE)=$K30,$Q30,IF(HLOOKUP(AM$2,Monitoring_eng!$A$1:$DB$79,Results!$C30,FALSE)=$M30,$R30,IF(HLOOKUP(AM$2,Monitoring_eng!$A$1:$DB$79,Results!$C30,FALSE)=$O30,$S30,"CHYBA")))))</f>
        <v>0</v>
      </c>
      <c r="AN30" s="60">
        <f>IF(ISBLANK(HLOOKUP(AN$2,Monitoring_eng!$A$1:$DB$79,Results!$C30,FALSE)),"",IF(HLOOKUP(AN$2,Monitoring_eng!$A$1:$DB$79,Results!$C30,FALSE)=$I30,$P30,IF(HLOOKUP(AN$2,Monitoring_eng!$A$1:$DB$79,Results!$C30,FALSE)=$K30,$Q30,IF(HLOOKUP(AN$2,Monitoring_eng!$A$1:$DB$79,Results!$C30,FALSE)=$M30,$R30,IF(HLOOKUP(AN$2,Monitoring_eng!$A$1:$DB$79,Results!$C30,FALSE)=$O30,$S30,"CHYBA")))))</f>
        <v>0</v>
      </c>
      <c r="AO30" s="60">
        <f>IF(ISBLANK(HLOOKUP(AO$2,Monitoring_eng!$A$1:$DB$79,Results!$C30,FALSE)),"",IF(HLOOKUP(AO$2,Monitoring_eng!$A$1:$DB$79,Results!$C30,FALSE)=$I30,$P30,IF(HLOOKUP(AO$2,Monitoring_eng!$A$1:$DB$79,Results!$C30,FALSE)=$K30,$Q30,IF(HLOOKUP(AO$2,Monitoring_eng!$A$1:$DB$79,Results!$C30,FALSE)=$M30,$R30,IF(HLOOKUP(AO$2,Monitoring_eng!$A$1:$DB$79,Results!$C30,FALSE)=$O30,$S30,"CHYBA")))))</f>
        <v>0.5</v>
      </c>
      <c r="AP30" s="60">
        <f>IF(ISBLANK(HLOOKUP(AP$2,Monitoring_eng!$A$1:$DB$79,Results!$C30,FALSE)),"",IF(HLOOKUP(AP$2,Monitoring_eng!$A$1:$DB$79,Results!$C30,FALSE)=$I30,$P30,IF(HLOOKUP(AP$2,Monitoring_eng!$A$1:$DB$79,Results!$C30,FALSE)=$K30,$Q30,IF(HLOOKUP(AP$2,Monitoring_eng!$A$1:$DB$79,Results!$C30,FALSE)=$M30,$R30,IF(HLOOKUP(AP$2,Monitoring_eng!$A$1:$DB$79,Results!$C30,FALSE)=$O30,$S30,"CHYBA")))))</f>
        <v>0.5</v>
      </c>
      <c r="AQ30" s="60">
        <f>IF(ISBLANK(HLOOKUP(AQ$2,Monitoring_eng!$A$1:$DB$79,Results!$C30,FALSE)),"",IF(HLOOKUP(AQ$2,Monitoring_eng!$A$1:$DB$79,Results!$C30,FALSE)=$I30,$P30,IF(HLOOKUP(AQ$2,Monitoring_eng!$A$1:$DB$79,Results!$C30,FALSE)=$K30,$Q30,IF(HLOOKUP(AQ$2,Monitoring_eng!$A$1:$DB$79,Results!$C30,FALSE)=$M30,$R30,IF(HLOOKUP(AQ$2,Monitoring_eng!$A$1:$DB$79,Results!$C30,FALSE)=$O30,$S30,"CHYBA")))))</f>
        <v>0.5</v>
      </c>
      <c r="AR30" s="60">
        <f>IF(ISBLANK(HLOOKUP(AR$2,Monitoring_eng!$A$1:$DB$79,Results!$C30,FALSE)),"",IF(HLOOKUP(AR$2,Monitoring_eng!$A$1:$DB$79,Results!$C30,FALSE)=$I30,$P30,IF(HLOOKUP(AR$2,Monitoring_eng!$A$1:$DB$79,Results!$C30,FALSE)=$K30,$Q30,IF(HLOOKUP(AR$2,Monitoring_eng!$A$1:$DB$79,Results!$C30,FALSE)=$M30,$R30,IF(HLOOKUP(AR$2,Monitoring_eng!$A$1:$DB$79,Results!$C30,FALSE)=$O30,$S30,"CHYBA")))))</f>
        <v>0</v>
      </c>
      <c r="AS30" s="60">
        <f>IF(ISBLANK(HLOOKUP(AS$2,Monitoring_eng!$A$1:$DB$79,Results!$C30,FALSE)),"",IF(HLOOKUP(AS$2,Monitoring_eng!$A$1:$DB$79,Results!$C30,FALSE)=$I30,$P30,IF(HLOOKUP(AS$2,Monitoring_eng!$A$1:$DB$79,Results!$C30,FALSE)=$K30,$Q30,IF(HLOOKUP(AS$2,Monitoring_eng!$A$1:$DB$79,Results!$C30,FALSE)=$M30,$R30,IF(HLOOKUP(AS$2,Monitoring_eng!$A$1:$DB$79,Results!$C30,FALSE)=$O30,$S30,"CHYBA")))))</f>
        <v>0.5</v>
      </c>
      <c r="AT30" s="60">
        <f>IF(ISBLANK(HLOOKUP(AT$2,Monitoring_eng!$A$1:$DB$79,Results!$C30,FALSE)),"",IF(HLOOKUP(AT$2,Monitoring_eng!$A$1:$DB$79,Results!$C30,FALSE)=$I30,$P30,IF(HLOOKUP(AT$2,Monitoring_eng!$A$1:$DB$79,Results!$C30,FALSE)=$K30,$Q30,IF(HLOOKUP(AT$2,Monitoring_eng!$A$1:$DB$79,Results!$C30,FALSE)=$M30,$R30,IF(HLOOKUP(AT$2,Monitoring_eng!$A$1:$DB$79,Results!$C30,FALSE)=$O30,$S30,"CHYBA")))))</f>
        <v>0.5</v>
      </c>
      <c r="AU30" s="60">
        <f>IF(ISBLANK(HLOOKUP(AU$2,Monitoring_eng!$A$1:$DB$79,Results!$C30,FALSE)),"",IF(HLOOKUP(AU$2,Monitoring_eng!$A$1:$DB$79,Results!$C30,FALSE)=$I30,$P30,IF(HLOOKUP(AU$2,Monitoring_eng!$A$1:$DB$79,Results!$C30,FALSE)=$K30,$Q30,IF(HLOOKUP(AU$2,Monitoring_eng!$A$1:$DB$79,Results!$C30,FALSE)=$M30,$R30,IF(HLOOKUP(AU$2,Monitoring_eng!$A$1:$DB$79,Results!$C30,FALSE)=$O30,$S30,"CHYBA")))))</f>
        <v>0.5</v>
      </c>
      <c r="AV30" s="60">
        <f>IF(ISBLANK(HLOOKUP(AV$2,Monitoring_eng!$A$1:$DB$79,Results!$C30,FALSE)),"",IF(HLOOKUP(AV$2,Monitoring_eng!$A$1:$DB$79,Results!$C30,FALSE)=$I30,$P30,IF(HLOOKUP(AV$2,Monitoring_eng!$A$1:$DB$79,Results!$C30,FALSE)=$K30,$Q30,IF(HLOOKUP(AV$2,Monitoring_eng!$A$1:$DB$79,Results!$C30,FALSE)=$M30,$R30,IF(HLOOKUP(AV$2,Monitoring_eng!$A$1:$DB$79,Results!$C30,FALSE)=$O30,$S30,"CHYBA")))))</f>
        <v>0.5</v>
      </c>
      <c r="AW30" s="60">
        <f>IF(ISBLANK(HLOOKUP(AW$2,Monitoring_eng!$A$1:$DB$79,Results!$C30,FALSE)),"",IF(HLOOKUP(AW$2,Monitoring_eng!$A$1:$DB$79,Results!$C30,FALSE)=$I30,$P30,IF(HLOOKUP(AW$2,Monitoring_eng!$A$1:$DB$79,Results!$C30,FALSE)=$K30,$Q30,IF(HLOOKUP(AW$2,Monitoring_eng!$A$1:$DB$79,Results!$C30,FALSE)=$M30,$R30,IF(HLOOKUP(AW$2,Monitoring_eng!$A$1:$DB$79,Results!$C30,FALSE)=$O30,$S30,"CHYBA")))))</f>
        <v>0.5</v>
      </c>
      <c r="AX30" s="60">
        <f>IF(ISBLANK(HLOOKUP(AX$2,Monitoring_eng!$A$1:$DB$79,Results!$C30,FALSE)),"",IF(HLOOKUP(AX$2,Monitoring_eng!$A$1:$DB$79,Results!$C30,FALSE)=$I30,$P30,IF(HLOOKUP(AX$2,Monitoring_eng!$A$1:$DB$79,Results!$C30,FALSE)=$K30,$Q30,IF(HLOOKUP(AX$2,Monitoring_eng!$A$1:$DB$79,Results!$C30,FALSE)=$M30,$R30,IF(HLOOKUP(AX$2,Monitoring_eng!$A$1:$DB$79,Results!$C30,FALSE)=$O30,$S30,"CHYBA")))))</f>
        <v>0.5</v>
      </c>
      <c r="AY30" s="60">
        <f>IF(ISBLANK(HLOOKUP(AY$2,Monitoring_eng!$A$1:$DB$79,Results!$C30,FALSE)),"",IF(HLOOKUP(AY$2,Monitoring_eng!$A$1:$DB$79,Results!$C30,FALSE)=$I30,$P30,IF(HLOOKUP(AY$2,Monitoring_eng!$A$1:$DB$79,Results!$C30,FALSE)=$K30,$Q30,IF(HLOOKUP(AY$2,Monitoring_eng!$A$1:$DB$79,Results!$C30,FALSE)=$M30,$R30,IF(HLOOKUP(AY$2,Monitoring_eng!$A$1:$DB$79,Results!$C30,FALSE)=$O30,$S30,"CHYBA")))))</f>
        <v>0</v>
      </c>
      <c r="AZ30" s="60">
        <f>IF(ISBLANK(HLOOKUP(AZ$2,Monitoring_eng!$A$1:$DB$79,Results!$C30,FALSE)),"",IF(HLOOKUP(AZ$2,Monitoring_eng!$A$1:$DB$79,Results!$C30,FALSE)=$I30,$P30,IF(HLOOKUP(AZ$2,Monitoring_eng!$A$1:$DB$79,Results!$C30,FALSE)=$K30,$Q30,IF(HLOOKUP(AZ$2,Monitoring_eng!$A$1:$DB$79,Results!$C30,FALSE)=$M30,$R30,IF(HLOOKUP(AZ$2,Monitoring_eng!$A$1:$DB$79,Results!$C30,FALSE)=$O30,$S30,"CHYBA")))))</f>
        <v>0</v>
      </c>
      <c r="BA30" s="60">
        <f>IF(ISBLANK(HLOOKUP(BA$2,Monitoring_eng!$A$1:$DB$79,Results!$C30,FALSE)),"",IF(HLOOKUP(BA$2,Monitoring_eng!$A$1:$DB$79,Results!$C30,FALSE)=$I30,$P30,IF(HLOOKUP(BA$2,Monitoring_eng!$A$1:$DB$79,Results!$C30,FALSE)=$K30,$Q30,IF(HLOOKUP(BA$2,Monitoring_eng!$A$1:$DB$79,Results!$C30,FALSE)=$M30,$R30,IF(HLOOKUP(BA$2,Monitoring_eng!$A$1:$DB$79,Results!$C30,FALSE)=$O30,$S30,"CHYBA")))))</f>
        <v>0.25</v>
      </c>
      <c r="BB30" s="60">
        <f>IF(ISBLANK(HLOOKUP(BB$2,Monitoring_eng!$A$1:$DB$79,Results!$C30,FALSE)),"",IF(HLOOKUP(BB$2,Monitoring_eng!$A$1:$DB$79,Results!$C30,FALSE)=$I30,$P30,IF(HLOOKUP(BB$2,Monitoring_eng!$A$1:$DB$79,Results!$C30,FALSE)=$K30,$Q30,IF(HLOOKUP(BB$2,Monitoring_eng!$A$1:$DB$79,Results!$C30,FALSE)=$M30,$R30,IF(HLOOKUP(BB$2,Monitoring_eng!$A$1:$DB$79,Results!$C30,FALSE)=$O30,$S30,"CHYBA")))))</f>
        <v>0.25</v>
      </c>
      <c r="BC30" s="60">
        <f>IF(ISBLANK(HLOOKUP(BC$2,Monitoring_eng!$A$1:$DB$79,Results!$C30,FALSE)),"",IF(HLOOKUP(BC$2,Monitoring_eng!$A$1:$DB$79,Results!$C30,FALSE)=$I30,$P30,IF(HLOOKUP(BC$2,Monitoring_eng!$A$1:$DB$79,Results!$C30,FALSE)=$K30,$Q30,IF(HLOOKUP(BC$2,Monitoring_eng!$A$1:$DB$79,Results!$C30,FALSE)=$M30,$R30,IF(HLOOKUP(BC$2,Monitoring_eng!$A$1:$DB$79,Results!$C30,FALSE)=$O30,$S30,"CHYBA")))))</f>
        <v>0.5</v>
      </c>
      <c r="BD30" s="60">
        <f>IF(ISBLANK(HLOOKUP(BD$2,Monitoring_eng!$A$1:$DB$79,Results!$C30,FALSE)),"",IF(HLOOKUP(BD$2,Monitoring_eng!$A$1:$DB$79,Results!$C30,FALSE)=$I30,$P30,IF(HLOOKUP(BD$2,Monitoring_eng!$A$1:$DB$79,Results!$C30,FALSE)=$K30,$Q30,IF(HLOOKUP(BD$2,Monitoring_eng!$A$1:$DB$79,Results!$C30,FALSE)=$M30,$R30,IF(HLOOKUP(BD$2,Monitoring_eng!$A$1:$DB$79,Results!$C30,FALSE)=$O30,$S30,"CHYBA")))))</f>
        <v>0.5</v>
      </c>
      <c r="BE30" s="60">
        <f>IF(ISBLANK(HLOOKUP(BE$2,Monitoring_eng!$A$1:$DB$79,Results!$C30,FALSE)),"",IF(HLOOKUP(BE$2,Monitoring_eng!$A$1:$DB$79,Results!$C30,FALSE)=$I30,$P30,IF(HLOOKUP(BE$2,Monitoring_eng!$A$1:$DB$79,Results!$C30,FALSE)=$K30,$Q30,IF(HLOOKUP(BE$2,Monitoring_eng!$A$1:$DB$79,Results!$C30,FALSE)=$M30,$R30,IF(HLOOKUP(BE$2,Monitoring_eng!$A$1:$DB$79,Results!$C30,FALSE)=$O30,$S30,"CHYBA")))))</f>
        <v>0.5</v>
      </c>
      <c r="BF30" s="60">
        <f>IF(ISBLANK(HLOOKUP(BF$2,Monitoring_eng!$A$1:$DB$79,Results!$C30,FALSE)),"",IF(HLOOKUP(BF$2,Monitoring_eng!$A$1:$DB$79,Results!$C30,FALSE)=$I30,$P30,IF(HLOOKUP(BF$2,Monitoring_eng!$A$1:$DB$79,Results!$C30,FALSE)=$K30,$Q30,IF(HLOOKUP(BF$2,Monitoring_eng!$A$1:$DB$79,Results!$C30,FALSE)=$M30,$R30,IF(HLOOKUP(BF$2,Monitoring_eng!$A$1:$DB$79,Results!$C30,FALSE)=$O30,$S30,"CHYBA")))))</f>
        <v>0.5</v>
      </c>
      <c r="BG30" s="60">
        <f>IF(ISBLANK(HLOOKUP(BG$2,Monitoring_eng!$A$1:$DB$79,Results!$C30,FALSE)),"",IF(HLOOKUP(BG$2,Monitoring_eng!$A$1:$DB$79,Results!$C30,FALSE)=$I30,$P30,IF(HLOOKUP(BG$2,Monitoring_eng!$A$1:$DB$79,Results!$C30,FALSE)=$K30,$Q30,IF(HLOOKUP(BG$2,Monitoring_eng!$A$1:$DB$79,Results!$C30,FALSE)=$M30,$R30,IF(HLOOKUP(BG$2,Monitoring_eng!$A$1:$DB$79,Results!$C30,FALSE)=$O30,$S30,"CHYBA")))))</f>
        <v>0.5</v>
      </c>
      <c r="BH30" s="60">
        <f>IF(ISBLANK(HLOOKUP(BH$2,Monitoring_eng!$A$1:$DB$79,Results!$C30,FALSE)),"",IF(HLOOKUP(BH$2,Monitoring_eng!$A$1:$DB$79,Results!$C30,FALSE)=$I30,$P30,IF(HLOOKUP(BH$2,Monitoring_eng!$A$1:$DB$79,Results!$C30,FALSE)=$K30,$Q30,IF(HLOOKUP(BH$2,Monitoring_eng!$A$1:$DB$79,Results!$C30,FALSE)=$M30,$R30,IF(HLOOKUP(BH$2,Monitoring_eng!$A$1:$DB$79,Results!$C30,FALSE)=$O30,$S30,"CHYBA")))))</f>
        <v>0.5</v>
      </c>
      <c r="BI30" s="60">
        <f>IF(ISBLANK(HLOOKUP(BI$2,Monitoring_eng!$A$1:$DB$79,Results!$C30,FALSE)),"",IF(HLOOKUP(BI$2,Monitoring_eng!$A$1:$DB$79,Results!$C30,FALSE)=$I30,$P30,IF(HLOOKUP(BI$2,Monitoring_eng!$A$1:$DB$79,Results!$C30,FALSE)=$K30,$Q30,IF(HLOOKUP(BI$2,Monitoring_eng!$A$1:$DB$79,Results!$C30,FALSE)=$M30,$R30,IF(HLOOKUP(BI$2,Monitoring_eng!$A$1:$DB$79,Results!$C30,FALSE)=$O30,$S30,"CHYBA")))))</f>
        <v>0.5</v>
      </c>
      <c r="BJ30" s="60">
        <f>IF(ISBLANK(HLOOKUP(BJ$2,Monitoring_eng!$A$1:$DB$79,Results!$C30,FALSE)),"",IF(HLOOKUP(BJ$2,Monitoring_eng!$A$1:$DB$79,Results!$C30,FALSE)=$I30,$P30,IF(HLOOKUP(BJ$2,Monitoring_eng!$A$1:$DB$79,Results!$C30,FALSE)=$K30,$Q30,IF(HLOOKUP(BJ$2,Monitoring_eng!$A$1:$DB$79,Results!$C30,FALSE)=$M30,$R30,IF(HLOOKUP(BJ$2,Monitoring_eng!$A$1:$DB$79,Results!$C30,FALSE)=$O30,$S30,"CHYBA")))))</f>
        <v>0</v>
      </c>
      <c r="BK30" s="60">
        <f>IF(ISBLANK(HLOOKUP(BK$2,Monitoring_eng!$A$1:$DB$79,Results!$C30,FALSE)),"",IF(HLOOKUP(BK$2,Monitoring_eng!$A$1:$DB$79,Results!$C30,FALSE)=$I30,$P30,IF(HLOOKUP(BK$2,Monitoring_eng!$A$1:$DB$79,Results!$C30,FALSE)=$K30,$Q30,IF(HLOOKUP(BK$2,Monitoring_eng!$A$1:$DB$79,Results!$C30,FALSE)=$M30,$R30,IF(HLOOKUP(BK$2,Monitoring_eng!$A$1:$DB$79,Results!$C30,FALSE)=$O30,$S30,"CHYBA")))))</f>
        <v>0.25</v>
      </c>
      <c r="BL30" s="60">
        <f>IF(ISBLANK(HLOOKUP(BL$2,Monitoring_eng!$A$1:$DB$79,Results!$C30,FALSE)),"",IF(HLOOKUP(BL$2,Monitoring_eng!$A$1:$DB$79,Results!$C30,FALSE)=$I30,$P30,IF(HLOOKUP(BL$2,Monitoring_eng!$A$1:$DB$79,Results!$C30,FALSE)=$K30,$Q30,IF(HLOOKUP(BL$2,Monitoring_eng!$A$1:$DB$79,Results!$C30,FALSE)=$M30,$R30,IF(HLOOKUP(BL$2,Monitoring_eng!$A$1:$DB$79,Results!$C30,FALSE)=$O30,$S30,"CHYBA")))))</f>
        <v>0.25</v>
      </c>
      <c r="BM30" s="60">
        <f>IF(ISBLANK(HLOOKUP(BM$2,Monitoring_eng!$A$1:$DB$79,Results!$C30,FALSE)),"",IF(HLOOKUP(BM$2,Monitoring_eng!$A$1:$DB$79,Results!$C30,FALSE)=$I30,$P30,IF(HLOOKUP(BM$2,Monitoring_eng!$A$1:$DB$79,Results!$C30,FALSE)=$K30,$Q30,IF(HLOOKUP(BM$2,Monitoring_eng!$A$1:$DB$79,Results!$C30,FALSE)=$M30,$R30,IF(HLOOKUP(BM$2,Monitoring_eng!$A$1:$DB$79,Results!$C30,FALSE)=$O30,$S30,"CHYBA")))))</f>
        <v>0.5</v>
      </c>
      <c r="BN30" s="60">
        <f>IF(ISBLANK(HLOOKUP(BN$2,Monitoring_eng!$A$1:$DB$79,Results!$C30,FALSE)),"",IF(HLOOKUP(BN$2,Monitoring_eng!$A$1:$DB$79,Results!$C30,FALSE)=$I30,$P30,IF(HLOOKUP(BN$2,Monitoring_eng!$A$1:$DB$79,Results!$C30,FALSE)=$K30,$Q30,IF(HLOOKUP(BN$2,Monitoring_eng!$A$1:$DB$79,Results!$C30,FALSE)=$M30,$R30,IF(HLOOKUP(BN$2,Monitoring_eng!$A$1:$DB$79,Results!$C30,FALSE)=$O30,$S30,"CHYBA")))))</f>
        <v>0.5</v>
      </c>
      <c r="BO30" s="60">
        <f>IF(ISBLANK(HLOOKUP(BO$2,Monitoring_eng!$A$1:$DB$79,Results!$C30,FALSE)),"",IF(HLOOKUP(BO$2,Monitoring_eng!$A$1:$DB$79,Results!$C30,FALSE)=$I30,$P30,IF(HLOOKUP(BO$2,Monitoring_eng!$A$1:$DB$79,Results!$C30,FALSE)=$K30,$Q30,IF(HLOOKUP(BO$2,Monitoring_eng!$A$1:$DB$79,Results!$C30,FALSE)=$M30,$R30,IF(HLOOKUP(BO$2,Monitoring_eng!$A$1:$DB$79,Results!$C30,FALSE)=$O30,$S30,"CHYBA")))))</f>
        <v>0.5</v>
      </c>
      <c r="BP30" s="60">
        <f>IF(ISBLANK(HLOOKUP(BP$2,Monitoring_eng!$A$1:$DB$79,Results!$C30,FALSE)),"",IF(HLOOKUP(BP$2,Monitoring_eng!$A$1:$DB$79,Results!$C30,FALSE)=$I30,$P30,IF(HLOOKUP(BP$2,Monitoring_eng!$A$1:$DB$79,Results!$C30,FALSE)=$K30,$Q30,IF(HLOOKUP(BP$2,Monitoring_eng!$A$1:$DB$79,Results!$C30,FALSE)=$M30,$R30,IF(HLOOKUP(BP$2,Monitoring_eng!$A$1:$DB$79,Results!$C30,FALSE)=$O30,$S30,"CHYBA")))))</f>
        <v>0.5</v>
      </c>
      <c r="BQ30" s="60">
        <f>IF(ISBLANK(HLOOKUP(BQ$2,Monitoring_eng!$A$1:$DB$79,Results!$C30,FALSE)),"",IF(HLOOKUP(BQ$2,Monitoring_eng!$A$1:$DB$79,Results!$C30,FALSE)=$I30,$P30,IF(HLOOKUP(BQ$2,Monitoring_eng!$A$1:$DB$79,Results!$C30,FALSE)=$K30,$Q30,IF(HLOOKUP(BQ$2,Monitoring_eng!$A$1:$DB$79,Results!$C30,FALSE)=$M30,$R30,IF(HLOOKUP(BQ$2,Monitoring_eng!$A$1:$DB$79,Results!$C30,FALSE)=$O30,$S30,"CHYBA")))))</f>
        <v>0.5</v>
      </c>
    </row>
    <row r="31" spans="1:69" x14ac:dyDescent="0.3">
      <c r="A31" s="37" t="s">
        <v>881</v>
      </c>
      <c r="B31" s="37" t="s">
        <v>331</v>
      </c>
      <c r="C31" s="37">
        <v>30</v>
      </c>
      <c r="D31" s="39" t="s">
        <v>120</v>
      </c>
      <c r="E31" s="39" t="s">
        <v>132</v>
      </c>
      <c r="F31" s="40" t="s">
        <v>16</v>
      </c>
      <c r="G31" s="37">
        <v>0.5</v>
      </c>
      <c r="H31" s="37" t="s">
        <v>481</v>
      </c>
      <c r="I31" s="37" t="s">
        <v>621</v>
      </c>
      <c r="J31" s="37" t="s">
        <v>482</v>
      </c>
      <c r="K31" s="59" t="s">
        <v>622</v>
      </c>
      <c r="L31" s="37" t="s">
        <v>483</v>
      </c>
      <c r="M31" s="37" t="s">
        <v>623</v>
      </c>
      <c r="N31" s="37" t="s">
        <v>755</v>
      </c>
      <c r="O31" s="37" t="s">
        <v>755</v>
      </c>
      <c r="P31" s="37">
        <f t="shared" si="0"/>
        <v>0.5</v>
      </c>
      <c r="Q31" s="37">
        <v>0</v>
      </c>
      <c r="R31" s="37">
        <f t="shared" si="1"/>
        <v>0.25</v>
      </c>
      <c r="S31" s="37" t="s">
        <v>755</v>
      </c>
      <c r="T31" s="60">
        <f>IF(ISBLANK(HLOOKUP(T$2,Monitoring_eng!$A$1:$DB$79,Results!$C31,FALSE)),"",IF(HLOOKUP(T$2,Monitoring_eng!$A$1:$DB$79,Results!$C31,FALSE)=$I31,$P31,IF(HLOOKUP(T$2,Monitoring_eng!$A$1:$DB$79,Results!$C31,FALSE)=$K31,$Q31,IF(HLOOKUP(T$2,Monitoring_eng!$A$1:$DB$79,Results!$C31,FALSE)=$M31,$R31,IF(HLOOKUP(T$2,Monitoring_eng!$A$1:$DB$79,Results!$C31,FALSE)=$O31,$S31,"CHYBA")))))</f>
        <v>0.5</v>
      </c>
      <c r="U31" s="60">
        <f>IF(ISBLANK(HLOOKUP(U$2,Monitoring_eng!$A$1:$DB$79,Results!$C31,FALSE)),"",IF(HLOOKUP(U$2,Monitoring_eng!$A$1:$DB$79,Results!$C31,FALSE)=$I31,$P31,IF(HLOOKUP(U$2,Monitoring_eng!$A$1:$DB$79,Results!$C31,FALSE)=$K31,$Q31,IF(HLOOKUP(U$2,Monitoring_eng!$A$1:$DB$79,Results!$C31,FALSE)=$M31,$R31,IF(HLOOKUP(U$2,Monitoring_eng!$A$1:$DB$79,Results!$C31,FALSE)=$O31,$S31,"CHYBA")))))</f>
        <v>0</v>
      </c>
      <c r="V31" s="60">
        <f>IF(ISBLANK(HLOOKUP(V$2,Monitoring_eng!$A$1:$DB$79,Results!$C31,FALSE)),"",IF(HLOOKUP(V$2,Monitoring_eng!$A$1:$DB$79,Results!$C31,FALSE)=$I31,$P31,IF(HLOOKUP(V$2,Monitoring_eng!$A$1:$DB$79,Results!$C31,FALSE)=$K31,$Q31,IF(HLOOKUP(V$2,Monitoring_eng!$A$1:$DB$79,Results!$C31,FALSE)=$M31,$R31,IF(HLOOKUP(V$2,Monitoring_eng!$A$1:$DB$79,Results!$C31,FALSE)=$O31,$S31,"CHYBA")))))</f>
        <v>0.5</v>
      </c>
      <c r="W31" s="60">
        <f>IF(ISBLANK(HLOOKUP(W$2,Monitoring_eng!$A$1:$DB$79,Results!$C31,FALSE)),"",IF(HLOOKUP(W$2,Monitoring_eng!$A$1:$DB$79,Results!$C31,FALSE)=$I31,$P31,IF(HLOOKUP(W$2,Monitoring_eng!$A$1:$DB$79,Results!$C31,FALSE)=$K31,$Q31,IF(HLOOKUP(W$2,Monitoring_eng!$A$1:$DB$79,Results!$C31,FALSE)=$M31,$R31,IF(HLOOKUP(W$2,Monitoring_eng!$A$1:$DB$79,Results!$C31,FALSE)=$O31,$S31,"CHYBA")))))</f>
        <v>0.5</v>
      </c>
      <c r="X31" s="60">
        <f>IF(ISBLANK(HLOOKUP(X$2,Monitoring_eng!$A$1:$DB$79,Results!$C31,FALSE)),"",IF(HLOOKUP(X$2,Monitoring_eng!$A$1:$DB$79,Results!$C31,FALSE)=$I31,$P31,IF(HLOOKUP(X$2,Monitoring_eng!$A$1:$DB$79,Results!$C31,FALSE)=$K31,$Q31,IF(HLOOKUP(X$2,Monitoring_eng!$A$1:$DB$79,Results!$C31,FALSE)=$M31,$R31,IF(HLOOKUP(X$2,Monitoring_eng!$A$1:$DB$79,Results!$C31,FALSE)=$O31,$S31,"CHYBA")))))</f>
        <v>0.5</v>
      </c>
      <c r="Y31" s="60">
        <f>IF(ISBLANK(HLOOKUP(Y$2,Monitoring_eng!$A$1:$DB$79,Results!$C31,FALSE)),"",IF(HLOOKUP(Y$2,Monitoring_eng!$A$1:$DB$79,Results!$C31,FALSE)=$I31,$P31,IF(HLOOKUP(Y$2,Monitoring_eng!$A$1:$DB$79,Results!$C31,FALSE)=$K31,$Q31,IF(HLOOKUP(Y$2,Monitoring_eng!$A$1:$DB$79,Results!$C31,FALSE)=$M31,$R31,IF(HLOOKUP(Y$2,Monitoring_eng!$A$1:$DB$79,Results!$C31,FALSE)=$O31,$S31,"CHYBA")))))</f>
        <v>0.5</v>
      </c>
      <c r="Z31" s="60">
        <f>IF(ISBLANK(HLOOKUP(Z$2,Monitoring_eng!$A$1:$DB$79,Results!$C31,FALSE)),"",IF(HLOOKUP(Z$2,Monitoring_eng!$A$1:$DB$79,Results!$C31,FALSE)=$I31,$P31,IF(HLOOKUP(Z$2,Monitoring_eng!$A$1:$DB$79,Results!$C31,FALSE)=$K31,$Q31,IF(HLOOKUP(Z$2,Monitoring_eng!$A$1:$DB$79,Results!$C31,FALSE)=$M31,$R31,IF(HLOOKUP(Z$2,Monitoring_eng!$A$1:$DB$79,Results!$C31,FALSE)=$O31,$S31,"CHYBA")))))</f>
        <v>0.5</v>
      </c>
      <c r="AA31" s="60">
        <f>IF(ISBLANK(HLOOKUP(AA$2,Monitoring_eng!$A$1:$DB$79,Results!$C31,FALSE)),"",IF(HLOOKUP(AA$2,Monitoring_eng!$A$1:$DB$79,Results!$C31,FALSE)=$I31,$P31,IF(HLOOKUP(AA$2,Monitoring_eng!$A$1:$DB$79,Results!$C31,FALSE)=$K31,$Q31,IF(HLOOKUP(AA$2,Monitoring_eng!$A$1:$DB$79,Results!$C31,FALSE)=$M31,$R31,IF(HLOOKUP(AA$2,Monitoring_eng!$A$1:$DB$79,Results!$C31,FALSE)=$O31,$S31,"CHYBA")))))</f>
        <v>0.5</v>
      </c>
      <c r="AB31" s="60">
        <f>IF(ISBLANK(HLOOKUP(AB$2,Monitoring_eng!$A$1:$DB$79,Results!$C31,FALSE)),"",IF(HLOOKUP(AB$2,Monitoring_eng!$A$1:$DB$79,Results!$C31,FALSE)=$I31,$P31,IF(HLOOKUP(AB$2,Monitoring_eng!$A$1:$DB$79,Results!$C31,FALSE)=$K31,$Q31,IF(HLOOKUP(AB$2,Monitoring_eng!$A$1:$DB$79,Results!$C31,FALSE)=$M31,$R31,IF(HLOOKUP(AB$2,Monitoring_eng!$A$1:$DB$79,Results!$C31,FALSE)=$O31,$S31,"CHYBA")))))</f>
        <v>0.5</v>
      </c>
      <c r="AC31" s="60">
        <f>IF(ISBLANK(HLOOKUP(AC$2,Monitoring_eng!$A$1:$DB$79,Results!$C31,FALSE)),"",IF(HLOOKUP(AC$2,Monitoring_eng!$A$1:$DB$79,Results!$C31,FALSE)=$I31,$P31,IF(HLOOKUP(AC$2,Monitoring_eng!$A$1:$DB$79,Results!$C31,FALSE)=$K31,$Q31,IF(HLOOKUP(AC$2,Monitoring_eng!$A$1:$DB$79,Results!$C31,FALSE)=$M31,$R31,IF(HLOOKUP(AC$2,Monitoring_eng!$A$1:$DB$79,Results!$C31,FALSE)=$O31,$S31,"CHYBA")))))</f>
        <v>0</v>
      </c>
      <c r="AD31" s="60">
        <f>IF(ISBLANK(HLOOKUP(AD$2,Monitoring_eng!$A$1:$DB$79,Results!$C31,FALSE)),"",IF(HLOOKUP(AD$2,Monitoring_eng!$A$1:$DB$79,Results!$C31,FALSE)=$I31,$P31,IF(HLOOKUP(AD$2,Monitoring_eng!$A$1:$DB$79,Results!$C31,FALSE)=$K31,$Q31,IF(HLOOKUP(AD$2,Monitoring_eng!$A$1:$DB$79,Results!$C31,FALSE)=$M31,$R31,IF(HLOOKUP(AD$2,Monitoring_eng!$A$1:$DB$79,Results!$C31,FALSE)=$O31,$S31,"CHYBA")))))</f>
        <v>0.5</v>
      </c>
      <c r="AE31" s="60">
        <f>IF(ISBLANK(HLOOKUP(AE$2,Monitoring_eng!$A$1:$DB$79,Results!$C31,FALSE)),"",IF(HLOOKUP(AE$2,Monitoring_eng!$A$1:$DB$79,Results!$C31,FALSE)=$I31,$P31,IF(HLOOKUP(AE$2,Monitoring_eng!$A$1:$DB$79,Results!$C31,FALSE)=$K31,$Q31,IF(HLOOKUP(AE$2,Monitoring_eng!$A$1:$DB$79,Results!$C31,FALSE)=$M31,$R31,IF(HLOOKUP(AE$2,Monitoring_eng!$A$1:$DB$79,Results!$C31,FALSE)=$O31,$S31,"CHYBA")))))</f>
        <v>0</v>
      </c>
      <c r="AF31" s="60">
        <f>IF(ISBLANK(HLOOKUP(AF$2,Monitoring_eng!$A$1:$DB$79,Results!$C31,FALSE)),"",IF(HLOOKUP(AF$2,Monitoring_eng!$A$1:$DB$79,Results!$C31,FALSE)=$I31,$P31,IF(HLOOKUP(AF$2,Monitoring_eng!$A$1:$DB$79,Results!$C31,FALSE)=$K31,$Q31,IF(HLOOKUP(AF$2,Monitoring_eng!$A$1:$DB$79,Results!$C31,FALSE)=$M31,$R31,IF(HLOOKUP(AF$2,Monitoring_eng!$A$1:$DB$79,Results!$C31,FALSE)=$O31,$S31,"CHYBA")))))</f>
        <v>0.5</v>
      </c>
      <c r="AG31" s="60">
        <f>IF(ISBLANK(HLOOKUP(AG$2,Monitoring_eng!$A$1:$DB$79,Results!$C31,FALSE)),"",IF(HLOOKUP(AG$2,Monitoring_eng!$A$1:$DB$79,Results!$C31,FALSE)=$I31,$P31,IF(HLOOKUP(AG$2,Monitoring_eng!$A$1:$DB$79,Results!$C31,FALSE)=$K31,$Q31,IF(HLOOKUP(AG$2,Monitoring_eng!$A$1:$DB$79,Results!$C31,FALSE)=$M31,$R31,IF(HLOOKUP(AG$2,Monitoring_eng!$A$1:$DB$79,Results!$C31,FALSE)=$O31,$S31,"CHYBA")))))</f>
        <v>0.5</v>
      </c>
      <c r="AH31" s="60">
        <f>IF(ISBLANK(HLOOKUP(AH$2,Monitoring_eng!$A$1:$DB$79,Results!$C31,FALSE)),"",IF(HLOOKUP(AH$2,Monitoring_eng!$A$1:$DB$79,Results!$C31,FALSE)=$I31,$P31,IF(HLOOKUP(AH$2,Monitoring_eng!$A$1:$DB$79,Results!$C31,FALSE)=$K31,$Q31,IF(HLOOKUP(AH$2,Monitoring_eng!$A$1:$DB$79,Results!$C31,FALSE)=$M31,$R31,IF(HLOOKUP(AH$2,Monitoring_eng!$A$1:$DB$79,Results!$C31,FALSE)=$O31,$S31,"CHYBA")))))</f>
        <v>0.5</v>
      </c>
      <c r="AI31" s="60">
        <f>IF(ISBLANK(HLOOKUP(AI$2,Monitoring_eng!$A$1:$DB$79,Results!$C31,FALSE)),"",IF(HLOOKUP(AI$2,Monitoring_eng!$A$1:$DB$79,Results!$C31,FALSE)=$I31,$P31,IF(HLOOKUP(AI$2,Monitoring_eng!$A$1:$DB$79,Results!$C31,FALSE)=$K31,$Q31,IF(HLOOKUP(AI$2,Monitoring_eng!$A$1:$DB$79,Results!$C31,FALSE)=$M31,$R31,IF(HLOOKUP(AI$2,Monitoring_eng!$A$1:$DB$79,Results!$C31,FALSE)=$O31,$S31,"CHYBA")))))</f>
        <v>0</v>
      </c>
      <c r="AJ31" s="60">
        <f>IF(ISBLANK(HLOOKUP(AJ$2,Monitoring_eng!$A$1:$DB$79,Results!$C31,FALSE)),"",IF(HLOOKUP(AJ$2,Monitoring_eng!$A$1:$DB$79,Results!$C31,FALSE)=$I31,$P31,IF(HLOOKUP(AJ$2,Monitoring_eng!$A$1:$DB$79,Results!$C31,FALSE)=$K31,$Q31,IF(HLOOKUP(AJ$2,Monitoring_eng!$A$1:$DB$79,Results!$C31,FALSE)=$M31,$R31,IF(HLOOKUP(AJ$2,Monitoring_eng!$A$1:$DB$79,Results!$C31,FALSE)=$O31,$S31,"CHYBA")))))</f>
        <v>0.5</v>
      </c>
      <c r="AK31" s="60">
        <f>IF(ISBLANK(HLOOKUP(AK$2,Monitoring_eng!$A$1:$DB$79,Results!$C31,FALSE)),"",IF(HLOOKUP(AK$2,Monitoring_eng!$A$1:$DB$79,Results!$C31,FALSE)=$I31,$P31,IF(HLOOKUP(AK$2,Monitoring_eng!$A$1:$DB$79,Results!$C31,FALSE)=$K31,$Q31,IF(HLOOKUP(AK$2,Monitoring_eng!$A$1:$DB$79,Results!$C31,FALSE)=$M31,$R31,IF(HLOOKUP(AK$2,Monitoring_eng!$A$1:$DB$79,Results!$C31,FALSE)=$O31,$S31,"CHYBA")))))</f>
        <v>0</v>
      </c>
      <c r="AL31" s="60">
        <f>IF(ISBLANK(HLOOKUP(AL$2,Monitoring_eng!$A$1:$DB$79,Results!$C31,FALSE)),"",IF(HLOOKUP(AL$2,Monitoring_eng!$A$1:$DB$79,Results!$C31,FALSE)=$I31,$P31,IF(HLOOKUP(AL$2,Monitoring_eng!$A$1:$DB$79,Results!$C31,FALSE)=$K31,$Q31,IF(HLOOKUP(AL$2,Monitoring_eng!$A$1:$DB$79,Results!$C31,FALSE)=$M31,$R31,IF(HLOOKUP(AL$2,Monitoring_eng!$A$1:$DB$79,Results!$C31,FALSE)=$O31,$S31,"CHYBA")))))</f>
        <v>0</v>
      </c>
      <c r="AM31" s="60">
        <f>IF(ISBLANK(HLOOKUP(AM$2,Monitoring_eng!$A$1:$DB$79,Results!$C31,FALSE)),"",IF(HLOOKUP(AM$2,Monitoring_eng!$A$1:$DB$79,Results!$C31,FALSE)=$I31,$P31,IF(HLOOKUP(AM$2,Monitoring_eng!$A$1:$DB$79,Results!$C31,FALSE)=$K31,$Q31,IF(HLOOKUP(AM$2,Monitoring_eng!$A$1:$DB$79,Results!$C31,FALSE)=$M31,$R31,IF(HLOOKUP(AM$2,Monitoring_eng!$A$1:$DB$79,Results!$C31,FALSE)=$O31,$S31,"CHYBA")))))</f>
        <v>0</v>
      </c>
      <c r="AN31" s="60">
        <f>IF(ISBLANK(HLOOKUP(AN$2,Monitoring_eng!$A$1:$DB$79,Results!$C31,FALSE)),"",IF(HLOOKUP(AN$2,Monitoring_eng!$A$1:$DB$79,Results!$C31,FALSE)=$I31,$P31,IF(HLOOKUP(AN$2,Monitoring_eng!$A$1:$DB$79,Results!$C31,FALSE)=$K31,$Q31,IF(HLOOKUP(AN$2,Monitoring_eng!$A$1:$DB$79,Results!$C31,FALSE)=$M31,$R31,IF(HLOOKUP(AN$2,Monitoring_eng!$A$1:$DB$79,Results!$C31,FALSE)=$O31,$S31,"CHYBA")))))</f>
        <v>0.5</v>
      </c>
      <c r="AO31" s="60">
        <f>IF(ISBLANK(HLOOKUP(AO$2,Monitoring_eng!$A$1:$DB$79,Results!$C31,FALSE)),"",IF(HLOOKUP(AO$2,Monitoring_eng!$A$1:$DB$79,Results!$C31,FALSE)=$I31,$P31,IF(HLOOKUP(AO$2,Monitoring_eng!$A$1:$DB$79,Results!$C31,FALSE)=$K31,$Q31,IF(HLOOKUP(AO$2,Monitoring_eng!$A$1:$DB$79,Results!$C31,FALSE)=$M31,$R31,IF(HLOOKUP(AO$2,Monitoring_eng!$A$1:$DB$79,Results!$C31,FALSE)=$O31,$S31,"CHYBA")))))</f>
        <v>0.5</v>
      </c>
      <c r="AP31" s="60">
        <f>IF(ISBLANK(HLOOKUP(AP$2,Monitoring_eng!$A$1:$DB$79,Results!$C31,FALSE)),"",IF(HLOOKUP(AP$2,Monitoring_eng!$A$1:$DB$79,Results!$C31,FALSE)=$I31,$P31,IF(HLOOKUP(AP$2,Monitoring_eng!$A$1:$DB$79,Results!$C31,FALSE)=$K31,$Q31,IF(HLOOKUP(AP$2,Monitoring_eng!$A$1:$DB$79,Results!$C31,FALSE)=$M31,$R31,IF(HLOOKUP(AP$2,Monitoring_eng!$A$1:$DB$79,Results!$C31,FALSE)=$O31,$S31,"CHYBA")))))</f>
        <v>0.5</v>
      </c>
      <c r="AQ31" s="60">
        <f>IF(ISBLANK(HLOOKUP(AQ$2,Monitoring_eng!$A$1:$DB$79,Results!$C31,FALSE)),"",IF(HLOOKUP(AQ$2,Monitoring_eng!$A$1:$DB$79,Results!$C31,FALSE)=$I31,$P31,IF(HLOOKUP(AQ$2,Monitoring_eng!$A$1:$DB$79,Results!$C31,FALSE)=$K31,$Q31,IF(HLOOKUP(AQ$2,Monitoring_eng!$A$1:$DB$79,Results!$C31,FALSE)=$M31,$R31,IF(HLOOKUP(AQ$2,Monitoring_eng!$A$1:$DB$79,Results!$C31,FALSE)=$O31,$S31,"CHYBA")))))</f>
        <v>0.5</v>
      </c>
      <c r="AR31" s="60">
        <f>IF(ISBLANK(HLOOKUP(AR$2,Monitoring_eng!$A$1:$DB$79,Results!$C31,FALSE)),"",IF(HLOOKUP(AR$2,Monitoring_eng!$A$1:$DB$79,Results!$C31,FALSE)=$I31,$P31,IF(HLOOKUP(AR$2,Monitoring_eng!$A$1:$DB$79,Results!$C31,FALSE)=$K31,$Q31,IF(HLOOKUP(AR$2,Monitoring_eng!$A$1:$DB$79,Results!$C31,FALSE)=$M31,$R31,IF(HLOOKUP(AR$2,Monitoring_eng!$A$1:$DB$79,Results!$C31,FALSE)=$O31,$S31,"CHYBA")))))</f>
        <v>0.5</v>
      </c>
      <c r="AS31" s="60">
        <f>IF(ISBLANK(HLOOKUP(AS$2,Monitoring_eng!$A$1:$DB$79,Results!$C31,FALSE)),"",IF(HLOOKUP(AS$2,Monitoring_eng!$A$1:$DB$79,Results!$C31,FALSE)=$I31,$P31,IF(HLOOKUP(AS$2,Monitoring_eng!$A$1:$DB$79,Results!$C31,FALSE)=$K31,$Q31,IF(HLOOKUP(AS$2,Monitoring_eng!$A$1:$DB$79,Results!$C31,FALSE)=$M31,$R31,IF(HLOOKUP(AS$2,Monitoring_eng!$A$1:$DB$79,Results!$C31,FALSE)=$O31,$S31,"CHYBA")))))</f>
        <v>0.5</v>
      </c>
      <c r="AT31" s="60">
        <f>IF(ISBLANK(HLOOKUP(AT$2,Monitoring_eng!$A$1:$DB$79,Results!$C31,FALSE)),"",IF(HLOOKUP(AT$2,Monitoring_eng!$A$1:$DB$79,Results!$C31,FALSE)=$I31,$P31,IF(HLOOKUP(AT$2,Monitoring_eng!$A$1:$DB$79,Results!$C31,FALSE)=$K31,$Q31,IF(HLOOKUP(AT$2,Monitoring_eng!$A$1:$DB$79,Results!$C31,FALSE)=$M31,$R31,IF(HLOOKUP(AT$2,Monitoring_eng!$A$1:$DB$79,Results!$C31,FALSE)=$O31,$S31,"CHYBA")))))</f>
        <v>0.5</v>
      </c>
      <c r="AU31" s="60">
        <f>IF(ISBLANK(HLOOKUP(AU$2,Monitoring_eng!$A$1:$DB$79,Results!$C31,FALSE)),"",IF(HLOOKUP(AU$2,Monitoring_eng!$A$1:$DB$79,Results!$C31,FALSE)=$I31,$P31,IF(HLOOKUP(AU$2,Monitoring_eng!$A$1:$DB$79,Results!$C31,FALSE)=$K31,$Q31,IF(HLOOKUP(AU$2,Monitoring_eng!$A$1:$DB$79,Results!$C31,FALSE)=$M31,$R31,IF(HLOOKUP(AU$2,Monitoring_eng!$A$1:$DB$79,Results!$C31,FALSE)=$O31,$S31,"CHYBA")))))</f>
        <v>0.5</v>
      </c>
      <c r="AV31" s="60">
        <f>IF(ISBLANK(HLOOKUP(AV$2,Monitoring_eng!$A$1:$DB$79,Results!$C31,FALSE)),"",IF(HLOOKUP(AV$2,Monitoring_eng!$A$1:$DB$79,Results!$C31,FALSE)=$I31,$P31,IF(HLOOKUP(AV$2,Monitoring_eng!$A$1:$DB$79,Results!$C31,FALSE)=$K31,$Q31,IF(HLOOKUP(AV$2,Monitoring_eng!$A$1:$DB$79,Results!$C31,FALSE)=$M31,$R31,IF(HLOOKUP(AV$2,Monitoring_eng!$A$1:$DB$79,Results!$C31,FALSE)=$O31,$S31,"CHYBA")))))</f>
        <v>0.5</v>
      </c>
      <c r="AW31" s="60">
        <f>IF(ISBLANK(HLOOKUP(AW$2,Monitoring_eng!$A$1:$DB$79,Results!$C31,FALSE)),"",IF(HLOOKUP(AW$2,Monitoring_eng!$A$1:$DB$79,Results!$C31,FALSE)=$I31,$P31,IF(HLOOKUP(AW$2,Monitoring_eng!$A$1:$DB$79,Results!$C31,FALSE)=$K31,$Q31,IF(HLOOKUP(AW$2,Monitoring_eng!$A$1:$DB$79,Results!$C31,FALSE)=$M31,$R31,IF(HLOOKUP(AW$2,Monitoring_eng!$A$1:$DB$79,Results!$C31,FALSE)=$O31,$S31,"CHYBA")))))</f>
        <v>0.5</v>
      </c>
      <c r="AX31" s="60">
        <f>IF(ISBLANK(HLOOKUP(AX$2,Monitoring_eng!$A$1:$DB$79,Results!$C31,FALSE)),"",IF(HLOOKUP(AX$2,Monitoring_eng!$A$1:$DB$79,Results!$C31,FALSE)=$I31,$P31,IF(HLOOKUP(AX$2,Monitoring_eng!$A$1:$DB$79,Results!$C31,FALSE)=$K31,$Q31,IF(HLOOKUP(AX$2,Monitoring_eng!$A$1:$DB$79,Results!$C31,FALSE)=$M31,$R31,IF(HLOOKUP(AX$2,Monitoring_eng!$A$1:$DB$79,Results!$C31,FALSE)=$O31,$S31,"CHYBA")))))</f>
        <v>0</v>
      </c>
      <c r="AY31" s="60">
        <f>IF(ISBLANK(HLOOKUP(AY$2,Monitoring_eng!$A$1:$DB$79,Results!$C31,FALSE)),"",IF(HLOOKUP(AY$2,Monitoring_eng!$A$1:$DB$79,Results!$C31,FALSE)=$I31,$P31,IF(HLOOKUP(AY$2,Monitoring_eng!$A$1:$DB$79,Results!$C31,FALSE)=$K31,$Q31,IF(HLOOKUP(AY$2,Monitoring_eng!$A$1:$DB$79,Results!$C31,FALSE)=$M31,$R31,IF(HLOOKUP(AY$2,Monitoring_eng!$A$1:$DB$79,Results!$C31,FALSE)=$O31,$S31,"CHYBA")))))</f>
        <v>0.5</v>
      </c>
      <c r="AZ31" s="60">
        <f>IF(ISBLANK(HLOOKUP(AZ$2,Monitoring_eng!$A$1:$DB$79,Results!$C31,FALSE)),"",IF(HLOOKUP(AZ$2,Monitoring_eng!$A$1:$DB$79,Results!$C31,FALSE)=$I31,$P31,IF(HLOOKUP(AZ$2,Monitoring_eng!$A$1:$DB$79,Results!$C31,FALSE)=$K31,$Q31,IF(HLOOKUP(AZ$2,Monitoring_eng!$A$1:$DB$79,Results!$C31,FALSE)=$M31,$R31,IF(HLOOKUP(AZ$2,Monitoring_eng!$A$1:$DB$79,Results!$C31,FALSE)=$O31,$S31,"CHYBA")))))</f>
        <v>0.5</v>
      </c>
      <c r="BA31" s="60">
        <f>IF(ISBLANK(HLOOKUP(BA$2,Monitoring_eng!$A$1:$DB$79,Results!$C31,FALSE)),"",IF(HLOOKUP(BA$2,Monitoring_eng!$A$1:$DB$79,Results!$C31,FALSE)=$I31,$P31,IF(HLOOKUP(BA$2,Monitoring_eng!$A$1:$DB$79,Results!$C31,FALSE)=$K31,$Q31,IF(HLOOKUP(BA$2,Monitoring_eng!$A$1:$DB$79,Results!$C31,FALSE)=$M31,$R31,IF(HLOOKUP(BA$2,Monitoring_eng!$A$1:$DB$79,Results!$C31,FALSE)=$O31,$S31,"CHYBA")))))</f>
        <v>0</v>
      </c>
      <c r="BB31" s="60">
        <f>IF(ISBLANK(HLOOKUP(BB$2,Monitoring_eng!$A$1:$DB$79,Results!$C31,FALSE)),"",IF(HLOOKUP(BB$2,Monitoring_eng!$A$1:$DB$79,Results!$C31,FALSE)=$I31,$P31,IF(HLOOKUP(BB$2,Monitoring_eng!$A$1:$DB$79,Results!$C31,FALSE)=$K31,$Q31,IF(HLOOKUP(BB$2,Monitoring_eng!$A$1:$DB$79,Results!$C31,FALSE)=$M31,$R31,IF(HLOOKUP(BB$2,Monitoring_eng!$A$1:$DB$79,Results!$C31,FALSE)=$O31,$S31,"CHYBA")))))</f>
        <v>0</v>
      </c>
      <c r="BC31" s="60">
        <f>IF(ISBLANK(HLOOKUP(BC$2,Monitoring_eng!$A$1:$DB$79,Results!$C31,FALSE)),"",IF(HLOOKUP(BC$2,Monitoring_eng!$A$1:$DB$79,Results!$C31,FALSE)=$I31,$P31,IF(HLOOKUP(BC$2,Monitoring_eng!$A$1:$DB$79,Results!$C31,FALSE)=$K31,$Q31,IF(HLOOKUP(BC$2,Monitoring_eng!$A$1:$DB$79,Results!$C31,FALSE)=$M31,$R31,IF(HLOOKUP(BC$2,Monitoring_eng!$A$1:$DB$79,Results!$C31,FALSE)=$O31,$S31,"CHYBA")))))</f>
        <v>0.5</v>
      </c>
      <c r="BD31" s="60">
        <f>IF(ISBLANK(HLOOKUP(BD$2,Monitoring_eng!$A$1:$DB$79,Results!$C31,FALSE)),"",IF(HLOOKUP(BD$2,Monitoring_eng!$A$1:$DB$79,Results!$C31,FALSE)=$I31,$P31,IF(HLOOKUP(BD$2,Monitoring_eng!$A$1:$DB$79,Results!$C31,FALSE)=$K31,$Q31,IF(HLOOKUP(BD$2,Monitoring_eng!$A$1:$DB$79,Results!$C31,FALSE)=$M31,$R31,IF(HLOOKUP(BD$2,Monitoring_eng!$A$1:$DB$79,Results!$C31,FALSE)=$O31,$S31,"CHYBA")))))</f>
        <v>0.5</v>
      </c>
      <c r="BE31" s="60">
        <f>IF(ISBLANK(HLOOKUP(BE$2,Monitoring_eng!$A$1:$DB$79,Results!$C31,FALSE)),"",IF(HLOOKUP(BE$2,Monitoring_eng!$A$1:$DB$79,Results!$C31,FALSE)=$I31,$P31,IF(HLOOKUP(BE$2,Monitoring_eng!$A$1:$DB$79,Results!$C31,FALSE)=$K31,$Q31,IF(HLOOKUP(BE$2,Monitoring_eng!$A$1:$DB$79,Results!$C31,FALSE)=$M31,$R31,IF(HLOOKUP(BE$2,Monitoring_eng!$A$1:$DB$79,Results!$C31,FALSE)=$O31,$S31,"CHYBA")))))</f>
        <v>0.5</v>
      </c>
      <c r="BF31" s="60">
        <f>IF(ISBLANK(HLOOKUP(BF$2,Monitoring_eng!$A$1:$DB$79,Results!$C31,FALSE)),"",IF(HLOOKUP(BF$2,Monitoring_eng!$A$1:$DB$79,Results!$C31,FALSE)=$I31,$P31,IF(HLOOKUP(BF$2,Monitoring_eng!$A$1:$DB$79,Results!$C31,FALSE)=$K31,$Q31,IF(HLOOKUP(BF$2,Monitoring_eng!$A$1:$DB$79,Results!$C31,FALSE)=$M31,$R31,IF(HLOOKUP(BF$2,Monitoring_eng!$A$1:$DB$79,Results!$C31,FALSE)=$O31,$S31,"CHYBA")))))</f>
        <v>0</v>
      </c>
      <c r="BG31" s="60">
        <f>IF(ISBLANK(HLOOKUP(BG$2,Monitoring_eng!$A$1:$DB$79,Results!$C31,FALSE)),"",IF(HLOOKUP(BG$2,Monitoring_eng!$A$1:$DB$79,Results!$C31,FALSE)=$I31,$P31,IF(HLOOKUP(BG$2,Monitoring_eng!$A$1:$DB$79,Results!$C31,FALSE)=$K31,$Q31,IF(HLOOKUP(BG$2,Monitoring_eng!$A$1:$DB$79,Results!$C31,FALSE)=$M31,$R31,IF(HLOOKUP(BG$2,Monitoring_eng!$A$1:$DB$79,Results!$C31,FALSE)=$O31,$S31,"CHYBA")))))</f>
        <v>0.5</v>
      </c>
      <c r="BH31" s="60">
        <f>IF(ISBLANK(HLOOKUP(BH$2,Monitoring_eng!$A$1:$DB$79,Results!$C31,FALSE)),"",IF(HLOOKUP(BH$2,Monitoring_eng!$A$1:$DB$79,Results!$C31,FALSE)=$I31,$P31,IF(HLOOKUP(BH$2,Monitoring_eng!$A$1:$DB$79,Results!$C31,FALSE)=$K31,$Q31,IF(HLOOKUP(BH$2,Monitoring_eng!$A$1:$DB$79,Results!$C31,FALSE)=$M31,$R31,IF(HLOOKUP(BH$2,Monitoring_eng!$A$1:$DB$79,Results!$C31,FALSE)=$O31,$S31,"CHYBA")))))</f>
        <v>0.5</v>
      </c>
      <c r="BI31" s="60">
        <f>IF(ISBLANK(HLOOKUP(BI$2,Monitoring_eng!$A$1:$DB$79,Results!$C31,FALSE)),"",IF(HLOOKUP(BI$2,Monitoring_eng!$A$1:$DB$79,Results!$C31,FALSE)=$I31,$P31,IF(HLOOKUP(BI$2,Monitoring_eng!$A$1:$DB$79,Results!$C31,FALSE)=$K31,$Q31,IF(HLOOKUP(BI$2,Monitoring_eng!$A$1:$DB$79,Results!$C31,FALSE)=$M31,$R31,IF(HLOOKUP(BI$2,Monitoring_eng!$A$1:$DB$79,Results!$C31,FALSE)=$O31,$S31,"CHYBA")))))</f>
        <v>0.25</v>
      </c>
      <c r="BJ31" s="60">
        <f>IF(ISBLANK(HLOOKUP(BJ$2,Monitoring_eng!$A$1:$DB$79,Results!$C31,FALSE)),"",IF(HLOOKUP(BJ$2,Monitoring_eng!$A$1:$DB$79,Results!$C31,FALSE)=$I31,$P31,IF(HLOOKUP(BJ$2,Monitoring_eng!$A$1:$DB$79,Results!$C31,FALSE)=$K31,$Q31,IF(HLOOKUP(BJ$2,Monitoring_eng!$A$1:$DB$79,Results!$C31,FALSE)=$M31,$R31,IF(HLOOKUP(BJ$2,Monitoring_eng!$A$1:$DB$79,Results!$C31,FALSE)=$O31,$S31,"CHYBA")))))</f>
        <v>0</v>
      </c>
      <c r="BK31" s="60">
        <f>IF(ISBLANK(HLOOKUP(BK$2,Monitoring_eng!$A$1:$DB$79,Results!$C31,FALSE)),"",IF(HLOOKUP(BK$2,Monitoring_eng!$A$1:$DB$79,Results!$C31,FALSE)=$I31,$P31,IF(HLOOKUP(BK$2,Monitoring_eng!$A$1:$DB$79,Results!$C31,FALSE)=$K31,$Q31,IF(HLOOKUP(BK$2,Monitoring_eng!$A$1:$DB$79,Results!$C31,FALSE)=$M31,$R31,IF(HLOOKUP(BK$2,Monitoring_eng!$A$1:$DB$79,Results!$C31,FALSE)=$O31,$S31,"CHYBA")))))</f>
        <v>0</v>
      </c>
      <c r="BL31" s="60">
        <f>IF(ISBLANK(HLOOKUP(BL$2,Monitoring_eng!$A$1:$DB$79,Results!$C31,FALSE)),"",IF(HLOOKUP(BL$2,Monitoring_eng!$A$1:$DB$79,Results!$C31,FALSE)=$I31,$P31,IF(HLOOKUP(BL$2,Monitoring_eng!$A$1:$DB$79,Results!$C31,FALSE)=$K31,$Q31,IF(HLOOKUP(BL$2,Monitoring_eng!$A$1:$DB$79,Results!$C31,FALSE)=$M31,$R31,IF(HLOOKUP(BL$2,Monitoring_eng!$A$1:$DB$79,Results!$C31,FALSE)=$O31,$S31,"CHYBA")))))</f>
        <v>0</v>
      </c>
      <c r="BM31" s="60">
        <f>IF(ISBLANK(HLOOKUP(BM$2,Monitoring_eng!$A$1:$DB$79,Results!$C31,FALSE)),"",IF(HLOOKUP(BM$2,Monitoring_eng!$A$1:$DB$79,Results!$C31,FALSE)=$I31,$P31,IF(HLOOKUP(BM$2,Monitoring_eng!$A$1:$DB$79,Results!$C31,FALSE)=$K31,$Q31,IF(HLOOKUP(BM$2,Monitoring_eng!$A$1:$DB$79,Results!$C31,FALSE)=$M31,$R31,IF(HLOOKUP(BM$2,Monitoring_eng!$A$1:$DB$79,Results!$C31,FALSE)=$O31,$S31,"CHYBA")))))</f>
        <v>0.5</v>
      </c>
      <c r="BN31" s="60">
        <f>IF(ISBLANK(HLOOKUP(BN$2,Monitoring_eng!$A$1:$DB$79,Results!$C31,FALSE)),"",IF(HLOOKUP(BN$2,Monitoring_eng!$A$1:$DB$79,Results!$C31,FALSE)=$I31,$P31,IF(HLOOKUP(BN$2,Monitoring_eng!$A$1:$DB$79,Results!$C31,FALSE)=$K31,$Q31,IF(HLOOKUP(BN$2,Monitoring_eng!$A$1:$DB$79,Results!$C31,FALSE)=$M31,$R31,IF(HLOOKUP(BN$2,Monitoring_eng!$A$1:$DB$79,Results!$C31,FALSE)=$O31,$S31,"CHYBA")))))</f>
        <v>0.5</v>
      </c>
      <c r="BO31" s="60">
        <f>IF(ISBLANK(HLOOKUP(BO$2,Monitoring_eng!$A$1:$DB$79,Results!$C31,FALSE)),"",IF(HLOOKUP(BO$2,Monitoring_eng!$A$1:$DB$79,Results!$C31,FALSE)=$I31,$P31,IF(HLOOKUP(BO$2,Monitoring_eng!$A$1:$DB$79,Results!$C31,FALSE)=$K31,$Q31,IF(HLOOKUP(BO$2,Monitoring_eng!$A$1:$DB$79,Results!$C31,FALSE)=$M31,$R31,IF(HLOOKUP(BO$2,Monitoring_eng!$A$1:$DB$79,Results!$C31,FALSE)=$O31,$S31,"CHYBA")))))</f>
        <v>0.5</v>
      </c>
      <c r="BP31" s="60">
        <f>IF(ISBLANK(HLOOKUP(BP$2,Monitoring_eng!$A$1:$DB$79,Results!$C31,FALSE)),"",IF(HLOOKUP(BP$2,Monitoring_eng!$A$1:$DB$79,Results!$C31,FALSE)=$I31,$P31,IF(HLOOKUP(BP$2,Monitoring_eng!$A$1:$DB$79,Results!$C31,FALSE)=$K31,$Q31,IF(HLOOKUP(BP$2,Monitoring_eng!$A$1:$DB$79,Results!$C31,FALSE)=$M31,$R31,IF(HLOOKUP(BP$2,Monitoring_eng!$A$1:$DB$79,Results!$C31,FALSE)=$O31,$S31,"CHYBA")))))</f>
        <v>0.5</v>
      </c>
      <c r="BQ31" s="60">
        <f>IF(ISBLANK(HLOOKUP(BQ$2,Monitoring_eng!$A$1:$DB$79,Results!$C31,FALSE)),"",IF(HLOOKUP(BQ$2,Monitoring_eng!$A$1:$DB$79,Results!$C31,FALSE)=$I31,$P31,IF(HLOOKUP(BQ$2,Monitoring_eng!$A$1:$DB$79,Results!$C31,FALSE)=$K31,$Q31,IF(HLOOKUP(BQ$2,Monitoring_eng!$A$1:$DB$79,Results!$C31,FALSE)=$M31,$R31,IF(HLOOKUP(BQ$2,Monitoring_eng!$A$1:$DB$79,Results!$C31,FALSE)=$O31,$S31,"CHYBA")))))</f>
        <v>0.5</v>
      </c>
    </row>
    <row r="32" spans="1:69" x14ac:dyDescent="0.3">
      <c r="A32" s="37" t="s">
        <v>882</v>
      </c>
      <c r="B32" s="37" t="s">
        <v>332</v>
      </c>
      <c r="C32" s="37">
        <v>31</v>
      </c>
      <c r="D32" s="39" t="s">
        <v>121</v>
      </c>
      <c r="E32" s="39" t="s">
        <v>133</v>
      </c>
      <c r="F32" s="40" t="s">
        <v>16</v>
      </c>
      <c r="G32" s="37">
        <v>0.5</v>
      </c>
      <c r="H32" s="37" t="s">
        <v>481</v>
      </c>
      <c r="I32" s="37" t="s">
        <v>621</v>
      </c>
      <c r="J32" s="37" t="s">
        <v>482</v>
      </c>
      <c r="K32" s="59" t="s">
        <v>622</v>
      </c>
      <c r="L32" s="37" t="s">
        <v>483</v>
      </c>
      <c r="M32" s="37" t="s">
        <v>623</v>
      </c>
      <c r="N32" s="37" t="s">
        <v>755</v>
      </c>
      <c r="O32" s="37" t="s">
        <v>755</v>
      </c>
      <c r="P32" s="37">
        <f t="shared" si="0"/>
        <v>0.5</v>
      </c>
      <c r="Q32" s="37">
        <v>0</v>
      </c>
      <c r="R32" s="37">
        <f t="shared" si="1"/>
        <v>0.25</v>
      </c>
      <c r="S32" s="37" t="s">
        <v>755</v>
      </c>
      <c r="T32" s="60">
        <f>IF(ISBLANK(HLOOKUP(T$2,Monitoring_eng!$A$1:$DB$79,Results!$C32,FALSE)),"",IF(HLOOKUP(T$2,Monitoring_eng!$A$1:$DB$79,Results!$C32,FALSE)=$I32,$P32,IF(HLOOKUP(T$2,Monitoring_eng!$A$1:$DB$79,Results!$C32,FALSE)=$K32,$Q32,IF(HLOOKUP(T$2,Monitoring_eng!$A$1:$DB$79,Results!$C32,FALSE)=$M32,$R32,IF(HLOOKUP(T$2,Monitoring_eng!$A$1:$DB$79,Results!$C32,FALSE)=$O32,$S32,"CHYBA")))))</f>
        <v>0.5</v>
      </c>
      <c r="U32" s="60">
        <f>IF(ISBLANK(HLOOKUP(U$2,Monitoring_eng!$A$1:$DB$79,Results!$C32,FALSE)),"",IF(HLOOKUP(U$2,Monitoring_eng!$A$1:$DB$79,Results!$C32,FALSE)=$I32,$P32,IF(HLOOKUP(U$2,Monitoring_eng!$A$1:$DB$79,Results!$C32,FALSE)=$K32,$Q32,IF(HLOOKUP(U$2,Monitoring_eng!$A$1:$DB$79,Results!$C32,FALSE)=$M32,$R32,IF(HLOOKUP(U$2,Monitoring_eng!$A$1:$DB$79,Results!$C32,FALSE)=$O32,$S32,"CHYBA")))))</f>
        <v>0</v>
      </c>
      <c r="V32" s="60">
        <f>IF(ISBLANK(HLOOKUP(V$2,Monitoring_eng!$A$1:$DB$79,Results!$C32,FALSE)),"",IF(HLOOKUP(V$2,Monitoring_eng!$A$1:$DB$79,Results!$C32,FALSE)=$I32,$P32,IF(HLOOKUP(V$2,Monitoring_eng!$A$1:$DB$79,Results!$C32,FALSE)=$K32,$Q32,IF(HLOOKUP(V$2,Monitoring_eng!$A$1:$DB$79,Results!$C32,FALSE)=$M32,$R32,IF(HLOOKUP(V$2,Monitoring_eng!$A$1:$DB$79,Results!$C32,FALSE)=$O32,$S32,"CHYBA")))))</f>
        <v>0.5</v>
      </c>
      <c r="W32" s="60">
        <f>IF(ISBLANK(HLOOKUP(W$2,Monitoring_eng!$A$1:$DB$79,Results!$C32,FALSE)),"",IF(HLOOKUP(W$2,Monitoring_eng!$A$1:$DB$79,Results!$C32,FALSE)=$I32,$P32,IF(HLOOKUP(W$2,Monitoring_eng!$A$1:$DB$79,Results!$C32,FALSE)=$K32,$Q32,IF(HLOOKUP(W$2,Monitoring_eng!$A$1:$DB$79,Results!$C32,FALSE)=$M32,$R32,IF(HLOOKUP(W$2,Monitoring_eng!$A$1:$DB$79,Results!$C32,FALSE)=$O32,$S32,"CHYBA")))))</f>
        <v>0</v>
      </c>
      <c r="X32" s="60">
        <f>IF(ISBLANK(HLOOKUP(X$2,Monitoring_eng!$A$1:$DB$79,Results!$C32,FALSE)),"",IF(HLOOKUP(X$2,Monitoring_eng!$A$1:$DB$79,Results!$C32,FALSE)=$I32,$P32,IF(HLOOKUP(X$2,Monitoring_eng!$A$1:$DB$79,Results!$C32,FALSE)=$K32,$Q32,IF(HLOOKUP(X$2,Monitoring_eng!$A$1:$DB$79,Results!$C32,FALSE)=$M32,$R32,IF(HLOOKUP(X$2,Monitoring_eng!$A$1:$DB$79,Results!$C32,FALSE)=$O32,$S32,"CHYBA")))))</f>
        <v>0</v>
      </c>
      <c r="Y32" s="60">
        <f>IF(ISBLANK(HLOOKUP(Y$2,Monitoring_eng!$A$1:$DB$79,Results!$C32,FALSE)),"",IF(HLOOKUP(Y$2,Monitoring_eng!$A$1:$DB$79,Results!$C32,FALSE)=$I32,$P32,IF(HLOOKUP(Y$2,Monitoring_eng!$A$1:$DB$79,Results!$C32,FALSE)=$K32,$Q32,IF(HLOOKUP(Y$2,Monitoring_eng!$A$1:$DB$79,Results!$C32,FALSE)=$M32,$R32,IF(HLOOKUP(Y$2,Monitoring_eng!$A$1:$DB$79,Results!$C32,FALSE)=$O32,$S32,"CHYBA")))))</f>
        <v>0.5</v>
      </c>
      <c r="Z32" s="60">
        <f>IF(ISBLANK(HLOOKUP(Z$2,Monitoring_eng!$A$1:$DB$79,Results!$C32,FALSE)),"",IF(HLOOKUP(Z$2,Monitoring_eng!$A$1:$DB$79,Results!$C32,FALSE)=$I32,$P32,IF(HLOOKUP(Z$2,Monitoring_eng!$A$1:$DB$79,Results!$C32,FALSE)=$K32,$Q32,IF(HLOOKUP(Z$2,Monitoring_eng!$A$1:$DB$79,Results!$C32,FALSE)=$M32,$R32,IF(HLOOKUP(Z$2,Monitoring_eng!$A$1:$DB$79,Results!$C32,FALSE)=$O32,$S32,"CHYBA")))))</f>
        <v>0.5</v>
      </c>
      <c r="AA32" s="60">
        <f>IF(ISBLANK(HLOOKUP(AA$2,Monitoring_eng!$A$1:$DB$79,Results!$C32,FALSE)),"",IF(HLOOKUP(AA$2,Monitoring_eng!$A$1:$DB$79,Results!$C32,FALSE)=$I32,$P32,IF(HLOOKUP(AA$2,Monitoring_eng!$A$1:$DB$79,Results!$C32,FALSE)=$K32,$Q32,IF(HLOOKUP(AA$2,Monitoring_eng!$A$1:$DB$79,Results!$C32,FALSE)=$M32,$R32,IF(HLOOKUP(AA$2,Monitoring_eng!$A$1:$DB$79,Results!$C32,FALSE)=$O32,$S32,"CHYBA")))))</f>
        <v>0.5</v>
      </c>
      <c r="AB32" s="60">
        <f>IF(ISBLANK(HLOOKUP(AB$2,Monitoring_eng!$A$1:$DB$79,Results!$C32,FALSE)),"",IF(HLOOKUP(AB$2,Monitoring_eng!$A$1:$DB$79,Results!$C32,FALSE)=$I32,$P32,IF(HLOOKUP(AB$2,Monitoring_eng!$A$1:$DB$79,Results!$C32,FALSE)=$K32,$Q32,IF(HLOOKUP(AB$2,Monitoring_eng!$A$1:$DB$79,Results!$C32,FALSE)=$M32,$R32,IF(HLOOKUP(AB$2,Monitoring_eng!$A$1:$DB$79,Results!$C32,FALSE)=$O32,$S32,"CHYBA")))))</f>
        <v>0</v>
      </c>
      <c r="AC32" s="60">
        <f>IF(ISBLANK(HLOOKUP(AC$2,Monitoring_eng!$A$1:$DB$79,Results!$C32,FALSE)),"",IF(HLOOKUP(AC$2,Monitoring_eng!$A$1:$DB$79,Results!$C32,FALSE)=$I32,$P32,IF(HLOOKUP(AC$2,Monitoring_eng!$A$1:$DB$79,Results!$C32,FALSE)=$K32,$Q32,IF(HLOOKUP(AC$2,Monitoring_eng!$A$1:$DB$79,Results!$C32,FALSE)=$M32,$R32,IF(HLOOKUP(AC$2,Monitoring_eng!$A$1:$DB$79,Results!$C32,FALSE)=$O32,$S32,"CHYBA")))))</f>
        <v>0</v>
      </c>
      <c r="AD32" s="60">
        <f>IF(ISBLANK(HLOOKUP(AD$2,Monitoring_eng!$A$1:$DB$79,Results!$C32,FALSE)),"",IF(HLOOKUP(AD$2,Monitoring_eng!$A$1:$DB$79,Results!$C32,FALSE)=$I32,$P32,IF(HLOOKUP(AD$2,Monitoring_eng!$A$1:$DB$79,Results!$C32,FALSE)=$K32,$Q32,IF(HLOOKUP(AD$2,Monitoring_eng!$A$1:$DB$79,Results!$C32,FALSE)=$M32,$R32,IF(HLOOKUP(AD$2,Monitoring_eng!$A$1:$DB$79,Results!$C32,FALSE)=$O32,$S32,"CHYBA")))))</f>
        <v>0.5</v>
      </c>
      <c r="AE32" s="60">
        <f>IF(ISBLANK(HLOOKUP(AE$2,Monitoring_eng!$A$1:$DB$79,Results!$C32,FALSE)),"",IF(HLOOKUP(AE$2,Monitoring_eng!$A$1:$DB$79,Results!$C32,FALSE)=$I32,$P32,IF(HLOOKUP(AE$2,Monitoring_eng!$A$1:$DB$79,Results!$C32,FALSE)=$K32,$Q32,IF(HLOOKUP(AE$2,Monitoring_eng!$A$1:$DB$79,Results!$C32,FALSE)=$M32,$R32,IF(HLOOKUP(AE$2,Monitoring_eng!$A$1:$DB$79,Results!$C32,FALSE)=$O32,$S32,"CHYBA")))))</f>
        <v>0.5</v>
      </c>
      <c r="AF32" s="60">
        <f>IF(ISBLANK(HLOOKUP(AF$2,Monitoring_eng!$A$1:$DB$79,Results!$C32,FALSE)),"",IF(HLOOKUP(AF$2,Monitoring_eng!$A$1:$DB$79,Results!$C32,FALSE)=$I32,$P32,IF(HLOOKUP(AF$2,Monitoring_eng!$A$1:$DB$79,Results!$C32,FALSE)=$K32,$Q32,IF(HLOOKUP(AF$2,Monitoring_eng!$A$1:$DB$79,Results!$C32,FALSE)=$M32,$R32,IF(HLOOKUP(AF$2,Monitoring_eng!$A$1:$DB$79,Results!$C32,FALSE)=$O32,$S32,"CHYBA")))))</f>
        <v>0.5</v>
      </c>
      <c r="AG32" s="60">
        <f>IF(ISBLANK(HLOOKUP(AG$2,Monitoring_eng!$A$1:$DB$79,Results!$C32,FALSE)),"",IF(HLOOKUP(AG$2,Monitoring_eng!$A$1:$DB$79,Results!$C32,FALSE)=$I32,$P32,IF(HLOOKUP(AG$2,Monitoring_eng!$A$1:$DB$79,Results!$C32,FALSE)=$K32,$Q32,IF(HLOOKUP(AG$2,Monitoring_eng!$A$1:$DB$79,Results!$C32,FALSE)=$M32,$R32,IF(HLOOKUP(AG$2,Monitoring_eng!$A$1:$DB$79,Results!$C32,FALSE)=$O32,$S32,"CHYBA")))))</f>
        <v>0.5</v>
      </c>
      <c r="AH32" s="60">
        <f>IF(ISBLANK(HLOOKUP(AH$2,Monitoring_eng!$A$1:$DB$79,Results!$C32,FALSE)),"",IF(HLOOKUP(AH$2,Monitoring_eng!$A$1:$DB$79,Results!$C32,FALSE)=$I32,$P32,IF(HLOOKUP(AH$2,Monitoring_eng!$A$1:$DB$79,Results!$C32,FALSE)=$K32,$Q32,IF(HLOOKUP(AH$2,Monitoring_eng!$A$1:$DB$79,Results!$C32,FALSE)=$M32,$R32,IF(HLOOKUP(AH$2,Monitoring_eng!$A$1:$DB$79,Results!$C32,FALSE)=$O32,$S32,"CHYBA")))))</f>
        <v>0.5</v>
      </c>
      <c r="AI32" s="60">
        <f>IF(ISBLANK(HLOOKUP(AI$2,Monitoring_eng!$A$1:$DB$79,Results!$C32,FALSE)),"",IF(HLOOKUP(AI$2,Monitoring_eng!$A$1:$DB$79,Results!$C32,FALSE)=$I32,$P32,IF(HLOOKUP(AI$2,Monitoring_eng!$A$1:$DB$79,Results!$C32,FALSE)=$K32,$Q32,IF(HLOOKUP(AI$2,Monitoring_eng!$A$1:$DB$79,Results!$C32,FALSE)=$M32,$R32,IF(HLOOKUP(AI$2,Monitoring_eng!$A$1:$DB$79,Results!$C32,FALSE)=$O32,$S32,"CHYBA")))))</f>
        <v>0</v>
      </c>
      <c r="AJ32" s="60">
        <f>IF(ISBLANK(HLOOKUP(AJ$2,Monitoring_eng!$A$1:$DB$79,Results!$C32,FALSE)),"",IF(HLOOKUP(AJ$2,Monitoring_eng!$A$1:$DB$79,Results!$C32,FALSE)=$I32,$P32,IF(HLOOKUP(AJ$2,Monitoring_eng!$A$1:$DB$79,Results!$C32,FALSE)=$K32,$Q32,IF(HLOOKUP(AJ$2,Monitoring_eng!$A$1:$DB$79,Results!$C32,FALSE)=$M32,$R32,IF(HLOOKUP(AJ$2,Monitoring_eng!$A$1:$DB$79,Results!$C32,FALSE)=$O32,$S32,"CHYBA")))))</f>
        <v>0</v>
      </c>
      <c r="AK32" s="60">
        <f>IF(ISBLANK(HLOOKUP(AK$2,Monitoring_eng!$A$1:$DB$79,Results!$C32,FALSE)),"",IF(HLOOKUP(AK$2,Monitoring_eng!$A$1:$DB$79,Results!$C32,FALSE)=$I32,$P32,IF(HLOOKUP(AK$2,Monitoring_eng!$A$1:$DB$79,Results!$C32,FALSE)=$K32,$Q32,IF(HLOOKUP(AK$2,Monitoring_eng!$A$1:$DB$79,Results!$C32,FALSE)=$M32,$R32,IF(HLOOKUP(AK$2,Monitoring_eng!$A$1:$DB$79,Results!$C32,FALSE)=$O32,$S32,"CHYBA")))))</f>
        <v>0</v>
      </c>
      <c r="AL32" s="60">
        <f>IF(ISBLANK(HLOOKUP(AL$2,Monitoring_eng!$A$1:$DB$79,Results!$C32,FALSE)),"",IF(HLOOKUP(AL$2,Monitoring_eng!$A$1:$DB$79,Results!$C32,FALSE)=$I32,$P32,IF(HLOOKUP(AL$2,Monitoring_eng!$A$1:$DB$79,Results!$C32,FALSE)=$K32,$Q32,IF(HLOOKUP(AL$2,Monitoring_eng!$A$1:$DB$79,Results!$C32,FALSE)=$M32,$R32,IF(HLOOKUP(AL$2,Monitoring_eng!$A$1:$DB$79,Results!$C32,FALSE)=$O32,$S32,"CHYBA")))))</f>
        <v>0</v>
      </c>
      <c r="AM32" s="60">
        <f>IF(ISBLANK(HLOOKUP(AM$2,Monitoring_eng!$A$1:$DB$79,Results!$C32,FALSE)),"",IF(HLOOKUP(AM$2,Monitoring_eng!$A$1:$DB$79,Results!$C32,FALSE)=$I32,$P32,IF(HLOOKUP(AM$2,Monitoring_eng!$A$1:$DB$79,Results!$C32,FALSE)=$K32,$Q32,IF(HLOOKUP(AM$2,Monitoring_eng!$A$1:$DB$79,Results!$C32,FALSE)=$M32,$R32,IF(HLOOKUP(AM$2,Monitoring_eng!$A$1:$DB$79,Results!$C32,FALSE)=$O32,$S32,"CHYBA")))))</f>
        <v>0</v>
      </c>
      <c r="AN32" s="60">
        <f>IF(ISBLANK(HLOOKUP(AN$2,Monitoring_eng!$A$1:$DB$79,Results!$C32,FALSE)),"",IF(HLOOKUP(AN$2,Monitoring_eng!$A$1:$DB$79,Results!$C32,FALSE)=$I32,$P32,IF(HLOOKUP(AN$2,Monitoring_eng!$A$1:$DB$79,Results!$C32,FALSE)=$K32,$Q32,IF(HLOOKUP(AN$2,Monitoring_eng!$A$1:$DB$79,Results!$C32,FALSE)=$M32,$R32,IF(HLOOKUP(AN$2,Monitoring_eng!$A$1:$DB$79,Results!$C32,FALSE)=$O32,$S32,"CHYBA")))))</f>
        <v>0.5</v>
      </c>
      <c r="AO32" s="60">
        <f>IF(ISBLANK(HLOOKUP(AO$2,Monitoring_eng!$A$1:$DB$79,Results!$C32,FALSE)),"",IF(HLOOKUP(AO$2,Monitoring_eng!$A$1:$DB$79,Results!$C32,FALSE)=$I32,$P32,IF(HLOOKUP(AO$2,Monitoring_eng!$A$1:$DB$79,Results!$C32,FALSE)=$K32,$Q32,IF(HLOOKUP(AO$2,Monitoring_eng!$A$1:$DB$79,Results!$C32,FALSE)=$M32,$R32,IF(HLOOKUP(AO$2,Monitoring_eng!$A$1:$DB$79,Results!$C32,FALSE)=$O32,$S32,"CHYBA")))))</f>
        <v>0.5</v>
      </c>
      <c r="AP32" s="60">
        <f>IF(ISBLANK(HLOOKUP(AP$2,Monitoring_eng!$A$1:$DB$79,Results!$C32,FALSE)),"",IF(HLOOKUP(AP$2,Monitoring_eng!$A$1:$DB$79,Results!$C32,FALSE)=$I32,$P32,IF(HLOOKUP(AP$2,Monitoring_eng!$A$1:$DB$79,Results!$C32,FALSE)=$K32,$Q32,IF(HLOOKUP(AP$2,Monitoring_eng!$A$1:$DB$79,Results!$C32,FALSE)=$M32,$R32,IF(HLOOKUP(AP$2,Monitoring_eng!$A$1:$DB$79,Results!$C32,FALSE)=$O32,$S32,"CHYBA")))))</f>
        <v>0.5</v>
      </c>
      <c r="AQ32" s="60">
        <f>IF(ISBLANK(HLOOKUP(AQ$2,Monitoring_eng!$A$1:$DB$79,Results!$C32,FALSE)),"",IF(HLOOKUP(AQ$2,Monitoring_eng!$A$1:$DB$79,Results!$C32,FALSE)=$I32,$P32,IF(HLOOKUP(AQ$2,Monitoring_eng!$A$1:$DB$79,Results!$C32,FALSE)=$K32,$Q32,IF(HLOOKUP(AQ$2,Monitoring_eng!$A$1:$DB$79,Results!$C32,FALSE)=$M32,$R32,IF(HLOOKUP(AQ$2,Monitoring_eng!$A$1:$DB$79,Results!$C32,FALSE)=$O32,$S32,"CHYBA")))))</f>
        <v>0.5</v>
      </c>
      <c r="AR32" s="60">
        <f>IF(ISBLANK(HLOOKUP(AR$2,Monitoring_eng!$A$1:$DB$79,Results!$C32,FALSE)),"",IF(HLOOKUP(AR$2,Monitoring_eng!$A$1:$DB$79,Results!$C32,FALSE)=$I32,$P32,IF(HLOOKUP(AR$2,Monitoring_eng!$A$1:$DB$79,Results!$C32,FALSE)=$K32,$Q32,IF(HLOOKUP(AR$2,Monitoring_eng!$A$1:$DB$79,Results!$C32,FALSE)=$M32,$R32,IF(HLOOKUP(AR$2,Monitoring_eng!$A$1:$DB$79,Results!$C32,FALSE)=$O32,$S32,"CHYBA")))))</f>
        <v>0</v>
      </c>
      <c r="AS32" s="60">
        <f>IF(ISBLANK(HLOOKUP(AS$2,Monitoring_eng!$A$1:$DB$79,Results!$C32,FALSE)),"",IF(HLOOKUP(AS$2,Monitoring_eng!$A$1:$DB$79,Results!$C32,FALSE)=$I32,$P32,IF(HLOOKUP(AS$2,Monitoring_eng!$A$1:$DB$79,Results!$C32,FALSE)=$K32,$Q32,IF(HLOOKUP(AS$2,Monitoring_eng!$A$1:$DB$79,Results!$C32,FALSE)=$M32,$R32,IF(HLOOKUP(AS$2,Monitoring_eng!$A$1:$DB$79,Results!$C32,FALSE)=$O32,$S32,"CHYBA")))))</f>
        <v>0.5</v>
      </c>
      <c r="AT32" s="60">
        <f>IF(ISBLANK(HLOOKUP(AT$2,Monitoring_eng!$A$1:$DB$79,Results!$C32,FALSE)),"",IF(HLOOKUP(AT$2,Monitoring_eng!$A$1:$DB$79,Results!$C32,FALSE)=$I32,$P32,IF(HLOOKUP(AT$2,Monitoring_eng!$A$1:$DB$79,Results!$C32,FALSE)=$K32,$Q32,IF(HLOOKUP(AT$2,Monitoring_eng!$A$1:$DB$79,Results!$C32,FALSE)=$M32,$R32,IF(HLOOKUP(AT$2,Monitoring_eng!$A$1:$DB$79,Results!$C32,FALSE)=$O32,$S32,"CHYBA")))))</f>
        <v>0</v>
      </c>
      <c r="AU32" s="60">
        <f>IF(ISBLANK(HLOOKUP(AU$2,Monitoring_eng!$A$1:$DB$79,Results!$C32,FALSE)),"",IF(HLOOKUP(AU$2,Monitoring_eng!$A$1:$DB$79,Results!$C32,FALSE)=$I32,$P32,IF(HLOOKUP(AU$2,Monitoring_eng!$A$1:$DB$79,Results!$C32,FALSE)=$K32,$Q32,IF(HLOOKUP(AU$2,Monitoring_eng!$A$1:$DB$79,Results!$C32,FALSE)=$M32,$R32,IF(HLOOKUP(AU$2,Monitoring_eng!$A$1:$DB$79,Results!$C32,FALSE)=$O32,$S32,"CHYBA")))))</f>
        <v>0.5</v>
      </c>
      <c r="AV32" s="60">
        <f>IF(ISBLANK(HLOOKUP(AV$2,Monitoring_eng!$A$1:$DB$79,Results!$C32,FALSE)),"",IF(HLOOKUP(AV$2,Monitoring_eng!$A$1:$DB$79,Results!$C32,FALSE)=$I32,$P32,IF(HLOOKUP(AV$2,Monitoring_eng!$A$1:$DB$79,Results!$C32,FALSE)=$K32,$Q32,IF(HLOOKUP(AV$2,Monitoring_eng!$A$1:$DB$79,Results!$C32,FALSE)=$M32,$R32,IF(HLOOKUP(AV$2,Monitoring_eng!$A$1:$DB$79,Results!$C32,FALSE)=$O32,$S32,"CHYBA")))))</f>
        <v>0</v>
      </c>
      <c r="AW32" s="60">
        <f>IF(ISBLANK(HLOOKUP(AW$2,Monitoring_eng!$A$1:$DB$79,Results!$C32,FALSE)),"",IF(HLOOKUP(AW$2,Monitoring_eng!$A$1:$DB$79,Results!$C32,FALSE)=$I32,$P32,IF(HLOOKUP(AW$2,Monitoring_eng!$A$1:$DB$79,Results!$C32,FALSE)=$K32,$Q32,IF(HLOOKUP(AW$2,Monitoring_eng!$A$1:$DB$79,Results!$C32,FALSE)=$M32,$R32,IF(HLOOKUP(AW$2,Monitoring_eng!$A$1:$DB$79,Results!$C32,FALSE)=$O32,$S32,"CHYBA")))))</f>
        <v>0</v>
      </c>
      <c r="AX32" s="60">
        <f>IF(ISBLANK(HLOOKUP(AX$2,Monitoring_eng!$A$1:$DB$79,Results!$C32,FALSE)),"",IF(HLOOKUP(AX$2,Monitoring_eng!$A$1:$DB$79,Results!$C32,FALSE)=$I32,$P32,IF(HLOOKUP(AX$2,Monitoring_eng!$A$1:$DB$79,Results!$C32,FALSE)=$K32,$Q32,IF(HLOOKUP(AX$2,Monitoring_eng!$A$1:$DB$79,Results!$C32,FALSE)=$M32,$R32,IF(HLOOKUP(AX$2,Monitoring_eng!$A$1:$DB$79,Results!$C32,FALSE)=$O32,$S32,"CHYBA")))))</f>
        <v>0.25</v>
      </c>
      <c r="AY32" s="60">
        <f>IF(ISBLANK(HLOOKUP(AY$2,Monitoring_eng!$A$1:$DB$79,Results!$C32,FALSE)),"",IF(HLOOKUP(AY$2,Monitoring_eng!$A$1:$DB$79,Results!$C32,FALSE)=$I32,$P32,IF(HLOOKUP(AY$2,Monitoring_eng!$A$1:$DB$79,Results!$C32,FALSE)=$K32,$Q32,IF(HLOOKUP(AY$2,Monitoring_eng!$A$1:$DB$79,Results!$C32,FALSE)=$M32,$R32,IF(HLOOKUP(AY$2,Monitoring_eng!$A$1:$DB$79,Results!$C32,FALSE)=$O32,$S32,"CHYBA")))))</f>
        <v>0</v>
      </c>
      <c r="AZ32" s="60">
        <f>IF(ISBLANK(HLOOKUP(AZ$2,Monitoring_eng!$A$1:$DB$79,Results!$C32,FALSE)),"",IF(HLOOKUP(AZ$2,Monitoring_eng!$A$1:$DB$79,Results!$C32,FALSE)=$I32,$P32,IF(HLOOKUP(AZ$2,Monitoring_eng!$A$1:$DB$79,Results!$C32,FALSE)=$K32,$Q32,IF(HLOOKUP(AZ$2,Monitoring_eng!$A$1:$DB$79,Results!$C32,FALSE)=$M32,$R32,IF(HLOOKUP(AZ$2,Monitoring_eng!$A$1:$DB$79,Results!$C32,FALSE)=$O32,$S32,"CHYBA")))))</f>
        <v>0.5</v>
      </c>
      <c r="BA32" s="60">
        <f>IF(ISBLANK(HLOOKUP(BA$2,Monitoring_eng!$A$1:$DB$79,Results!$C32,FALSE)),"",IF(HLOOKUP(BA$2,Monitoring_eng!$A$1:$DB$79,Results!$C32,FALSE)=$I32,$P32,IF(HLOOKUP(BA$2,Monitoring_eng!$A$1:$DB$79,Results!$C32,FALSE)=$K32,$Q32,IF(HLOOKUP(BA$2,Monitoring_eng!$A$1:$DB$79,Results!$C32,FALSE)=$M32,$R32,IF(HLOOKUP(BA$2,Monitoring_eng!$A$1:$DB$79,Results!$C32,FALSE)=$O32,$S32,"CHYBA")))))</f>
        <v>0.5</v>
      </c>
      <c r="BB32" s="60">
        <f>IF(ISBLANK(HLOOKUP(BB$2,Monitoring_eng!$A$1:$DB$79,Results!$C32,FALSE)),"",IF(HLOOKUP(BB$2,Monitoring_eng!$A$1:$DB$79,Results!$C32,FALSE)=$I32,$P32,IF(HLOOKUP(BB$2,Monitoring_eng!$A$1:$DB$79,Results!$C32,FALSE)=$K32,$Q32,IF(HLOOKUP(BB$2,Monitoring_eng!$A$1:$DB$79,Results!$C32,FALSE)=$M32,$R32,IF(HLOOKUP(BB$2,Monitoring_eng!$A$1:$DB$79,Results!$C32,FALSE)=$O32,$S32,"CHYBA")))))</f>
        <v>0.25</v>
      </c>
      <c r="BC32" s="60">
        <f>IF(ISBLANK(HLOOKUP(BC$2,Monitoring_eng!$A$1:$DB$79,Results!$C32,FALSE)),"",IF(HLOOKUP(BC$2,Monitoring_eng!$A$1:$DB$79,Results!$C32,FALSE)=$I32,$P32,IF(HLOOKUP(BC$2,Monitoring_eng!$A$1:$DB$79,Results!$C32,FALSE)=$K32,$Q32,IF(HLOOKUP(BC$2,Monitoring_eng!$A$1:$DB$79,Results!$C32,FALSE)=$M32,$R32,IF(HLOOKUP(BC$2,Monitoring_eng!$A$1:$DB$79,Results!$C32,FALSE)=$O32,$S32,"CHYBA")))))</f>
        <v>0</v>
      </c>
      <c r="BD32" s="60">
        <f>IF(ISBLANK(HLOOKUP(BD$2,Monitoring_eng!$A$1:$DB$79,Results!$C32,FALSE)),"",IF(HLOOKUP(BD$2,Monitoring_eng!$A$1:$DB$79,Results!$C32,FALSE)=$I32,$P32,IF(HLOOKUP(BD$2,Monitoring_eng!$A$1:$DB$79,Results!$C32,FALSE)=$K32,$Q32,IF(HLOOKUP(BD$2,Monitoring_eng!$A$1:$DB$79,Results!$C32,FALSE)=$M32,$R32,IF(HLOOKUP(BD$2,Monitoring_eng!$A$1:$DB$79,Results!$C32,FALSE)=$O32,$S32,"CHYBA")))))</f>
        <v>0.5</v>
      </c>
      <c r="BE32" s="60">
        <f>IF(ISBLANK(HLOOKUP(BE$2,Monitoring_eng!$A$1:$DB$79,Results!$C32,FALSE)),"",IF(HLOOKUP(BE$2,Monitoring_eng!$A$1:$DB$79,Results!$C32,FALSE)=$I32,$P32,IF(HLOOKUP(BE$2,Monitoring_eng!$A$1:$DB$79,Results!$C32,FALSE)=$K32,$Q32,IF(HLOOKUP(BE$2,Monitoring_eng!$A$1:$DB$79,Results!$C32,FALSE)=$M32,$R32,IF(HLOOKUP(BE$2,Monitoring_eng!$A$1:$DB$79,Results!$C32,FALSE)=$O32,$S32,"CHYBA")))))</f>
        <v>0.5</v>
      </c>
      <c r="BF32" s="60">
        <f>IF(ISBLANK(HLOOKUP(BF$2,Monitoring_eng!$A$1:$DB$79,Results!$C32,FALSE)),"",IF(HLOOKUP(BF$2,Monitoring_eng!$A$1:$DB$79,Results!$C32,FALSE)=$I32,$P32,IF(HLOOKUP(BF$2,Monitoring_eng!$A$1:$DB$79,Results!$C32,FALSE)=$K32,$Q32,IF(HLOOKUP(BF$2,Monitoring_eng!$A$1:$DB$79,Results!$C32,FALSE)=$M32,$R32,IF(HLOOKUP(BF$2,Monitoring_eng!$A$1:$DB$79,Results!$C32,FALSE)=$O32,$S32,"CHYBA")))))</f>
        <v>0.5</v>
      </c>
      <c r="BG32" s="60">
        <f>IF(ISBLANK(HLOOKUP(BG$2,Monitoring_eng!$A$1:$DB$79,Results!$C32,FALSE)),"",IF(HLOOKUP(BG$2,Monitoring_eng!$A$1:$DB$79,Results!$C32,FALSE)=$I32,$P32,IF(HLOOKUP(BG$2,Monitoring_eng!$A$1:$DB$79,Results!$C32,FALSE)=$K32,$Q32,IF(HLOOKUP(BG$2,Monitoring_eng!$A$1:$DB$79,Results!$C32,FALSE)=$M32,$R32,IF(HLOOKUP(BG$2,Monitoring_eng!$A$1:$DB$79,Results!$C32,FALSE)=$O32,$S32,"CHYBA")))))</f>
        <v>0.5</v>
      </c>
      <c r="BH32" s="60">
        <f>IF(ISBLANK(HLOOKUP(BH$2,Monitoring_eng!$A$1:$DB$79,Results!$C32,FALSE)),"",IF(HLOOKUP(BH$2,Monitoring_eng!$A$1:$DB$79,Results!$C32,FALSE)=$I32,$P32,IF(HLOOKUP(BH$2,Monitoring_eng!$A$1:$DB$79,Results!$C32,FALSE)=$K32,$Q32,IF(HLOOKUP(BH$2,Monitoring_eng!$A$1:$DB$79,Results!$C32,FALSE)=$M32,$R32,IF(HLOOKUP(BH$2,Monitoring_eng!$A$1:$DB$79,Results!$C32,FALSE)=$O32,$S32,"CHYBA")))))</f>
        <v>0.5</v>
      </c>
      <c r="BI32" s="60">
        <f>IF(ISBLANK(HLOOKUP(BI$2,Monitoring_eng!$A$1:$DB$79,Results!$C32,FALSE)),"",IF(HLOOKUP(BI$2,Monitoring_eng!$A$1:$DB$79,Results!$C32,FALSE)=$I32,$P32,IF(HLOOKUP(BI$2,Monitoring_eng!$A$1:$DB$79,Results!$C32,FALSE)=$K32,$Q32,IF(HLOOKUP(BI$2,Monitoring_eng!$A$1:$DB$79,Results!$C32,FALSE)=$M32,$R32,IF(HLOOKUP(BI$2,Monitoring_eng!$A$1:$DB$79,Results!$C32,FALSE)=$O32,$S32,"CHYBA")))))</f>
        <v>0.5</v>
      </c>
      <c r="BJ32" s="60">
        <f>IF(ISBLANK(HLOOKUP(BJ$2,Monitoring_eng!$A$1:$DB$79,Results!$C32,FALSE)),"",IF(HLOOKUP(BJ$2,Monitoring_eng!$A$1:$DB$79,Results!$C32,FALSE)=$I32,$P32,IF(HLOOKUP(BJ$2,Monitoring_eng!$A$1:$DB$79,Results!$C32,FALSE)=$K32,$Q32,IF(HLOOKUP(BJ$2,Monitoring_eng!$A$1:$DB$79,Results!$C32,FALSE)=$M32,$R32,IF(HLOOKUP(BJ$2,Monitoring_eng!$A$1:$DB$79,Results!$C32,FALSE)=$O32,$S32,"CHYBA")))))</f>
        <v>0</v>
      </c>
      <c r="BK32" s="60">
        <f>IF(ISBLANK(HLOOKUP(BK$2,Monitoring_eng!$A$1:$DB$79,Results!$C32,FALSE)),"",IF(HLOOKUP(BK$2,Monitoring_eng!$A$1:$DB$79,Results!$C32,FALSE)=$I32,$P32,IF(HLOOKUP(BK$2,Monitoring_eng!$A$1:$DB$79,Results!$C32,FALSE)=$K32,$Q32,IF(HLOOKUP(BK$2,Monitoring_eng!$A$1:$DB$79,Results!$C32,FALSE)=$M32,$R32,IF(HLOOKUP(BK$2,Monitoring_eng!$A$1:$DB$79,Results!$C32,FALSE)=$O32,$S32,"CHYBA")))))</f>
        <v>0</v>
      </c>
      <c r="BL32" s="60">
        <f>IF(ISBLANK(HLOOKUP(BL$2,Monitoring_eng!$A$1:$DB$79,Results!$C32,FALSE)),"",IF(HLOOKUP(BL$2,Monitoring_eng!$A$1:$DB$79,Results!$C32,FALSE)=$I32,$P32,IF(HLOOKUP(BL$2,Monitoring_eng!$A$1:$DB$79,Results!$C32,FALSE)=$K32,$Q32,IF(HLOOKUP(BL$2,Monitoring_eng!$A$1:$DB$79,Results!$C32,FALSE)=$M32,$R32,IF(HLOOKUP(BL$2,Monitoring_eng!$A$1:$DB$79,Results!$C32,FALSE)=$O32,$S32,"CHYBA")))))</f>
        <v>0</v>
      </c>
      <c r="BM32" s="60">
        <f>IF(ISBLANK(HLOOKUP(BM$2,Monitoring_eng!$A$1:$DB$79,Results!$C32,FALSE)),"",IF(HLOOKUP(BM$2,Monitoring_eng!$A$1:$DB$79,Results!$C32,FALSE)=$I32,$P32,IF(HLOOKUP(BM$2,Monitoring_eng!$A$1:$DB$79,Results!$C32,FALSE)=$K32,$Q32,IF(HLOOKUP(BM$2,Monitoring_eng!$A$1:$DB$79,Results!$C32,FALSE)=$M32,$R32,IF(HLOOKUP(BM$2,Monitoring_eng!$A$1:$DB$79,Results!$C32,FALSE)=$O32,$S32,"CHYBA")))))</f>
        <v>0.5</v>
      </c>
      <c r="BN32" s="60">
        <f>IF(ISBLANK(HLOOKUP(BN$2,Monitoring_eng!$A$1:$DB$79,Results!$C32,FALSE)),"",IF(HLOOKUP(BN$2,Monitoring_eng!$A$1:$DB$79,Results!$C32,FALSE)=$I32,$P32,IF(HLOOKUP(BN$2,Monitoring_eng!$A$1:$DB$79,Results!$C32,FALSE)=$K32,$Q32,IF(HLOOKUP(BN$2,Monitoring_eng!$A$1:$DB$79,Results!$C32,FALSE)=$M32,$R32,IF(HLOOKUP(BN$2,Monitoring_eng!$A$1:$DB$79,Results!$C32,FALSE)=$O32,$S32,"CHYBA")))))</f>
        <v>0.5</v>
      </c>
      <c r="BO32" s="60">
        <f>IF(ISBLANK(HLOOKUP(BO$2,Monitoring_eng!$A$1:$DB$79,Results!$C32,FALSE)),"",IF(HLOOKUP(BO$2,Monitoring_eng!$A$1:$DB$79,Results!$C32,FALSE)=$I32,$P32,IF(HLOOKUP(BO$2,Monitoring_eng!$A$1:$DB$79,Results!$C32,FALSE)=$K32,$Q32,IF(HLOOKUP(BO$2,Monitoring_eng!$A$1:$DB$79,Results!$C32,FALSE)=$M32,$R32,IF(HLOOKUP(BO$2,Monitoring_eng!$A$1:$DB$79,Results!$C32,FALSE)=$O32,$S32,"CHYBA")))))</f>
        <v>0</v>
      </c>
      <c r="BP32" s="60">
        <f>IF(ISBLANK(HLOOKUP(BP$2,Monitoring_eng!$A$1:$DB$79,Results!$C32,FALSE)),"",IF(HLOOKUP(BP$2,Monitoring_eng!$A$1:$DB$79,Results!$C32,FALSE)=$I32,$P32,IF(HLOOKUP(BP$2,Monitoring_eng!$A$1:$DB$79,Results!$C32,FALSE)=$K32,$Q32,IF(HLOOKUP(BP$2,Monitoring_eng!$A$1:$DB$79,Results!$C32,FALSE)=$M32,$R32,IF(HLOOKUP(BP$2,Monitoring_eng!$A$1:$DB$79,Results!$C32,FALSE)=$O32,$S32,"CHYBA")))))</f>
        <v>0</v>
      </c>
      <c r="BQ32" s="60">
        <f>IF(ISBLANK(HLOOKUP(BQ$2,Monitoring_eng!$A$1:$DB$79,Results!$C32,FALSE)),"",IF(HLOOKUP(BQ$2,Monitoring_eng!$A$1:$DB$79,Results!$C32,FALSE)=$I32,$P32,IF(HLOOKUP(BQ$2,Monitoring_eng!$A$1:$DB$79,Results!$C32,FALSE)=$K32,$Q32,IF(HLOOKUP(BQ$2,Monitoring_eng!$A$1:$DB$79,Results!$C32,FALSE)=$M32,$R32,IF(HLOOKUP(BQ$2,Monitoring_eng!$A$1:$DB$79,Results!$C32,FALSE)=$O32,$S32,"CHYBA")))))</f>
        <v>0</v>
      </c>
    </row>
    <row r="33" spans="1:69" x14ac:dyDescent="0.3">
      <c r="A33" s="37" t="s">
        <v>883</v>
      </c>
      <c r="B33" s="37" t="s">
        <v>333</v>
      </c>
      <c r="C33" s="37">
        <v>32</v>
      </c>
      <c r="D33" s="39" t="s">
        <v>122</v>
      </c>
      <c r="E33" s="39" t="s">
        <v>134</v>
      </c>
      <c r="F33" s="40" t="s">
        <v>16</v>
      </c>
      <c r="G33" s="37">
        <v>0.5</v>
      </c>
      <c r="H33" s="37" t="s">
        <v>481</v>
      </c>
      <c r="I33" s="37" t="s">
        <v>621</v>
      </c>
      <c r="J33" s="37" t="s">
        <v>482</v>
      </c>
      <c r="K33" s="59" t="s">
        <v>622</v>
      </c>
      <c r="L33" s="37" t="s">
        <v>483</v>
      </c>
      <c r="M33" s="37" t="s">
        <v>623</v>
      </c>
      <c r="N33" s="37" t="s">
        <v>755</v>
      </c>
      <c r="O33" s="37" t="s">
        <v>755</v>
      </c>
      <c r="P33" s="37">
        <f t="shared" si="0"/>
        <v>0.5</v>
      </c>
      <c r="Q33" s="37">
        <v>0</v>
      </c>
      <c r="R33" s="37">
        <f t="shared" si="1"/>
        <v>0.25</v>
      </c>
      <c r="S33" s="37" t="s">
        <v>755</v>
      </c>
      <c r="T33" s="60">
        <f>IF(ISBLANK(HLOOKUP(T$2,Monitoring_eng!$A$1:$DB$79,Results!$C33,FALSE)),"",IF(HLOOKUP(T$2,Monitoring_eng!$A$1:$DB$79,Results!$C33,FALSE)=$I33,$P33,IF(HLOOKUP(T$2,Monitoring_eng!$A$1:$DB$79,Results!$C33,FALSE)=$K33,$Q33,IF(HLOOKUP(T$2,Monitoring_eng!$A$1:$DB$79,Results!$C33,FALSE)=$M33,$R33,IF(HLOOKUP(T$2,Monitoring_eng!$A$1:$DB$79,Results!$C33,FALSE)=$O33,$S33,"CHYBA")))))</f>
        <v>0.5</v>
      </c>
      <c r="U33" s="60">
        <f>IF(ISBLANK(HLOOKUP(U$2,Monitoring_eng!$A$1:$DB$79,Results!$C33,FALSE)),"",IF(HLOOKUP(U$2,Monitoring_eng!$A$1:$DB$79,Results!$C33,FALSE)=$I33,$P33,IF(HLOOKUP(U$2,Monitoring_eng!$A$1:$DB$79,Results!$C33,FALSE)=$K33,$Q33,IF(HLOOKUP(U$2,Monitoring_eng!$A$1:$DB$79,Results!$C33,FALSE)=$M33,$R33,IF(HLOOKUP(U$2,Monitoring_eng!$A$1:$DB$79,Results!$C33,FALSE)=$O33,$S33,"CHYBA")))))</f>
        <v>0</v>
      </c>
      <c r="V33" s="60">
        <f>IF(ISBLANK(HLOOKUP(V$2,Monitoring_eng!$A$1:$DB$79,Results!$C33,FALSE)),"",IF(HLOOKUP(V$2,Monitoring_eng!$A$1:$DB$79,Results!$C33,FALSE)=$I33,$P33,IF(HLOOKUP(V$2,Monitoring_eng!$A$1:$DB$79,Results!$C33,FALSE)=$K33,$Q33,IF(HLOOKUP(V$2,Monitoring_eng!$A$1:$DB$79,Results!$C33,FALSE)=$M33,$R33,IF(HLOOKUP(V$2,Monitoring_eng!$A$1:$DB$79,Results!$C33,FALSE)=$O33,$S33,"CHYBA")))))</f>
        <v>0.5</v>
      </c>
      <c r="W33" s="60">
        <f>IF(ISBLANK(HLOOKUP(W$2,Monitoring_eng!$A$1:$DB$79,Results!$C33,FALSE)),"",IF(HLOOKUP(W$2,Monitoring_eng!$A$1:$DB$79,Results!$C33,FALSE)=$I33,$P33,IF(HLOOKUP(W$2,Monitoring_eng!$A$1:$DB$79,Results!$C33,FALSE)=$K33,$Q33,IF(HLOOKUP(W$2,Monitoring_eng!$A$1:$DB$79,Results!$C33,FALSE)=$M33,$R33,IF(HLOOKUP(W$2,Monitoring_eng!$A$1:$DB$79,Results!$C33,FALSE)=$O33,$S33,"CHYBA")))))</f>
        <v>0</v>
      </c>
      <c r="X33" s="60">
        <f>IF(ISBLANK(HLOOKUP(X$2,Monitoring_eng!$A$1:$DB$79,Results!$C33,FALSE)),"",IF(HLOOKUP(X$2,Monitoring_eng!$A$1:$DB$79,Results!$C33,FALSE)=$I33,$P33,IF(HLOOKUP(X$2,Monitoring_eng!$A$1:$DB$79,Results!$C33,FALSE)=$K33,$Q33,IF(HLOOKUP(X$2,Monitoring_eng!$A$1:$DB$79,Results!$C33,FALSE)=$M33,$R33,IF(HLOOKUP(X$2,Monitoring_eng!$A$1:$DB$79,Results!$C33,FALSE)=$O33,$S33,"CHYBA")))))</f>
        <v>0</v>
      </c>
      <c r="Y33" s="60">
        <f>IF(ISBLANK(HLOOKUP(Y$2,Monitoring_eng!$A$1:$DB$79,Results!$C33,FALSE)),"",IF(HLOOKUP(Y$2,Monitoring_eng!$A$1:$DB$79,Results!$C33,FALSE)=$I33,$P33,IF(HLOOKUP(Y$2,Monitoring_eng!$A$1:$DB$79,Results!$C33,FALSE)=$K33,$Q33,IF(HLOOKUP(Y$2,Monitoring_eng!$A$1:$DB$79,Results!$C33,FALSE)=$M33,$R33,IF(HLOOKUP(Y$2,Monitoring_eng!$A$1:$DB$79,Results!$C33,FALSE)=$O33,$S33,"CHYBA")))))</f>
        <v>0</v>
      </c>
      <c r="Z33" s="60">
        <f>IF(ISBLANK(HLOOKUP(Z$2,Monitoring_eng!$A$1:$DB$79,Results!$C33,FALSE)),"",IF(HLOOKUP(Z$2,Monitoring_eng!$A$1:$DB$79,Results!$C33,FALSE)=$I33,$P33,IF(HLOOKUP(Z$2,Monitoring_eng!$A$1:$DB$79,Results!$C33,FALSE)=$K33,$Q33,IF(HLOOKUP(Z$2,Monitoring_eng!$A$1:$DB$79,Results!$C33,FALSE)=$M33,$R33,IF(HLOOKUP(Z$2,Monitoring_eng!$A$1:$DB$79,Results!$C33,FALSE)=$O33,$S33,"CHYBA")))))</f>
        <v>0</v>
      </c>
      <c r="AA33" s="60">
        <f>IF(ISBLANK(HLOOKUP(AA$2,Monitoring_eng!$A$1:$DB$79,Results!$C33,FALSE)),"",IF(HLOOKUP(AA$2,Monitoring_eng!$A$1:$DB$79,Results!$C33,FALSE)=$I33,$P33,IF(HLOOKUP(AA$2,Monitoring_eng!$A$1:$DB$79,Results!$C33,FALSE)=$K33,$Q33,IF(HLOOKUP(AA$2,Monitoring_eng!$A$1:$DB$79,Results!$C33,FALSE)=$M33,$R33,IF(HLOOKUP(AA$2,Monitoring_eng!$A$1:$DB$79,Results!$C33,FALSE)=$O33,$S33,"CHYBA")))))</f>
        <v>0.5</v>
      </c>
      <c r="AB33" s="60">
        <f>IF(ISBLANK(HLOOKUP(AB$2,Monitoring_eng!$A$1:$DB$79,Results!$C33,FALSE)),"",IF(HLOOKUP(AB$2,Monitoring_eng!$A$1:$DB$79,Results!$C33,FALSE)=$I33,$P33,IF(HLOOKUP(AB$2,Monitoring_eng!$A$1:$DB$79,Results!$C33,FALSE)=$K33,$Q33,IF(HLOOKUP(AB$2,Monitoring_eng!$A$1:$DB$79,Results!$C33,FALSE)=$M33,$R33,IF(HLOOKUP(AB$2,Monitoring_eng!$A$1:$DB$79,Results!$C33,FALSE)=$O33,$S33,"CHYBA")))))</f>
        <v>0</v>
      </c>
      <c r="AC33" s="60">
        <f>IF(ISBLANK(HLOOKUP(AC$2,Monitoring_eng!$A$1:$DB$79,Results!$C33,FALSE)),"",IF(HLOOKUP(AC$2,Monitoring_eng!$A$1:$DB$79,Results!$C33,FALSE)=$I33,$P33,IF(HLOOKUP(AC$2,Monitoring_eng!$A$1:$DB$79,Results!$C33,FALSE)=$K33,$Q33,IF(HLOOKUP(AC$2,Monitoring_eng!$A$1:$DB$79,Results!$C33,FALSE)=$M33,$R33,IF(HLOOKUP(AC$2,Monitoring_eng!$A$1:$DB$79,Results!$C33,FALSE)=$O33,$S33,"CHYBA")))))</f>
        <v>0.5</v>
      </c>
      <c r="AD33" s="60">
        <f>IF(ISBLANK(HLOOKUP(AD$2,Monitoring_eng!$A$1:$DB$79,Results!$C33,FALSE)),"",IF(HLOOKUP(AD$2,Monitoring_eng!$A$1:$DB$79,Results!$C33,FALSE)=$I33,$P33,IF(HLOOKUP(AD$2,Monitoring_eng!$A$1:$DB$79,Results!$C33,FALSE)=$K33,$Q33,IF(HLOOKUP(AD$2,Monitoring_eng!$A$1:$DB$79,Results!$C33,FALSE)=$M33,$R33,IF(HLOOKUP(AD$2,Monitoring_eng!$A$1:$DB$79,Results!$C33,FALSE)=$O33,$S33,"CHYBA")))))</f>
        <v>0.5</v>
      </c>
      <c r="AE33" s="60">
        <f>IF(ISBLANK(HLOOKUP(AE$2,Monitoring_eng!$A$1:$DB$79,Results!$C33,FALSE)),"",IF(HLOOKUP(AE$2,Monitoring_eng!$A$1:$DB$79,Results!$C33,FALSE)=$I33,$P33,IF(HLOOKUP(AE$2,Monitoring_eng!$A$1:$DB$79,Results!$C33,FALSE)=$K33,$Q33,IF(HLOOKUP(AE$2,Monitoring_eng!$A$1:$DB$79,Results!$C33,FALSE)=$M33,$R33,IF(HLOOKUP(AE$2,Monitoring_eng!$A$1:$DB$79,Results!$C33,FALSE)=$O33,$S33,"CHYBA")))))</f>
        <v>0</v>
      </c>
      <c r="AF33" s="60">
        <f>IF(ISBLANK(HLOOKUP(AF$2,Monitoring_eng!$A$1:$DB$79,Results!$C33,FALSE)),"",IF(HLOOKUP(AF$2,Monitoring_eng!$A$1:$DB$79,Results!$C33,FALSE)=$I33,$P33,IF(HLOOKUP(AF$2,Monitoring_eng!$A$1:$DB$79,Results!$C33,FALSE)=$K33,$Q33,IF(HLOOKUP(AF$2,Monitoring_eng!$A$1:$DB$79,Results!$C33,FALSE)=$M33,$R33,IF(HLOOKUP(AF$2,Monitoring_eng!$A$1:$DB$79,Results!$C33,FALSE)=$O33,$S33,"CHYBA")))))</f>
        <v>0.5</v>
      </c>
      <c r="AG33" s="60">
        <f>IF(ISBLANK(HLOOKUP(AG$2,Monitoring_eng!$A$1:$DB$79,Results!$C33,FALSE)),"",IF(HLOOKUP(AG$2,Monitoring_eng!$A$1:$DB$79,Results!$C33,FALSE)=$I33,$P33,IF(HLOOKUP(AG$2,Monitoring_eng!$A$1:$DB$79,Results!$C33,FALSE)=$K33,$Q33,IF(HLOOKUP(AG$2,Monitoring_eng!$A$1:$DB$79,Results!$C33,FALSE)=$M33,$R33,IF(HLOOKUP(AG$2,Monitoring_eng!$A$1:$DB$79,Results!$C33,FALSE)=$O33,$S33,"CHYBA")))))</f>
        <v>0.5</v>
      </c>
      <c r="AH33" s="60">
        <f>IF(ISBLANK(HLOOKUP(AH$2,Monitoring_eng!$A$1:$DB$79,Results!$C33,FALSE)),"",IF(HLOOKUP(AH$2,Monitoring_eng!$A$1:$DB$79,Results!$C33,FALSE)=$I33,$P33,IF(HLOOKUP(AH$2,Monitoring_eng!$A$1:$DB$79,Results!$C33,FALSE)=$K33,$Q33,IF(HLOOKUP(AH$2,Monitoring_eng!$A$1:$DB$79,Results!$C33,FALSE)=$M33,$R33,IF(HLOOKUP(AH$2,Monitoring_eng!$A$1:$DB$79,Results!$C33,FALSE)=$O33,$S33,"CHYBA")))))</f>
        <v>0</v>
      </c>
      <c r="AI33" s="60">
        <f>IF(ISBLANK(HLOOKUP(AI$2,Monitoring_eng!$A$1:$DB$79,Results!$C33,FALSE)),"",IF(HLOOKUP(AI$2,Monitoring_eng!$A$1:$DB$79,Results!$C33,FALSE)=$I33,$P33,IF(HLOOKUP(AI$2,Monitoring_eng!$A$1:$DB$79,Results!$C33,FALSE)=$K33,$Q33,IF(HLOOKUP(AI$2,Monitoring_eng!$A$1:$DB$79,Results!$C33,FALSE)=$M33,$R33,IF(HLOOKUP(AI$2,Monitoring_eng!$A$1:$DB$79,Results!$C33,FALSE)=$O33,$S33,"CHYBA")))))</f>
        <v>0</v>
      </c>
      <c r="AJ33" s="60">
        <f>IF(ISBLANK(HLOOKUP(AJ$2,Monitoring_eng!$A$1:$DB$79,Results!$C33,FALSE)),"",IF(HLOOKUP(AJ$2,Monitoring_eng!$A$1:$DB$79,Results!$C33,FALSE)=$I33,$P33,IF(HLOOKUP(AJ$2,Monitoring_eng!$A$1:$DB$79,Results!$C33,FALSE)=$K33,$Q33,IF(HLOOKUP(AJ$2,Monitoring_eng!$A$1:$DB$79,Results!$C33,FALSE)=$M33,$R33,IF(HLOOKUP(AJ$2,Monitoring_eng!$A$1:$DB$79,Results!$C33,FALSE)=$O33,$S33,"CHYBA")))))</f>
        <v>0</v>
      </c>
      <c r="AK33" s="60">
        <f>IF(ISBLANK(HLOOKUP(AK$2,Monitoring_eng!$A$1:$DB$79,Results!$C33,FALSE)),"",IF(HLOOKUP(AK$2,Monitoring_eng!$A$1:$DB$79,Results!$C33,FALSE)=$I33,$P33,IF(HLOOKUP(AK$2,Monitoring_eng!$A$1:$DB$79,Results!$C33,FALSE)=$K33,$Q33,IF(HLOOKUP(AK$2,Monitoring_eng!$A$1:$DB$79,Results!$C33,FALSE)=$M33,$R33,IF(HLOOKUP(AK$2,Monitoring_eng!$A$1:$DB$79,Results!$C33,FALSE)=$O33,$S33,"CHYBA")))))</f>
        <v>0</v>
      </c>
      <c r="AL33" s="60">
        <f>IF(ISBLANK(HLOOKUP(AL$2,Monitoring_eng!$A$1:$DB$79,Results!$C33,FALSE)),"",IF(HLOOKUP(AL$2,Monitoring_eng!$A$1:$DB$79,Results!$C33,FALSE)=$I33,$P33,IF(HLOOKUP(AL$2,Monitoring_eng!$A$1:$DB$79,Results!$C33,FALSE)=$K33,$Q33,IF(HLOOKUP(AL$2,Monitoring_eng!$A$1:$DB$79,Results!$C33,FALSE)=$M33,$R33,IF(HLOOKUP(AL$2,Monitoring_eng!$A$1:$DB$79,Results!$C33,FALSE)=$O33,$S33,"CHYBA")))))</f>
        <v>0</v>
      </c>
      <c r="AM33" s="60">
        <f>IF(ISBLANK(HLOOKUP(AM$2,Monitoring_eng!$A$1:$DB$79,Results!$C33,FALSE)),"",IF(HLOOKUP(AM$2,Monitoring_eng!$A$1:$DB$79,Results!$C33,FALSE)=$I33,$P33,IF(HLOOKUP(AM$2,Monitoring_eng!$A$1:$DB$79,Results!$C33,FALSE)=$K33,$Q33,IF(HLOOKUP(AM$2,Monitoring_eng!$A$1:$DB$79,Results!$C33,FALSE)=$M33,$R33,IF(HLOOKUP(AM$2,Monitoring_eng!$A$1:$DB$79,Results!$C33,FALSE)=$O33,$S33,"CHYBA")))))</f>
        <v>0</v>
      </c>
      <c r="AN33" s="60">
        <f>IF(ISBLANK(HLOOKUP(AN$2,Monitoring_eng!$A$1:$DB$79,Results!$C33,FALSE)),"",IF(HLOOKUP(AN$2,Monitoring_eng!$A$1:$DB$79,Results!$C33,FALSE)=$I33,$P33,IF(HLOOKUP(AN$2,Monitoring_eng!$A$1:$DB$79,Results!$C33,FALSE)=$K33,$Q33,IF(HLOOKUP(AN$2,Monitoring_eng!$A$1:$DB$79,Results!$C33,FALSE)=$M33,$R33,IF(HLOOKUP(AN$2,Monitoring_eng!$A$1:$DB$79,Results!$C33,FALSE)=$O33,$S33,"CHYBA")))))</f>
        <v>0.5</v>
      </c>
      <c r="AO33" s="60">
        <f>IF(ISBLANK(HLOOKUP(AO$2,Monitoring_eng!$A$1:$DB$79,Results!$C33,FALSE)),"",IF(HLOOKUP(AO$2,Monitoring_eng!$A$1:$DB$79,Results!$C33,FALSE)=$I33,$P33,IF(HLOOKUP(AO$2,Monitoring_eng!$A$1:$DB$79,Results!$C33,FALSE)=$K33,$Q33,IF(HLOOKUP(AO$2,Monitoring_eng!$A$1:$DB$79,Results!$C33,FALSE)=$M33,$R33,IF(HLOOKUP(AO$2,Monitoring_eng!$A$1:$DB$79,Results!$C33,FALSE)=$O33,$S33,"CHYBA")))))</f>
        <v>0.5</v>
      </c>
      <c r="AP33" s="60">
        <f>IF(ISBLANK(HLOOKUP(AP$2,Monitoring_eng!$A$1:$DB$79,Results!$C33,FALSE)),"",IF(HLOOKUP(AP$2,Monitoring_eng!$A$1:$DB$79,Results!$C33,FALSE)=$I33,$P33,IF(HLOOKUP(AP$2,Monitoring_eng!$A$1:$DB$79,Results!$C33,FALSE)=$K33,$Q33,IF(HLOOKUP(AP$2,Monitoring_eng!$A$1:$DB$79,Results!$C33,FALSE)=$M33,$R33,IF(HLOOKUP(AP$2,Monitoring_eng!$A$1:$DB$79,Results!$C33,FALSE)=$O33,$S33,"CHYBA")))))</f>
        <v>0.5</v>
      </c>
      <c r="AQ33" s="60">
        <f>IF(ISBLANK(HLOOKUP(AQ$2,Monitoring_eng!$A$1:$DB$79,Results!$C33,FALSE)),"",IF(HLOOKUP(AQ$2,Monitoring_eng!$A$1:$DB$79,Results!$C33,FALSE)=$I33,$P33,IF(HLOOKUP(AQ$2,Monitoring_eng!$A$1:$DB$79,Results!$C33,FALSE)=$K33,$Q33,IF(HLOOKUP(AQ$2,Monitoring_eng!$A$1:$DB$79,Results!$C33,FALSE)=$M33,$R33,IF(HLOOKUP(AQ$2,Monitoring_eng!$A$1:$DB$79,Results!$C33,FALSE)=$O33,$S33,"CHYBA")))))</f>
        <v>0</v>
      </c>
      <c r="AR33" s="60">
        <f>IF(ISBLANK(HLOOKUP(AR$2,Monitoring_eng!$A$1:$DB$79,Results!$C33,FALSE)),"",IF(HLOOKUP(AR$2,Monitoring_eng!$A$1:$DB$79,Results!$C33,FALSE)=$I33,$P33,IF(HLOOKUP(AR$2,Monitoring_eng!$A$1:$DB$79,Results!$C33,FALSE)=$K33,$Q33,IF(HLOOKUP(AR$2,Monitoring_eng!$A$1:$DB$79,Results!$C33,FALSE)=$M33,$R33,IF(HLOOKUP(AR$2,Monitoring_eng!$A$1:$DB$79,Results!$C33,FALSE)=$O33,$S33,"CHYBA")))))</f>
        <v>0</v>
      </c>
      <c r="AS33" s="60">
        <f>IF(ISBLANK(HLOOKUP(AS$2,Monitoring_eng!$A$1:$DB$79,Results!$C33,FALSE)),"",IF(HLOOKUP(AS$2,Monitoring_eng!$A$1:$DB$79,Results!$C33,FALSE)=$I33,$P33,IF(HLOOKUP(AS$2,Monitoring_eng!$A$1:$DB$79,Results!$C33,FALSE)=$K33,$Q33,IF(HLOOKUP(AS$2,Monitoring_eng!$A$1:$DB$79,Results!$C33,FALSE)=$M33,$R33,IF(HLOOKUP(AS$2,Monitoring_eng!$A$1:$DB$79,Results!$C33,FALSE)=$O33,$S33,"CHYBA")))))</f>
        <v>0.5</v>
      </c>
      <c r="AT33" s="60">
        <f>IF(ISBLANK(HLOOKUP(AT$2,Monitoring_eng!$A$1:$DB$79,Results!$C33,FALSE)),"",IF(HLOOKUP(AT$2,Monitoring_eng!$A$1:$DB$79,Results!$C33,FALSE)=$I33,$P33,IF(HLOOKUP(AT$2,Monitoring_eng!$A$1:$DB$79,Results!$C33,FALSE)=$K33,$Q33,IF(HLOOKUP(AT$2,Monitoring_eng!$A$1:$DB$79,Results!$C33,FALSE)=$M33,$R33,IF(HLOOKUP(AT$2,Monitoring_eng!$A$1:$DB$79,Results!$C33,FALSE)=$O33,$S33,"CHYBA")))))</f>
        <v>0.5</v>
      </c>
      <c r="AU33" s="60">
        <f>IF(ISBLANK(HLOOKUP(AU$2,Monitoring_eng!$A$1:$DB$79,Results!$C33,FALSE)),"",IF(HLOOKUP(AU$2,Monitoring_eng!$A$1:$DB$79,Results!$C33,FALSE)=$I33,$P33,IF(HLOOKUP(AU$2,Monitoring_eng!$A$1:$DB$79,Results!$C33,FALSE)=$K33,$Q33,IF(HLOOKUP(AU$2,Monitoring_eng!$A$1:$DB$79,Results!$C33,FALSE)=$M33,$R33,IF(HLOOKUP(AU$2,Monitoring_eng!$A$1:$DB$79,Results!$C33,FALSE)=$O33,$S33,"CHYBA")))))</f>
        <v>0.5</v>
      </c>
      <c r="AV33" s="60">
        <f>IF(ISBLANK(HLOOKUP(AV$2,Monitoring_eng!$A$1:$DB$79,Results!$C33,FALSE)),"",IF(HLOOKUP(AV$2,Monitoring_eng!$A$1:$DB$79,Results!$C33,FALSE)=$I33,$P33,IF(HLOOKUP(AV$2,Monitoring_eng!$A$1:$DB$79,Results!$C33,FALSE)=$K33,$Q33,IF(HLOOKUP(AV$2,Monitoring_eng!$A$1:$DB$79,Results!$C33,FALSE)=$M33,$R33,IF(HLOOKUP(AV$2,Monitoring_eng!$A$1:$DB$79,Results!$C33,FALSE)=$O33,$S33,"CHYBA")))))</f>
        <v>0.5</v>
      </c>
      <c r="AW33" s="60">
        <f>IF(ISBLANK(HLOOKUP(AW$2,Monitoring_eng!$A$1:$DB$79,Results!$C33,FALSE)),"",IF(HLOOKUP(AW$2,Monitoring_eng!$A$1:$DB$79,Results!$C33,FALSE)=$I33,$P33,IF(HLOOKUP(AW$2,Monitoring_eng!$A$1:$DB$79,Results!$C33,FALSE)=$K33,$Q33,IF(HLOOKUP(AW$2,Monitoring_eng!$A$1:$DB$79,Results!$C33,FALSE)=$M33,$R33,IF(HLOOKUP(AW$2,Monitoring_eng!$A$1:$DB$79,Results!$C33,FALSE)=$O33,$S33,"CHYBA")))))</f>
        <v>0.5</v>
      </c>
      <c r="AX33" s="60">
        <f>IF(ISBLANK(HLOOKUP(AX$2,Monitoring_eng!$A$1:$DB$79,Results!$C33,FALSE)),"",IF(HLOOKUP(AX$2,Monitoring_eng!$A$1:$DB$79,Results!$C33,FALSE)=$I33,$P33,IF(HLOOKUP(AX$2,Monitoring_eng!$A$1:$DB$79,Results!$C33,FALSE)=$K33,$Q33,IF(HLOOKUP(AX$2,Monitoring_eng!$A$1:$DB$79,Results!$C33,FALSE)=$M33,$R33,IF(HLOOKUP(AX$2,Monitoring_eng!$A$1:$DB$79,Results!$C33,FALSE)=$O33,$S33,"CHYBA")))))</f>
        <v>0</v>
      </c>
      <c r="AY33" s="60">
        <f>IF(ISBLANK(HLOOKUP(AY$2,Monitoring_eng!$A$1:$DB$79,Results!$C33,FALSE)),"",IF(HLOOKUP(AY$2,Monitoring_eng!$A$1:$DB$79,Results!$C33,FALSE)=$I33,$P33,IF(HLOOKUP(AY$2,Monitoring_eng!$A$1:$DB$79,Results!$C33,FALSE)=$K33,$Q33,IF(HLOOKUP(AY$2,Monitoring_eng!$A$1:$DB$79,Results!$C33,FALSE)=$M33,$R33,IF(HLOOKUP(AY$2,Monitoring_eng!$A$1:$DB$79,Results!$C33,FALSE)=$O33,$S33,"CHYBA")))))</f>
        <v>0</v>
      </c>
      <c r="AZ33" s="60">
        <f>IF(ISBLANK(HLOOKUP(AZ$2,Monitoring_eng!$A$1:$DB$79,Results!$C33,FALSE)),"",IF(HLOOKUP(AZ$2,Monitoring_eng!$A$1:$DB$79,Results!$C33,FALSE)=$I33,$P33,IF(HLOOKUP(AZ$2,Monitoring_eng!$A$1:$DB$79,Results!$C33,FALSE)=$K33,$Q33,IF(HLOOKUP(AZ$2,Monitoring_eng!$A$1:$DB$79,Results!$C33,FALSE)=$M33,$R33,IF(HLOOKUP(AZ$2,Monitoring_eng!$A$1:$DB$79,Results!$C33,FALSE)=$O33,$S33,"CHYBA")))))</f>
        <v>0.5</v>
      </c>
      <c r="BA33" s="60">
        <f>IF(ISBLANK(HLOOKUP(BA$2,Monitoring_eng!$A$1:$DB$79,Results!$C33,FALSE)),"",IF(HLOOKUP(BA$2,Monitoring_eng!$A$1:$DB$79,Results!$C33,FALSE)=$I33,$P33,IF(HLOOKUP(BA$2,Monitoring_eng!$A$1:$DB$79,Results!$C33,FALSE)=$K33,$Q33,IF(HLOOKUP(BA$2,Monitoring_eng!$A$1:$DB$79,Results!$C33,FALSE)=$M33,$R33,IF(HLOOKUP(BA$2,Monitoring_eng!$A$1:$DB$79,Results!$C33,FALSE)=$O33,$S33,"CHYBA")))))</f>
        <v>0.25</v>
      </c>
      <c r="BB33" s="60">
        <f>IF(ISBLANK(HLOOKUP(BB$2,Monitoring_eng!$A$1:$DB$79,Results!$C33,FALSE)),"",IF(HLOOKUP(BB$2,Monitoring_eng!$A$1:$DB$79,Results!$C33,FALSE)=$I33,$P33,IF(HLOOKUP(BB$2,Monitoring_eng!$A$1:$DB$79,Results!$C33,FALSE)=$K33,$Q33,IF(HLOOKUP(BB$2,Monitoring_eng!$A$1:$DB$79,Results!$C33,FALSE)=$M33,$R33,IF(HLOOKUP(BB$2,Monitoring_eng!$A$1:$DB$79,Results!$C33,FALSE)=$O33,$S33,"CHYBA")))))</f>
        <v>0.25</v>
      </c>
      <c r="BC33" s="60">
        <f>IF(ISBLANK(HLOOKUP(BC$2,Monitoring_eng!$A$1:$DB$79,Results!$C33,FALSE)),"",IF(HLOOKUP(BC$2,Monitoring_eng!$A$1:$DB$79,Results!$C33,FALSE)=$I33,$P33,IF(HLOOKUP(BC$2,Monitoring_eng!$A$1:$DB$79,Results!$C33,FALSE)=$K33,$Q33,IF(HLOOKUP(BC$2,Monitoring_eng!$A$1:$DB$79,Results!$C33,FALSE)=$M33,$R33,IF(HLOOKUP(BC$2,Monitoring_eng!$A$1:$DB$79,Results!$C33,FALSE)=$O33,$S33,"CHYBA")))))</f>
        <v>0</v>
      </c>
      <c r="BD33" s="60">
        <f>IF(ISBLANK(HLOOKUP(BD$2,Monitoring_eng!$A$1:$DB$79,Results!$C33,FALSE)),"",IF(HLOOKUP(BD$2,Monitoring_eng!$A$1:$DB$79,Results!$C33,FALSE)=$I33,$P33,IF(HLOOKUP(BD$2,Monitoring_eng!$A$1:$DB$79,Results!$C33,FALSE)=$K33,$Q33,IF(HLOOKUP(BD$2,Monitoring_eng!$A$1:$DB$79,Results!$C33,FALSE)=$M33,$R33,IF(HLOOKUP(BD$2,Monitoring_eng!$A$1:$DB$79,Results!$C33,FALSE)=$O33,$S33,"CHYBA")))))</f>
        <v>0</v>
      </c>
      <c r="BE33" s="60">
        <f>IF(ISBLANK(HLOOKUP(BE$2,Monitoring_eng!$A$1:$DB$79,Results!$C33,FALSE)),"",IF(HLOOKUP(BE$2,Monitoring_eng!$A$1:$DB$79,Results!$C33,FALSE)=$I33,$P33,IF(HLOOKUP(BE$2,Monitoring_eng!$A$1:$DB$79,Results!$C33,FALSE)=$K33,$Q33,IF(HLOOKUP(BE$2,Monitoring_eng!$A$1:$DB$79,Results!$C33,FALSE)=$M33,$R33,IF(HLOOKUP(BE$2,Monitoring_eng!$A$1:$DB$79,Results!$C33,FALSE)=$O33,$S33,"CHYBA")))))</f>
        <v>0.25</v>
      </c>
      <c r="BF33" s="60">
        <f>IF(ISBLANK(HLOOKUP(BF$2,Monitoring_eng!$A$1:$DB$79,Results!$C33,FALSE)),"",IF(HLOOKUP(BF$2,Monitoring_eng!$A$1:$DB$79,Results!$C33,FALSE)=$I33,$P33,IF(HLOOKUP(BF$2,Monitoring_eng!$A$1:$DB$79,Results!$C33,FALSE)=$K33,$Q33,IF(HLOOKUP(BF$2,Monitoring_eng!$A$1:$DB$79,Results!$C33,FALSE)=$M33,$R33,IF(HLOOKUP(BF$2,Monitoring_eng!$A$1:$DB$79,Results!$C33,FALSE)=$O33,$S33,"CHYBA")))))</f>
        <v>0.5</v>
      </c>
      <c r="BG33" s="60">
        <f>IF(ISBLANK(HLOOKUP(BG$2,Monitoring_eng!$A$1:$DB$79,Results!$C33,FALSE)),"",IF(HLOOKUP(BG$2,Monitoring_eng!$A$1:$DB$79,Results!$C33,FALSE)=$I33,$P33,IF(HLOOKUP(BG$2,Monitoring_eng!$A$1:$DB$79,Results!$C33,FALSE)=$K33,$Q33,IF(HLOOKUP(BG$2,Monitoring_eng!$A$1:$DB$79,Results!$C33,FALSE)=$M33,$R33,IF(HLOOKUP(BG$2,Monitoring_eng!$A$1:$DB$79,Results!$C33,FALSE)=$O33,$S33,"CHYBA")))))</f>
        <v>0</v>
      </c>
      <c r="BH33" s="60">
        <f>IF(ISBLANK(HLOOKUP(BH$2,Monitoring_eng!$A$1:$DB$79,Results!$C33,FALSE)),"",IF(HLOOKUP(BH$2,Monitoring_eng!$A$1:$DB$79,Results!$C33,FALSE)=$I33,$P33,IF(HLOOKUP(BH$2,Monitoring_eng!$A$1:$DB$79,Results!$C33,FALSE)=$K33,$Q33,IF(HLOOKUP(BH$2,Monitoring_eng!$A$1:$DB$79,Results!$C33,FALSE)=$M33,$R33,IF(HLOOKUP(BH$2,Monitoring_eng!$A$1:$DB$79,Results!$C33,FALSE)=$O33,$S33,"CHYBA")))))</f>
        <v>0.5</v>
      </c>
      <c r="BI33" s="60">
        <f>IF(ISBLANK(HLOOKUP(BI$2,Monitoring_eng!$A$1:$DB$79,Results!$C33,FALSE)),"",IF(HLOOKUP(BI$2,Monitoring_eng!$A$1:$DB$79,Results!$C33,FALSE)=$I33,$P33,IF(HLOOKUP(BI$2,Monitoring_eng!$A$1:$DB$79,Results!$C33,FALSE)=$K33,$Q33,IF(HLOOKUP(BI$2,Monitoring_eng!$A$1:$DB$79,Results!$C33,FALSE)=$M33,$R33,IF(HLOOKUP(BI$2,Monitoring_eng!$A$1:$DB$79,Results!$C33,FALSE)=$O33,$S33,"CHYBA")))))</f>
        <v>0</v>
      </c>
      <c r="BJ33" s="60">
        <f>IF(ISBLANK(HLOOKUP(BJ$2,Monitoring_eng!$A$1:$DB$79,Results!$C33,FALSE)),"",IF(HLOOKUP(BJ$2,Monitoring_eng!$A$1:$DB$79,Results!$C33,FALSE)=$I33,$P33,IF(HLOOKUP(BJ$2,Monitoring_eng!$A$1:$DB$79,Results!$C33,FALSE)=$K33,$Q33,IF(HLOOKUP(BJ$2,Monitoring_eng!$A$1:$DB$79,Results!$C33,FALSE)=$M33,$R33,IF(HLOOKUP(BJ$2,Monitoring_eng!$A$1:$DB$79,Results!$C33,FALSE)=$O33,$S33,"CHYBA")))))</f>
        <v>0</v>
      </c>
      <c r="BK33" s="60">
        <f>IF(ISBLANK(HLOOKUP(BK$2,Monitoring_eng!$A$1:$DB$79,Results!$C33,FALSE)),"",IF(HLOOKUP(BK$2,Monitoring_eng!$A$1:$DB$79,Results!$C33,FALSE)=$I33,$P33,IF(HLOOKUP(BK$2,Monitoring_eng!$A$1:$DB$79,Results!$C33,FALSE)=$K33,$Q33,IF(HLOOKUP(BK$2,Monitoring_eng!$A$1:$DB$79,Results!$C33,FALSE)=$M33,$R33,IF(HLOOKUP(BK$2,Monitoring_eng!$A$1:$DB$79,Results!$C33,FALSE)=$O33,$S33,"CHYBA")))))</f>
        <v>0.25</v>
      </c>
      <c r="BL33" s="60">
        <f>IF(ISBLANK(HLOOKUP(BL$2,Monitoring_eng!$A$1:$DB$79,Results!$C33,FALSE)),"",IF(HLOOKUP(BL$2,Monitoring_eng!$A$1:$DB$79,Results!$C33,FALSE)=$I33,$P33,IF(HLOOKUP(BL$2,Monitoring_eng!$A$1:$DB$79,Results!$C33,FALSE)=$K33,$Q33,IF(HLOOKUP(BL$2,Monitoring_eng!$A$1:$DB$79,Results!$C33,FALSE)=$M33,$R33,IF(HLOOKUP(BL$2,Monitoring_eng!$A$1:$DB$79,Results!$C33,FALSE)=$O33,$S33,"CHYBA")))))</f>
        <v>0.5</v>
      </c>
      <c r="BM33" s="60">
        <f>IF(ISBLANK(HLOOKUP(BM$2,Monitoring_eng!$A$1:$DB$79,Results!$C33,FALSE)),"",IF(HLOOKUP(BM$2,Monitoring_eng!$A$1:$DB$79,Results!$C33,FALSE)=$I33,$P33,IF(HLOOKUP(BM$2,Monitoring_eng!$A$1:$DB$79,Results!$C33,FALSE)=$K33,$Q33,IF(HLOOKUP(BM$2,Monitoring_eng!$A$1:$DB$79,Results!$C33,FALSE)=$M33,$R33,IF(HLOOKUP(BM$2,Monitoring_eng!$A$1:$DB$79,Results!$C33,FALSE)=$O33,$S33,"CHYBA")))))</f>
        <v>0.5</v>
      </c>
      <c r="BN33" s="60">
        <f>IF(ISBLANK(HLOOKUP(BN$2,Monitoring_eng!$A$1:$DB$79,Results!$C33,FALSE)),"",IF(HLOOKUP(BN$2,Monitoring_eng!$A$1:$DB$79,Results!$C33,FALSE)=$I33,$P33,IF(HLOOKUP(BN$2,Monitoring_eng!$A$1:$DB$79,Results!$C33,FALSE)=$K33,$Q33,IF(HLOOKUP(BN$2,Monitoring_eng!$A$1:$DB$79,Results!$C33,FALSE)=$M33,$R33,IF(HLOOKUP(BN$2,Monitoring_eng!$A$1:$DB$79,Results!$C33,FALSE)=$O33,$S33,"CHYBA")))))</f>
        <v>0.5</v>
      </c>
      <c r="BO33" s="60">
        <f>IF(ISBLANK(HLOOKUP(BO$2,Monitoring_eng!$A$1:$DB$79,Results!$C33,FALSE)),"",IF(HLOOKUP(BO$2,Monitoring_eng!$A$1:$DB$79,Results!$C33,FALSE)=$I33,$P33,IF(HLOOKUP(BO$2,Monitoring_eng!$A$1:$DB$79,Results!$C33,FALSE)=$K33,$Q33,IF(HLOOKUP(BO$2,Monitoring_eng!$A$1:$DB$79,Results!$C33,FALSE)=$M33,$R33,IF(HLOOKUP(BO$2,Monitoring_eng!$A$1:$DB$79,Results!$C33,FALSE)=$O33,$S33,"CHYBA")))))</f>
        <v>0</v>
      </c>
      <c r="BP33" s="60">
        <f>IF(ISBLANK(HLOOKUP(BP$2,Monitoring_eng!$A$1:$DB$79,Results!$C33,FALSE)),"",IF(HLOOKUP(BP$2,Monitoring_eng!$A$1:$DB$79,Results!$C33,FALSE)=$I33,$P33,IF(HLOOKUP(BP$2,Monitoring_eng!$A$1:$DB$79,Results!$C33,FALSE)=$K33,$Q33,IF(HLOOKUP(BP$2,Monitoring_eng!$A$1:$DB$79,Results!$C33,FALSE)=$M33,$R33,IF(HLOOKUP(BP$2,Monitoring_eng!$A$1:$DB$79,Results!$C33,FALSE)=$O33,$S33,"CHYBA")))))</f>
        <v>0</v>
      </c>
      <c r="BQ33" s="60">
        <f>IF(ISBLANK(HLOOKUP(BQ$2,Monitoring_eng!$A$1:$DB$79,Results!$C33,FALSE)),"",IF(HLOOKUP(BQ$2,Monitoring_eng!$A$1:$DB$79,Results!$C33,FALSE)=$I33,$P33,IF(HLOOKUP(BQ$2,Monitoring_eng!$A$1:$DB$79,Results!$C33,FALSE)=$K33,$Q33,IF(HLOOKUP(BQ$2,Monitoring_eng!$A$1:$DB$79,Results!$C33,FALSE)=$M33,$R33,IF(HLOOKUP(BQ$2,Monitoring_eng!$A$1:$DB$79,Results!$C33,FALSE)=$O33,$S33,"CHYBA")))))</f>
        <v>0.5</v>
      </c>
    </row>
    <row r="34" spans="1:69" x14ac:dyDescent="0.3">
      <c r="A34" s="37" t="s">
        <v>884</v>
      </c>
      <c r="B34" s="37" t="s">
        <v>334</v>
      </c>
      <c r="C34" s="37">
        <v>33</v>
      </c>
      <c r="D34" s="39" t="s">
        <v>123</v>
      </c>
      <c r="E34" s="39" t="s">
        <v>135</v>
      </c>
      <c r="F34" s="40" t="s">
        <v>16</v>
      </c>
      <c r="G34" s="37">
        <v>1</v>
      </c>
      <c r="H34" s="37" t="s">
        <v>481</v>
      </c>
      <c r="I34" s="37" t="s">
        <v>621</v>
      </c>
      <c r="J34" s="37" t="s">
        <v>482</v>
      </c>
      <c r="K34" s="59" t="s">
        <v>622</v>
      </c>
      <c r="L34" s="37" t="s">
        <v>483</v>
      </c>
      <c r="M34" s="37" t="s">
        <v>623</v>
      </c>
      <c r="N34" s="37" t="s">
        <v>755</v>
      </c>
      <c r="O34" s="37" t="s">
        <v>755</v>
      </c>
      <c r="P34" s="37">
        <f t="shared" si="0"/>
        <v>1</v>
      </c>
      <c r="Q34" s="37">
        <v>0</v>
      </c>
      <c r="R34" s="37">
        <f t="shared" si="1"/>
        <v>0.5</v>
      </c>
      <c r="S34" s="37" t="s">
        <v>755</v>
      </c>
      <c r="T34" s="60">
        <f>IF(ISBLANK(HLOOKUP(T$2,Monitoring_eng!$A$1:$DB$79,Results!$C34,FALSE)),"",IF(HLOOKUP(T$2,Monitoring_eng!$A$1:$DB$79,Results!$C34,FALSE)=$I34,$P34,IF(HLOOKUP(T$2,Monitoring_eng!$A$1:$DB$79,Results!$C34,FALSE)=$K34,$Q34,IF(HLOOKUP(T$2,Monitoring_eng!$A$1:$DB$79,Results!$C34,FALSE)=$M34,$R34,IF(HLOOKUP(T$2,Monitoring_eng!$A$1:$DB$79,Results!$C34,FALSE)=$O34,$S34,"CHYBA")))))</f>
        <v>0.5</v>
      </c>
      <c r="U34" s="60">
        <f>IF(ISBLANK(HLOOKUP(U$2,Monitoring_eng!$A$1:$DB$79,Results!$C34,FALSE)),"",IF(HLOOKUP(U$2,Monitoring_eng!$A$1:$DB$79,Results!$C34,FALSE)=$I34,$P34,IF(HLOOKUP(U$2,Monitoring_eng!$A$1:$DB$79,Results!$C34,FALSE)=$K34,$Q34,IF(HLOOKUP(U$2,Monitoring_eng!$A$1:$DB$79,Results!$C34,FALSE)=$M34,$R34,IF(HLOOKUP(U$2,Monitoring_eng!$A$1:$DB$79,Results!$C34,FALSE)=$O34,$S34,"CHYBA")))))</f>
        <v>0</v>
      </c>
      <c r="V34" s="60">
        <f>IF(ISBLANK(HLOOKUP(V$2,Monitoring_eng!$A$1:$DB$79,Results!$C34,FALSE)),"",IF(HLOOKUP(V$2,Monitoring_eng!$A$1:$DB$79,Results!$C34,FALSE)=$I34,$P34,IF(HLOOKUP(V$2,Monitoring_eng!$A$1:$DB$79,Results!$C34,FALSE)=$K34,$Q34,IF(HLOOKUP(V$2,Monitoring_eng!$A$1:$DB$79,Results!$C34,FALSE)=$M34,$R34,IF(HLOOKUP(V$2,Monitoring_eng!$A$1:$DB$79,Results!$C34,FALSE)=$O34,$S34,"CHYBA")))))</f>
        <v>0.5</v>
      </c>
      <c r="W34" s="60">
        <f>IF(ISBLANK(HLOOKUP(W$2,Monitoring_eng!$A$1:$DB$79,Results!$C34,FALSE)),"",IF(HLOOKUP(W$2,Monitoring_eng!$A$1:$DB$79,Results!$C34,FALSE)=$I34,$P34,IF(HLOOKUP(W$2,Monitoring_eng!$A$1:$DB$79,Results!$C34,FALSE)=$K34,$Q34,IF(HLOOKUP(W$2,Monitoring_eng!$A$1:$DB$79,Results!$C34,FALSE)=$M34,$R34,IF(HLOOKUP(W$2,Monitoring_eng!$A$1:$DB$79,Results!$C34,FALSE)=$O34,$S34,"CHYBA")))))</f>
        <v>0</v>
      </c>
      <c r="X34" s="60">
        <f>IF(ISBLANK(HLOOKUP(X$2,Monitoring_eng!$A$1:$DB$79,Results!$C34,FALSE)),"",IF(HLOOKUP(X$2,Monitoring_eng!$A$1:$DB$79,Results!$C34,FALSE)=$I34,$P34,IF(HLOOKUP(X$2,Monitoring_eng!$A$1:$DB$79,Results!$C34,FALSE)=$K34,$Q34,IF(HLOOKUP(X$2,Monitoring_eng!$A$1:$DB$79,Results!$C34,FALSE)=$M34,$R34,IF(HLOOKUP(X$2,Monitoring_eng!$A$1:$DB$79,Results!$C34,FALSE)=$O34,$S34,"CHYBA")))))</f>
        <v>1</v>
      </c>
      <c r="Y34" s="60">
        <f>IF(ISBLANK(HLOOKUP(Y$2,Monitoring_eng!$A$1:$DB$79,Results!$C34,FALSE)),"",IF(HLOOKUP(Y$2,Monitoring_eng!$A$1:$DB$79,Results!$C34,FALSE)=$I34,$P34,IF(HLOOKUP(Y$2,Monitoring_eng!$A$1:$DB$79,Results!$C34,FALSE)=$K34,$Q34,IF(HLOOKUP(Y$2,Monitoring_eng!$A$1:$DB$79,Results!$C34,FALSE)=$M34,$R34,IF(HLOOKUP(Y$2,Monitoring_eng!$A$1:$DB$79,Results!$C34,FALSE)=$O34,$S34,"CHYBA")))))</f>
        <v>1</v>
      </c>
      <c r="Z34" s="60">
        <f>IF(ISBLANK(HLOOKUP(Z$2,Monitoring_eng!$A$1:$DB$79,Results!$C34,FALSE)),"",IF(HLOOKUP(Z$2,Monitoring_eng!$A$1:$DB$79,Results!$C34,FALSE)=$I34,$P34,IF(HLOOKUP(Z$2,Monitoring_eng!$A$1:$DB$79,Results!$C34,FALSE)=$K34,$Q34,IF(HLOOKUP(Z$2,Monitoring_eng!$A$1:$DB$79,Results!$C34,FALSE)=$M34,$R34,IF(HLOOKUP(Z$2,Monitoring_eng!$A$1:$DB$79,Results!$C34,FALSE)=$O34,$S34,"CHYBA")))))</f>
        <v>0.5</v>
      </c>
      <c r="AA34" s="60">
        <f>IF(ISBLANK(HLOOKUP(AA$2,Monitoring_eng!$A$1:$DB$79,Results!$C34,FALSE)),"",IF(HLOOKUP(AA$2,Monitoring_eng!$A$1:$DB$79,Results!$C34,FALSE)=$I34,$P34,IF(HLOOKUP(AA$2,Monitoring_eng!$A$1:$DB$79,Results!$C34,FALSE)=$K34,$Q34,IF(HLOOKUP(AA$2,Monitoring_eng!$A$1:$DB$79,Results!$C34,FALSE)=$M34,$R34,IF(HLOOKUP(AA$2,Monitoring_eng!$A$1:$DB$79,Results!$C34,FALSE)=$O34,$S34,"CHYBA")))))</f>
        <v>0</v>
      </c>
      <c r="AB34" s="60">
        <f>IF(ISBLANK(HLOOKUP(AB$2,Monitoring_eng!$A$1:$DB$79,Results!$C34,FALSE)),"",IF(HLOOKUP(AB$2,Monitoring_eng!$A$1:$DB$79,Results!$C34,FALSE)=$I34,$P34,IF(HLOOKUP(AB$2,Monitoring_eng!$A$1:$DB$79,Results!$C34,FALSE)=$K34,$Q34,IF(HLOOKUP(AB$2,Monitoring_eng!$A$1:$DB$79,Results!$C34,FALSE)=$M34,$R34,IF(HLOOKUP(AB$2,Monitoring_eng!$A$1:$DB$79,Results!$C34,FALSE)=$O34,$S34,"CHYBA")))))</f>
        <v>0.5</v>
      </c>
      <c r="AC34" s="60">
        <f>IF(ISBLANK(HLOOKUP(AC$2,Monitoring_eng!$A$1:$DB$79,Results!$C34,FALSE)),"",IF(HLOOKUP(AC$2,Monitoring_eng!$A$1:$DB$79,Results!$C34,FALSE)=$I34,$P34,IF(HLOOKUP(AC$2,Monitoring_eng!$A$1:$DB$79,Results!$C34,FALSE)=$K34,$Q34,IF(HLOOKUP(AC$2,Monitoring_eng!$A$1:$DB$79,Results!$C34,FALSE)=$M34,$R34,IF(HLOOKUP(AC$2,Monitoring_eng!$A$1:$DB$79,Results!$C34,FALSE)=$O34,$S34,"CHYBA")))))</f>
        <v>1</v>
      </c>
      <c r="AD34" s="60">
        <f>IF(ISBLANK(HLOOKUP(AD$2,Monitoring_eng!$A$1:$DB$79,Results!$C34,FALSE)),"",IF(HLOOKUP(AD$2,Monitoring_eng!$A$1:$DB$79,Results!$C34,FALSE)=$I34,$P34,IF(HLOOKUP(AD$2,Monitoring_eng!$A$1:$DB$79,Results!$C34,FALSE)=$K34,$Q34,IF(HLOOKUP(AD$2,Monitoring_eng!$A$1:$DB$79,Results!$C34,FALSE)=$M34,$R34,IF(HLOOKUP(AD$2,Monitoring_eng!$A$1:$DB$79,Results!$C34,FALSE)=$O34,$S34,"CHYBA")))))</f>
        <v>1</v>
      </c>
      <c r="AE34" s="60">
        <f>IF(ISBLANK(HLOOKUP(AE$2,Monitoring_eng!$A$1:$DB$79,Results!$C34,FALSE)),"",IF(HLOOKUP(AE$2,Monitoring_eng!$A$1:$DB$79,Results!$C34,FALSE)=$I34,$P34,IF(HLOOKUP(AE$2,Monitoring_eng!$A$1:$DB$79,Results!$C34,FALSE)=$K34,$Q34,IF(HLOOKUP(AE$2,Monitoring_eng!$A$1:$DB$79,Results!$C34,FALSE)=$M34,$R34,IF(HLOOKUP(AE$2,Monitoring_eng!$A$1:$DB$79,Results!$C34,FALSE)=$O34,$S34,"CHYBA")))))</f>
        <v>0.5</v>
      </c>
      <c r="AF34" s="60">
        <f>IF(ISBLANK(HLOOKUP(AF$2,Monitoring_eng!$A$1:$DB$79,Results!$C34,FALSE)),"",IF(HLOOKUP(AF$2,Monitoring_eng!$A$1:$DB$79,Results!$C34,FALSE)=$I34,$P34,IF(HLOOKUP(AF$2,Monitoring_eng!$A$1:$DB$79,Results!$C34,FALSE)=$K34,$Q34,IF(HLOOKUP(AF$2,Monitoring_eng!$A$1:$DB$79,Results!$C34,FALSE)=$M34,$R34,IF(HLOOKUP(AF$2,Monitoring_eng!$A$1:$DB$79,Results!$C34,FALSE)=$O34,$S34,"CHYBA")))))</f>
        <v>0</v>
      </c>
      <c r="AG34" s="60">
        <f>IF(ISBLANK(HLOOKUP(AG$2,Monitoring_eng!$A$1:$DB$79,Results!$C34,FALSE)),"",IF(HLOOKUP(AG$2,Monitoring_eng!$A$1:$DB$79,Results!$C34,FALSE)=$I34,$P34,IF(HLOOKUP(AG$2,Monitoring_eng!$A$1:$DB$79,Results!$C34,FALSE)=$K34,$Q34,IF(HLOOKUP(AG$2,Monitoring_eng!$A$1:$DB$79,Results!$C34,FALSE)=$M34,$R34,IF(HLOOKUP(AG$2,Monitoring_eng!$A$1:$DB$79,Results!$C34,FALSE)=$O34,$S34,"CHYBA")))))</f>
        <v>0.5</v>
      </c>
      <c r="AH34" s="60">
        <f>IF(ISBLANK(HLOOKUP(AH$2,Monitoring_eng!$A$1:$DB$79,Results!$C34,FALSE)),"",IF(HLOOKUP(AH$2,Monitoring_eng!$A$1:$DB$79,Results!$C34,FALSE)=$I34,$P34,IF(HLOOKUP(AH$2,Monitoring_eng!$A$1:$DB$79,Results!$C34,FALSE)=$K34,$Q34,IF(HLOOKUP(AH$2,Monitoring_eng!$A$1:$DB$79,Results!$C34,FALSE)=$M34,$R34,IF(HLOOKUP(AH$2,Monitoring_eng!$A$1:$DB$79,Results!$C34,FALSE)=$O34,$S34,"CHYBA")))))</f>
        <v>1</v>
      </c>
      <c r="AI34" s="60">
        <f>IF(ISBLANK(HLOOKUP(AI$2,Monitoring_eng!$A$1:$DB$79,Results!$C34,FALSE)),"",IF(HLOOKUP(AI$2,Monitoring_eng!$A$1:$DB$79,Results!$C34,FALSE)=$I34,$P34,IF(HLOOKUP(AI$2,Monitoring_eng!$A$1:$DB$79,Results!$C34,FALSE)=$K34,$Q34,IF(HLOOKUP(AI$2,Monitoring_eng!$A$1:$DB$79,Results!$C34,FALSE)=$M34,$R34,IF(HLOOKUP(AI$2,Monitoring_eng!$A$1:$DB$79,Results!$C34,FALSE)=$O34,$S34,"CHYBA")))))</f>
        <v>0</v>
      </c>
      <c r="AJ34" s="60">
        <f>IF(ISBLANK(HLOOKUP(AJ$2,Monitoring_eng!$A$1:$DB$79,Results!$C34,FALSE)),"",IF(HLOOKUP(AJ$2,Monitoring_eng!$A$1:$DB$79,Results!$C34,FALSE)=$I34,$P34,IF(HLOOKUP(AJ$2,Monitoring_eng!$A$1:$DB$79,Results!$C34,FALSE)=$K34,$Q34,IF(HLOOKUP(AJ$2,Monitoring_eng!$A$1:$DB$79,Results!$C34,FALSE)=$M34,$R34,IF(HLOOKUP(AJ$2,Monitoring_eng!$A$1:$DB$79,Results!$C34,FALSE)=$O34,$S34,"CHYBA")))))</f>
        <v>0</v>
      </c>
      <c r="AK34" s="60">
        <f>IF(ISBLANK(HLOOKUP(AK$2,Monitoring_eng!$A$1:$DB$79,Results!$C34,FALSE)),"",IF(HLOOKUP(AK$2,Monitoring_eng!$A$1:$DB$79,Results!$C34,FALSE)=$I34,$P34,IF(HLOOKUP(AK$2,Monitoring_eng!$A$1:$DB$79,Results!$C34,FALSE)=$K34,$Q34,IF(HLOOKUP(AK$2,Monitoring_eng!$A$1:$DB$79,Results!$C34,FALSE)=$M34,$R34,IF(HLOOKUP(AK$2,Monitoring_eng!$A$1:$DB$79,Results!$C34,FALSE)=$O34,$S34,"CHYBA")))))</f>
        <v>0</v>
      </c>
      <c r="AL34" s="60">
        <f>IF(ISBLANK(HLOOKUP(AL$2,Monitoring_eng!$A$1:$DB$79,Results!$C34,FALSE)),"",IF(HLOOKUP(AL$2,Monitoring_eng!$A$1:$DB$79,Results!$C34,FALSE)=$I34,$P34,IF(HLOOKUP(AL$2,Monitoring_eng!$A$1:$DB$79,Results!$C34,FALSE)=$K34,$Q34,IF(HLOOKUP(AL$2,Monitoring_eng!$A$1:$DB$79,Results!$C34,FALSE)=$M34,$R34,IF(HLOOKUP(AL$2,Monitoring_eng!$A$1:$DB$79,Results!$C34,FALSE)=$O34,$S34,"CHYBA")))))</f>
        <v>0</v>
      </c>
      <c r="AM34" s="60">
        <f>IF(ISBLANK(HLOOKUP(AM$2,Monitoring_eng!$A$1:$DB$79,Results!$C34,FALSE)),"",IF(HLOOKUP(AM$2,Monitoring_eng!$A$1:$DB$79,Results!$C34,FALSE)=$I34,$P34,IF(HLOOKUP(AM$2,Monitoring_eng!$A$1:$DB$79,Results!$C34,FALSE)=$K34,$Q34,IF(HLOOKUP(AM$2,Monitoring_eng!$A$1:$DB$79,Results!$C34,FALSE)=$M34,$R34,IF(HLOOKUP(AM$2,Monitoring_eng!$A$1:$DB$79,Results!$C34,FALSE)=$O34,$S34,"CHYBA")))))</f>
        <v>0.5</v>
      </c>
      <c r="AN34" s="60">
        <f>IF(ISBLANK(HLOOKUP(AN$2,Monitoring_eng!$A$1:$DB$79,Results!$C34,FALSE)),"",IF(HLOOKUP(AN$2,Monitoring_eng!$A$1:$DB$79,Results!$C34,FALSE)=$I34,$P34,IF(HLOOKUP(AN$2,Monitoring_eng!$A$1:$DB$79,Results!$C34,FALSE)=$K34,$Q34,IF(HLOOKUP(AN$2,Monitoring_eng!$A$1:$DB$79,Results!$C34,FALSE)=$M34,$R34,IF(HLOOKUP(AN$2,Monitoring_eng!$A$1:$DB$79,Results!$C34,FALSE)=$O34,$S34,"CHYBA")))))</f>
        <v>1</v>
      </c>
      <c r="AO34" s="60">
        <f>IF(ISBLANK(HLOOKUP(AO$2,Monitoring_eng!$A$1:$DB$79,Results!$C34,FALSE)),"",IF(HLOOKUP(AO$2,Monitoring_eng!$A$1:$DB$79,Results!$C34,FALSE)=$I34,$P34,IF(HLOOKUP(AO$2,Monitoring_eng!$A$1:$DB$79,Results!$C34,FALSE)=$K34,$Q34,IF(HLOOKUP(AO$2,Monitoring_eng!$A$1:$DB$79,Results!$C34,FALSE)=$M34,$R34,IF(HLOOKUP(AO$2,Monitoring_eng!$A$1:$DB$79,Results!$C34,FALSE)=$O34,$S34,"CHYBA")))))</f>
        <v>1</v>
      </c>
      <c r="AP34" s="60">
        <f>IF(ISBLANK(HLOOKUP(AP$2,Monitoring_eng!$A$1:$DB$79,Results!$C34,FALSE)),"",IF(HLOOKUP(AP$2,Monitoring_eng!$A$1:$DB$79,Results!$C34,FALSE)=$I34,$P34,IF(HLOOKUP(AP$2,Monitoring_eng!$A$1:$DB$79,Results!$C34,FALSE)=$K34,$Q34,IF(HLOOKUP(AP$2,Monitoring_eng!$A$1:$DB$79,Results!$C34,FALSE)=$M34,$R34,IF(HLOOKUP(AP$2,Monitoring_eng!$A$1:$DB$79,Results!$C34,FALSE)=$O34,$S34,"CHYBA")))))</f>
        <v>0</v>
      </c>
      <c r="AQ34" s="60">
        <f>IF(ISBLANK(HLOOKUP(AQ$2,Monitoring_eng!$A$1:$DB$79,Results!$C34,FALSE)),"",IF(HLOOKUP(AQ$2,Monitoring_eng!$A$1:$DB$79,Results!$C34,FALSE)=$I34,$P34,IF(HLOOKUP(AQ$2,Monitoring_eng!$A$1:$DB$79,Results!$C34,FALSE)=$K34,$Q34,IF(HLOOKUP(AQ$2,Monitoring_eng!$A$1:$DB$79,Results!$C34,FALSE)=$M34,$R34,IF(HLOOKUP(AQ$2,Monitoring_eng!$A$1:$DB$79,Results!$C34,FALSE)=$O34,$S34,"CHYBA")))))</f>
        <v>1</v>
      </c>
      <c r="AR34" s="60">
        <f>IF(ISBLANK(HLOOKUP(AR$2,Monitoring_eng!$A$1:$DB$79,Results!$C34,FALSE)),"",IF(HLOOKUP(AR$2,Monitoring_eng!$A$1:$DB$79,Results!$C34,FALSE)=$I34,$P34,IF(HLOOKUP(AR$2,Monitoring_eng!$A$1:$DB$79,Results!$C34,FALSE)=$K34,$Q34,IF(HLOOKUP(AR$2,Monitoring_eng!$A$1:$DB$79,Results!$C34,FALSE)=$M34,$R34,IF(HLOOKUP(AR$2,Monitoring_eng!$A$1:$DB$79,Results!$C34,FALSE)=$O34,$S34,"CHYBA")))))</f>
        <v>0</v>
      </c>
      <c r="AS34" s="60">
        <f>IF(ISBLANK(HLOOKUP(AS$2,Monitoring_eng!$A$1:$DB$79,Results!$C34,FALSE)),"",IF(HLOOKUP(AS$2,Monitoring_eng!$A$1:$DB$79,Results!$C34,FALSE)=$I34,$P34,IF(HLOOKUP(AS$2,Monitoring_eng!$A$1:$DB$79,Results!$C34,FALSE)=$K34,$Q34,IF(HLOOKUP(AS$2,Monitoring_eng!$A$1:$DB$79,Results!$C34,FALSE)=$M34,$R34,IF(HLOOKUP(AS$2,Monitoring_eng!$A$1:$DB$79,Results!$C34,FALSE)=$O34,$S34,"CHYBA")))))</f>
        <v>1</v>
      </c>
      <c r="AT34" s="60">
        <f>IF(ISBLANK(HLOOKUP(AT$2,Monitoring_eng!$A$1:$DB$79,Results!$C34,FALSE)),"",IF(HLOOKUP(AT$2,Monitoring_eng!$A$1:$DB$79,Results!$C34,FALSE)=$I34,$P34,IF(HLOOKUP(AT$2,Monitoring_eng!$A$1:$DB$79,Results!$C34,FALSE)=$K34,$Q34,IF(HLOOKUP(AT$2,Monitoring_eng!$A$1:$DB$79,Results!$C34,FALSE)=$M34,$R34,IF(HLOOKUP(AT$2,Monitoring_eng!$A$1:$DB$79,Results!$C34,FALSE)=$O34,$S34,"CHYBA")))))</f>
        <v>1</v>
      </c>
      <c r="AU34" s="60">
        <f>IF(ISBLANK(HLOOKUP(AU$2,Monitoring_eng!$A$1:$DB$79,Results!$C34,FALSE)),"",IF(HLOOKUP(AU$2,Monitoring_eng!$A$1:$DB$79,Results!$C34,FALSE)=$I34,$P34,IF(HLOOKUP(AU$2,Monitoring_eng!$A$1:$DB$79,Results!$C34,FALSE)=$K34,$Q34,IF(HLOOKUP(AU$2,Monitoring_eng!$A$1:$DB$79,Results!$C34,FALSE)=$M34,$R34,IF(HLOOKUP(AU$2,Monitoring_eng!$A$1:$DB$79,Results!$C34,FALSE)=$O34,$S34,"CHYBA")))))</f>
        <v>0</v>
      </c>
      <c r="AV34" s="60">
        <f>IF(ISBLANK(HLOOKUP(AV$2,Monitoring_eng!$A$1:$DB$79,Results!$C34,FALSE)),"",IF(HLOOKUP(AV$2,Monitoring_eng!$A$1:$DB$79,Results!$C34,FALSE)=$I34,$P34,IF(HLOOKUP(AV$2,Monitoring_eng!$A$1:$DB$79,Results!$C34,FALSE)=$K34,$Q34,IF(HLOOKUP(AV$2,Monitoring_eng!$A$1:$DB$79,Results!$C34,FALSE)=$M34,$R34,IF(HLOOKUP(AV$2,Monitoring_eng!$A$1:$DB$79,Results!$C34,FALSE)=$O34,$S34,"CHYBA")))))</f>
        <v>0.5</v>
      </c>
      <c r="AW34" s="60">
        <f>IF(ISBLANK(HLOOKUP(AW$2,Monitoring_eng!$A$1:$DB$79,Results!$C34,FALSE)),"",IF(HLOOKUP(AW$2,Monitoring_eng!$A$1:$DB$79,Results!$C34,FALSE)=$I34,$P34,IF(HLOOKUP(AW$2,Monitoring_eng!$A$1:$DB$79,Results!$C34,FALSE)=$K34,$Q34,IF(HLOOKUP(AW$2,Monitoring_eng!$A$1:$DB$79,Results!$C34,FALSE)=$M34,$R34,IF(HLOOKUP(AW$2,Monitoring_eng!$A$1:$DB$79,Results!$C34,FALSE)=$O34,$S34,"CHYBA")))))</f>
        <v>0</v>
      </c>
      <c r="AX34" s="60">
        <f>IF(ISBLANK(HLOOKUP(AX$2,Monitoring_eng!$A$1:$DB$79,Results!$C34,FALSE)),"",IF(HLOOKUP(AX$2,Monitoring_eng!$A$1:$DB$79,Results!$C34,FALSE)=$I34,$P34,IF(HLOOKUP(AX$2,Monitoring_eng!$A$1:$DB$79,Results!$C34,FALSE)=$K34,$Q34,IF(HLOOKUP(AX$2,Monitoring_eng!$A$1:$DB$79,Results!$C34,FALSE)=$M34,$R34,IF(HLOOKUP(AX$2,Monitoring_eng!$A$1:$DB$79,Results!$C34,FALSE)=$O34,$S34,"CHYBA")))))</f>
        <v>0</v>
      </c>
      <c r="AY34" s="60">
        <f>IF(ISBLANK(HLOOKUP(AY$2,Monitoring_eng!$A$1:$DB$79,Results!$C34,FALSE)),"",IF(HLOOKUP(AY$2,Monitoring_eng!$A$1:$DB$79,Results!$C34,FALSE)=$I34,$P34,IF(HLOOKUP(AY$2,Monitoring_eng!$A$1:$DB$79,Results!$C34,FALSE)=$K34,$Q34,IF(HLOOKUP(AY$2,Monitoring_eng!$A$1:$DB$79,Results!$C34,FALSE)=$M34,$R34,IF(HLOOKUP(AY$2,Monitoring_eng!$A$1:$DB$79,Results!$C34,FALSE)=$O34,$S34,"CHYBA")))))</f>
        <v>0</v>
      </c>
      <c r="AZ34" s="60">
        <f>IF(ISBLANK(HLOOKUP(AZ$2,Monitoring_eng!$A$1:$DB$79,Results!$C34,FALSE)),"",IF(HLOOKUP(AZ$2,Monitoring_eng!$A$1:$DB$79,Results!$C34,FALSE)=$I34,$P34,IF(HLOOKUP(AZ$2,Monitoring_eng!$A$1:$DB$79,Results!$C34,FALSE)=$K34,$Q34,IF(HLOOKUP(AZ$2,Monitoring_eng!$A$1:$DB$79,Results!$C34,FALSE)=$M34,$R34,IF(HLOOKUP(AZ$2,Monitoring_eng!$A$1:$DB$79,Results!$C34,FALSE)=$O34,$S34,"CHYBA")))))</f>
        <v>0.5</v>
      </c>
      <c r="BA34" s="60">
        <f>IF(ISBLANK(HLOOKUP(BA$2,Monitoring_eng!$A$1:$DB$79,Results!$C34,FALSE)),"",IF(HLOOKUP(BA$2,Monitoring_eng!$A$1:$DB$79,Results!$C34,FALSE)=$I34,$P34,IF(HLOOKUP(BA$2,Monitoring_eng!$A$1:$DB$79,Results!$C34,FALSE)=$K34,$Q34,IF(HLOOKUP(BA$2,Monitoring_eng!$A$1:$DB$79,Results!$C34,FALSE)=$M34,$R34,IF(HLOOKUP(BA$2,Monitoring_eng!$A$1:$DB$79,Results!$C34,FALSE)=$O34,$S34,"CHYBA")))))</f>
        <v>0.5</v>
      </c>
      <c r="BB34" s="60">
        <f>IF(ISBLANK(HLOOKUP(BB$2,Monitoring_eng!$A$1:$DB$79,Results!$C34,FALSE)),"",IF(HLOOKUP(BB$2,Monitoring_eng!$A$1:$DB$79,Results!$C34,FALSE)=$I34,$P34,IF(HLOOKUP(BB$2,Monitoring_eng!$A$1:$DB$79,Results!$C34,FALSE)=$K34,$Q34,IF(HLOOKUP(BB$2,Monitoring_eng!$A$1:$DB$79,Results!$C34,FALSE)=$M34,$R34,IF(HLOOKUP(BB$2,Monitoring_eng!$A$1:$DB$79,Results!$C34,FALSE)=$O34,$S34,"CHYBA")))))</f>
        <v>0</v>
      </c>
      <c r="BC34" s="60">
        <f>IF(ISBLANK(HLOOKUP(BC$2,Monitoring_eng!$A$1:$DB$79,Results!$C34,FALSE)),"",IF(HLOOKUP(BC$2,Monitoring_eng!$A$1:$DB$79,Results!$C34,FALSE)=$I34,$P34,IF(HLOOKUP(BC$2,Monitoring_eng!$A$1:$DB$79,Results!$C34,FALSE)=$K34,$Q34,IF(HLOOKUP(BC$2,Monitoring_eng!$A$1:$DB$79,Results!$C34,FALSE)=$M34,$R34,IF(HLOOKUP(BC$2,Monitoring_eng!$A$1:$DB$79,Results!$C34,FALSE)=$O34,$S34,"CHYBA")))))</f>
        <v>1</v>
      </c>
      <c r="BD34" s="60">
        <f>IF(ISBLANK(HLOOKUP(BD$2,Monitoring_eng!$A$1:$DB$79,Results!$C34,FALSE)),"",IF(HLOOKUP(BD$2,Monitoring_eng!$A$1:$DB$79,Results!$C34,FALSE)=$I34,$P34,IF(HLOOKUP(BD$2,Monitoring_eng!$A$1:$DB$79,Results!$C34,FALSE)=$K34,$Q34,IF(HLOOKUP(BD$2,Monitoring_eng!$A$1:$DB$79,Results!$C34,FALSE)=$M34,$R34,IF(HLOOKUP(BD$2,Monitoring_eng!$A$1:$DB$79,Results!$C34,FALSE)=$O34,$S34,"CHYBA")))))</f>
        <v>1</v>
      </c>
      <c r="BE34" s="60">
        <f>IF(ISBLANK(HLOOKUP(BE$2,Monitoring_eng!$A$1:$DB$79,Results!$C34,FALSE)),"",IF(HLOOKUP(BE$2,Monitoring_eng!$A$1:$DB$79,Results!$C34,FALSE)=$I34,$P34,IF(HLOOKUP(BE$2,Monitoring_eng!$A$1:$DB$79,Results!$C34,FALSE)=$K34,$Q34,IF(HLOOKUP(BE$2,Monitoring_eng!$A$1:$DB$79,Results!$C34,FALSE)=$M34,$R34,IF(HLOOKUP(BE$2,Monitoring_eng!$A$1:$DB$79,Results!$C34,FALSE)=$O34,$S34,"CHYBA")))))</f>
        <v>1</v>
      </c>
      <c r="BF34" s="60">
        <f>IF(ISBLANK(HLOOKUP(BF$2,Monitoring_eng!$A$1:$DB$79,Results!$C34,FALSE)),"",IF(HLOOKUP(BF$2,Monitoring_eng!$A$1:$DB$79,Results!$C34,FALSE)=$I34,$P34,IF(HLOOKUP(BF$2,Monitoring_eng!$A$1:$DB$79,Results!$C34,FALSE)=$K34,$Q34,IF(HLOOKUP(BF$2,Monitoring_eng!$A$1:$DB$79,Results!$C34,FALSE)=$M34,$R34,IF(HLOOKUP(BF$2,Monitoring_eng!$A$1:$DB$79,Results!$C34,FALSE)=$O34,$S34,"CHYBA")))))</f>
        <v>0</v>
      </c>
      <c r="BG34" s="60">
        <f>IF(ISBLANK(HLOOKUP(BG$2,Monitoring_eng!$A$1:$DB$79,Results!$C34,FALSE)),"",IF(HLOOKUP(BG$2,Monitoring_eng!$A$1:$DB$79,Results!$C34,FALSE)=$I34,$P34,IF(HLOOKUP(BG$2,Monitoring_eng!$A$1:$DB$79,Results!$C34,FALSE)=$K34,$Q34,IF(HLOOKUP(BG$2,Monitoring_eng!$A$1:$DB$79,Results!$C34,FALSE)=$M34,$R34,IF(HLOOKUP(BG$2,Monitoring_eng!$A$1:$DB$79,Results!$C34,FALSE)=$O34,$S34,"CHYBA")))))</f>
        <v>0.5</v>
      </c>
      <c r="BH34" s="60">
        <f>IF(ISBLANK(HLOOKUP(BH$2,Monitoring_eng!$A$1:$DB$79,Results!$C34,FALSE)),"",IF(HLOOKUP(BH$2,Monitoring_eng!$A$1:$DB$79,Results!$C34,FALSE)=$I34,$P34,IF(HLOOKUP(BH$2,Monitoring_eng!$A$1:$DB$79,Results!$C34,FALSE)=$K34,$Q34,IF(HLOOKUP(BH$2,Monitoring_eng!$A$1:$DB$79,Results!$C34,FALSE)=$M34,$R34,IF(HLOOKUP(BH$2,Monitoring_eng!$A$1:$DB$79,Results!$C34,FALSE)=$O34,$S34,"CHYBA")))))</f>
        <v>0.5</v>
      </c>
      <c r="BI34" s="60">
        <f>IF(ISBLANK(HLOOKUP(BI$2,Monitoring_eng!$A$1:$DB$79,Results!$C34,FALSE)),"",IF(HLOOKUP(BI$2,Monitoring_eng!$A$1:$DB$79,Results!$C34,FALSE)=$I34,$P34,IF(HLOOKUP(BI$2,Monitoring_eng!$A$1:$DB$79,Results!$C34,FALSE)=$K34,$Q34,IF(HLOOKUP(BI$2,Monitoring_eng!$A$1:$DB$79,Results!$C34,FALSE)=$M34,$R34,IF(HLOOKUP(BI$2,Monitoring_eng!$A$1:$DB$79,Results!$C34,FALSE)=$O34,$S34,"CHYBA")))))</f>
        <v>1</v>
      </c>
      <c r="BJ34" s="60">
        <f>IF(ISBLANK(HLOOKUP(BJ$2,Monitoring_eng!$A$1:$DB$79,Results!$C34,FALSE)),"",IF(HLOOKUP(BJ$2,Monitoring_eng!$A$1:$DB$79,Results!$C34,FALSE)=$I34,$P34,IF(HLOOKUP(BJ$2,Monitoring_eng!$A$1:$DB$79,Results!$C34,FALSE)=$K34,$Q34,IF(HLOOKUP(BJ$2,Monitoring_eng!$A$1:$DB$79,Results!$C34,FALSE)=$M34,$R34,IF(HLOOKUP(BJ$2,Monitoring_eng!$A$1:$DB$79,Results!$C34,FALSE)=$O34,$S34,"CHYBA")))))</f>
        <v>0</v>
      </c>
      <c r="BK34" s="60">
        <f>IF(ISBLANK(HLOOKUP(BK$2,Monitoring_eng!$A$1:$DB$79,Results!$C34,FALSE)),"",IF(HLOOKUP(BK$2,Monitoring_eng!$A$1:$DB$79,Results!$C34,FALSE)=$I34,$P34,IF(HLOOKUP(BK$2,Monitoring_eng!$A$1:$DB$79,Results!$C34,FALSE)=$K34,$Q34,IF(HLOOKUP(BK$2,Monitoring_eng!$A$1:$DB$79,Results!$C34,FALSE)=$M34,$R34,IF(HLOOKUP(BK$2,Monitoring_eng!$A$1:$DB$79,Results!$C34,FALSE)=$O34,$S34,"CHYBA")))))</f>
        <v>0</v>
      </c>
      <c r="BL34" s="60">
        <f>IF(ISBLANK(HLOOKUP(BL$2,Monitoring_eng!$A$1:$DB$79,Results!$C34,FALSE)),"",IF(HLOOKUP(BL$2,Monitoring_eng!$A$1:$DB$79,Results!$C34,FALSE)=$I34,$P34,IF(HLOOKUP(BL$2,Monitoring_eng!$A$1:$DB$79,Results!$C34,FALSE)=$K34,$Q34,IF(HLOOKUP(BL$2,Monitoring_eng!$A$1:$DB$79,Results!$C34,FALSE)=$M34,$R34,IF(HLOOKUP(BL$2,Monitoring_eng!$A$1:$DB$79,Results!$C34,FALSE)=$O34,$S34,"CHYBA")))))</f>
        <v>0</v>
      </c>
      <c r="BM34" s="60">
        <f>IF(ISBLANK(HLOOKUP(BM$2,Monitoring_eng!$A$1:$DB$79,Results!$C34,FALSE)),"",IF(HLOOKUP(BM$2,Monitoring_eng!$A$1:$DB$79,Results!$C34,FALSE)=$I34,$P34,IF(HLOOKUP(BM$2,Monitoring_eng!$A$1:$DB$79,Results!$C34,FALSE)=$K34,$Q34,IF(HLOOKUP(BM$2,Monitoring_eng!$A$1:$DB$79,Results!$C34,FALSE)=$M34,$R34,IF(HLOOKUP(BM$2,Monitoring_eng!$A$1:$DB$79,Results!$C34,FALSE)=$O34,$S34,"CHYBA")))))</f>
        <v>1</v>
      </c>
      <c r="BN34" s="60">
        <f>IF(ISBLANK(HLOOKUP(BN$2,Monitoring_eng!$A$1:$DB$79,Results!$C34,FALSE)),"",IF(HLOOKUP(BN$2,Monitoring_eng!$A$1:$DB$79,Results!$C34,FALSE)=$I34,$P34,IF(HLOOKUP(BN$2,Monitoring_eng!$A$1:$DB$79,Results!$C34,FALSE)=$K34,$Q34,IF(HLOOKUP(BN$2,Monitoring_eng!$A$1:$DB$79,Results!$C34,FALSE)=$M34,$R34,IF(HLOOKUP(BN$2,Monitoring_eng!$A$1:$DB$79,Results!$C34,FALSE)=$O34,$S34,"CHYBA")))))</f>
        <v>0</v>
      </c>
      <c r="BO34" s="60">
        <f>IF(ISBLANK(HLOOKUP(BO$2,Monitoring_eng!$A$1:$DB$79,Results!$C34,FALSE)),"",IF(HLOOKUP(BO$2,Monitoring_eng!$A$1:$DB$79,Results!$C34,FALSE)=$I34,$P34,IF(HLOOKUP(BO$2,Monitoring_eng!$A$1:$DB$79,Results!$C34,FALSE)=$K34,$Q34,IF(HLOOKUP(BO$2,Monitoring_eng!$A$1:$DB$79,Results!$C34,FALSE)=$M34,$R34,IF(HLOOKUP(BO$2,Monitoring_eng!$A$1:$DB$79,Results!$C34,FALSE)=$O34,$S34,"CHYBA")))))</f>
        <v>0</v>
      </c>
      <c r="BP34" s="60">
        <f>IF(ISBLANK(HLOOKUP(BP$2,Monitoring_eng!$A$1:$DB$79,Results!$C34,FALSE)),"",IF(HLOOKUP(BP$2,Monitoring_eng!$A$1:$DB$79,Results!$C34,FALSE)=$I34,$P34,IF(HLOOKUP(BP$2,Monitoring_eng!$A$1:$DB$79,Results!$C34,FALSE)=$K34,$Q34,IF(HLOOKUP(BP$2,Monitoring_eng!$A$1:$DB$79,Results!$C34,FALSE)=$M34,$R34,IF(HLOOKUP(BP$2,Monitoring_eng!$A$1:$DB$79,Results!$C34,FALSE)=$O34,$S34,"CHYBA")))))</f>
        <v>1</v>
      </c>
      <c r="BQ34" s="60">
        <f>IF(ISBLANK(HLOOKUP(BQ$2,Monitoring_eng!$A$1:$DB$79,Results!$C34,FALSE)),"",IF(HLOOKUP(BQ$2,Monitoring_eng!$A$1:$DB$79,Results!$C34,FALSE)=$I34,$P34,IF(HLOOKUP(BQ$2,Monitoring_eng!$A$1:$DB$79,Results!$C34,FALSE)=$K34,$Q34,IF(HLOOKUP(BQ$2,Monitoring_eng!$A$1:$DB$79,Results!$C34,FALSE)=$M34,$R34,IF(HLOOKUP(BQ$2,Monitoring_eng!$A$1:$DB$79,Results!$C34,FALSE)=$O34,$S34,"CHYBA")))))</f>
        <v>0</v>
      </c>
    </row>
    <row r="35" spans="1:69" x14ac:dyDescent="0.3">
      <c r="A35" s="37" t="s">
        <v>885</v>
      </c>
      <c r="B35" s="37" t="s">
        <v>335</v>
      </c>
      <c r="C35" s="37">
        <v>34</v>
      </c>
      <c r="D35" s="41" t="s">
        <v>136</v>
      </c>
      <c r="E35" s="42" t="s">
        <v>141</v>
      </c>
      <c r="F35" s="43" t="s">
        <v>32</v>
      </c>
      <c r="G35" s="37">
        <v>2</v>
      </c>
      <c r="H35" s="37" t="s">
        <v>481</v>
      </c>
      <c r="I35" s="37" t="s">
        <v>621</v>
      </c>
      <c r="J35" s="37" t="s">
        <v>482</v>
      </c>
      <c r="K35" s="59" t="s">
        <v>622</v>
      </c>
      <c r="L35" s="37" t="s">
        <v>483</v>
      </c>
      <c r="M35" s="37" t="s">
        <v>623</v>
      </c>
      <c r="N35" s="37" t="s">
        <v>755</v>
      </c>
      <c r="O35" s="37" t="s">
        <v>755</v>
      </c>
      <c r="P35" s="37">
        <f t="shared" si="0"/>
        <v>2</v>
      </c>
      <c r="Q35" s="37">
        <v>0</v>
      </c>
      <c r="R35" s="37">
        <f t="shared" si="1"/>
        <v>1</v>
      </c>
      <c r="S35" s="37" t="s">
        <v>755</v>
      </c>
      <c r="T35" s="60">
        <f>IF(ISBLANK(HLOOKUP(T$2,Monitoring_eng!$A$1:$DB$79,Results!$C35,FALSE)),"",IF(HLOOKUP(T$2,Monitoring_eng!$A$1:$DB$79,Results!$C35,FALSE)=$I35,$P35,IF(HLOOKUP(T$2,Monitoring_eng!$A$1:$DB$79,Results!$C35,FALSE)=$K35,$Q35,IF(HLOOKUP(T$2,Monitoring_eng!$A$1:$DB$79,Results!$C35,FALSE)=$M35,$R35,IF(HLOOKUP(T$2,Monitoring_eng!$A$1:$DB$79,Results!$C35,FALSE)=$O35,$S35,"CHYBA")))))</f>
        <v>2</v>
      </c>
      <c r="U35" s="60">
        <f>IF(ISBLANK(HLOOKUP(U$2,Monitoring_eng!$A$1:$DB$79,Results!$C35,FALSE)),"",IF(HLOOKUP(U$2,Monitoring_eng!$A$1:$DB$79,Results!$C35,FALSE)=$I35,$P35,IF(HLOOKUP(U$2,Monitoring_eng!$A$1:$DB$79,Results!$C35,FALSE)=$K35,$Q35,IF(HLOOKUP(U$2,Monitoring_eng!$A$1:$DB$79,Results!$C35,FALSE)=$M35,$R35,IF(HLOOKUP(U$2,Monitoring_eng!$A$1:$DB$79,Results!$C35,FALSE)=$O35,$S35,"CHYBA")))))</f>
        <v>2</v>
      </c>
      <c r="V35" s="60">
        <f>IF(ISBLANK(HLOOKUP(V$2,Monitoring_eng!$A$1:$DB$79,Results!$C35,FALSE)),"",IF(HLOOKUP(V$2,Monitoring_eng!$A$1:$DB$79,Results!$C35,FALSE)=$I35,$P35,IF(HLOOKUP(V$2,Monitoring_eng!$A$1:$DB$79,Results!$C35,FALSE)=$K35,$Q35,IF(HLOOKUP(V$2,Monitoring_eng!$A$1:$DB$79,Results!$C35,FALSE)=$M35,$R35,IF(HLOOKUP(V$2,Monitoring_eng!$A$1:$DB$79,Results!$C35,FALSE)=$O35,$S35,"CHYBA")))))</f>
        <v>0</v>
      </c>
      <c r="W35" s="60">
        <f>IF(ISBLANK(HLOOKUP(W$2,Monitoring_eng!$A$1:$DB$79,Results!$C35,FALSE)),"",IF(HLOOKUP(W$2,Monitoring_eng!$A$1:$DB$79,Results!$C35,FALSE)=$I35,$P35,IF(HLOOKUP(W$2,Monitoring_eng!$A$1:$DB$79,Results!$C35,FALSE)=$K35,$Q35,IF(HLOOKUP(W$2,Monitoring_eng!$A$1:$DB$79,Results!$C35,FALSE)=$M35,$R35,IF(HLOOKUP(W$2,Monitoring_eng!$A$1:$DB$79,Results!$C35,FALSE)=$O35,$S35,"CHYBA")))))</f>
        <v>0</v>
      </c>
      <c r="X35" s="60">
        <f>IF(ISBLANK(HLOOKUP(X$2,Monitoring_eng!$A$1:$DB$79,Results!$C35,FALSE)),"",IF(HLOOKUP(X$2,Monitoring_eng!$A$1:$DB$79,Results!$C35,FALSE)=$I35,$P35,IF(HLOOKUP(X$2,Monitoring_eng!$A$1:$DB$79,Results!$C35,FALSE)=$K35,$Q35,IF(HLOOKUP(X$2,Monitoring_eng!$A$1:$DB$79,Results!$C35,FALSE)=$M35,$R35,IF(HLOOKUP(X$2,Monitoring_eng!$A$1:$DB$79,Results!$C35,FALSE)=$O35,$S35,"CHYBA")))))</f>
        <v>2</v>
      </c>
      <c r="Y35" s="60">
        <f>IF(ISBLANK(HLOOKUP(Y$2,Monitoring_eng!$A$1:$DB$79,Results!$C35,FALSE)),"",IF(HLOOKUP(Y$2,Monitoring_eng!$A$1:$DB$79,Results!$C35,FALSE)=$I35,$P35,IF(HLOOKUP(Y$2,Monitoring_eng!$A$1:$DB$79,Results!$C35,FALSE)=$K35,$Q35,IF(HLOOKUP(Y$2,Monitoring_eng!$A$1:$DB$79,Results!$C35,FALSE)=$M35,$R35,IF(HLOOKUP(Y$2,Monitoring_eng!$A$1:$DB$79,Results!$C35,FALSE)=$O35,$S35,"CHYBA")))))</f>
        <v>2</v>
      </c>
      <c r="Z35" s="60">
        <f>IF(ISBLANK(HLOOKUP(Z$2,Monitoring_eng!$A$1:$DB$79,Results!$C35,FALSE)),"",IF(HLOOKUP(Z$2,Monitoring_eng!$A$1:$DB$79,Results!$C35,FALSE)=$I35,$P35,IF(HLOOKUP(Z$2,Monitoring_eng!$A$1:$DB$79,Results!$C35,FALSE)=$K35,$Q35,IF(HLOOKUP(Z$2,Monitoring_eng!$A$1:$DB$79,Results!$C35,FALSE)=$M35,$R35,IF(HLOOKUP(Z$2,Monitoring_eng!$A$1:$DB$79,Results!$C35,FALSE)=$O35,$S35,"CHYBA")))))</f>
        <v>2</v>
      </c>
      <c r="AA35" s="60">
        <f>IF(ISBLANK(HLOOKUP(AA$2,Monitoring_eng!$A$1:$DB$79,Results!$C35,FALSE)),"",IF(HLOOKUP(AA$2,Monitoring_eng!$A$1:$DB$79,Results!$C35,FALSE)=$I35,$P35,IF(HLOOKUP(AA$2,Monitoring_eng!$A$1:$DB$79,Results!$C35,FALSE)=$K35,$Q35,IF(HLOOKUP(AA$2,Monitoring_eng!$A$1:$DB$79,Results!$C35,FALSE)=$M35,$R35,IF(HLOOKUP(AA$2,Monitoring_eng!$A$1:$DB$79,Results!$C35,FALSE)=$O35,$S35,"CHYBA")))))</f>
        <v>2</v>
      </c>
      <c r="AB35" s="60">
        <f>IF(ISBLANK(HLOOKUP(AB$2,Monitoring_eng!$A$1:$DB$79,Results!$C35,FALSE)),"",IF(HLOOKUP(AB$2,Monitoring_eng!$A$1:$DB$79,Results!$C35,FALSE)=$I35,$P35,IF(HLOOKUP(AB$2,Monitoring_eng!$A$1:$DB$79,Results!$C35,FALSE)=$K35,$Q35,IF(HLOOKUP(AB$2,Monitoring_eng!$A$1:$DB$79,Results!$C35,FALSE)=$M35,$R35,IF(HLOOKUP(AB$2,Monitoring_eng!$A$1:$DB$79,Results!$C35,FALSE)=$O35,$S35,"CHYBA")))))</f>
        <v>1</v>
      </c>
      <c r="AC35" s="60">
        <f>IF(ISBLANK(HLOOKUP(AC$2,Monitoring_eng!$A$1:$DB$79,Results!$C35,FALSE)),"",IF(HLOOKUP(AC$2,Monitoring_eng!$A$1:$DB$79,Results!$C35,FALSE)=$I35,$P35,IF(HLOOKUP(AC$2,Monitoring_eng!$A$1:$DB$79,Results!$C35,FALSE)=$K35,$Q35,IF(HLOOKUP(AC$2,Monitoring_eng!$A$1:$DB$79,Results!$C35,FALSE)=$M35,$R35,IF(HLOOKUP(AC$2,Monitoring_eng!$A$1:$DB$79,Results!$C35,FALSE)=$O35,$S35,"CHYBA")))))</f>
        <v>1</v>
      </c>
      <c r="AD35" s="60">
        <f>IF(ISBLANK(HLOOKUP(AD$2,Monitoring_eng!$A$1:$DB$79,Results!$C35,FALSE)),"",IF(HLOOKUP(AD$2,Monitoring_eng!$A$1:$DB$79,Results!$C35,FALSE)=$I35,$P35,IF(HLOOKUP(AD$2,Monitoring_eng!$A$1:$DB$79,Results!$C35,FALSE)=$K35,$Q35,IF(HLOOKUP(AD$2,Monitoring_eng!$A$1:$DB$79,Results!$C35,FALSE)=$M35,$R35,IF(HLOOKUP(AD$2,Monitoring_eng!$A$1:$DB$79,Results!$C35,FALSE)=$O35,$S35,"CHYBA")))))</f>
        <v>0</v>
      </c>
      <c r="AE35" s="60">
        <f>IF(ISBLANK(HLOOKUP(AE$2,Monitoring_eng!$A$1:$DB$79,Results!$C35,FALSE)),"",IF(HLOOKUP(AE$2,Monitoring_eng!$A$1:$DB$79,Results!$C35,FALSE)=$I35,$P35,IF(HLOOKUP(AE$2,Monitoring_eng!$A$1:$DB$79,Results!$C35,FALSE)=$K35,$Q35,IF(HLOOKUP(AE$2,Monitoring_eng!$A$1:$DB$79,Results!$C35,FALSE)=$M35,$R35,IF(HLOOKUP(AE$2,Monitoring_eng!$A$1:$DB$79,Results!$C35,FALSE)=$O35,$S35,"CHYBA")))))</f>
        <v>0</v>
      </c>
      <c r="AF35" s="60">
        <f>IF(ISBLANK(HLOOKUP(AF$2,Monitoring_eng!$A$1:$DB$79,Results!$C35,FALSE)),"",IF(HLOOKUP(AF$2,Monitoring_eng!$A$1:$DB$79,Results!$C35,FALSE)=$I35,$P35,IF(HLOOKUP(AF$2,Monitoring_eng!$A$1:$DB$79,Results!$C35,FALSE)=$K35,$Q35,IF(HLOOKUP(AF$2,Monitoring_eng!$A$1:$DB$79,Results!$C35,FALSE)=$M35,$R35,IF(HLOOKUP(AF$2,Monitoring_eng!$A$1:$DB$79,Results!$C35,FALSE)=$O35,$S35,"CHYBA")))))</f>
        <v>0</v>
      </c>
      <c r="AG35" s="60">
        <f>IF(ISBLANK(HLOOKUP(AG$2,Monitoring_eng!$A$1:$DB$79,Results!$C35,FALSE)),"",IF(HLOOKUP(AG$2,Monitoring_eng!$A$1:$DB$79,Results!$C35,FALSE)=$I35,$P35,IF(HLOOKUP(AG$2,Monitoring_eng!$A$1:$DB$79,Results!$C35,FALSE)=$K35,$Q35,IF(HLOOKUP(AG$2,Monitoring_eng!$A$1:$DB$79,Results!$C35,FALSE)=$M35,$R35,IF(HLOOKUP(AG$2,Monitoring_eng!$A$1:$DB$79,Results!$C35,FALSE)=$O35,$S35,"CHYBA")))))</f>
        <v>2</v>
      </c>
      <c r="AH35" s="60">
        <f>IF(ISBLANK(HLOOKUP(AH$2,Monitoring_eng!$A$1:$DB$79,Results!$C35,FALSE)),"",IF(HLOOKUP(AH$2,Monitoring_eng!$A$1:$DB$79,Results!$C35,FALSE)=$I35,$P35,IF(HLOOKUP(AH$2,Monitoring_eng!$A$1:$DB$79,Results!$C35,FALSE)=$K35,$Q35,IF(HLOOKUP(AH$2,Monitoring_eng!$A$1:$DB$79,Results!$C35,FALSE)=$M35,$R35,IF(HLOOKUP(AH$2,Monitoring_eng!$A$1:$DB$79,Results!$C35,FALSE)=$O35,$S35,"CHYBA")))))</f>
        <v>2</v>
      </c>
      <c r="AI35" s="60">
        <f>IF(ISBLANK(HLOOKUP(AI$2,Monitoring_eng!$A$1:$DB$79,Results!$C35,FALSE)),"",IF(HLOOKUP(AI$2,Monitoring_eng!$A$1:$DB$79,Results!$C35,FALSE)=$I35,$P35,IF(HLOOKUP(AI$2,Monitoring_eng!$A$1:$DB$79,Results!$C35,FALSE)=$K35,$Q35,IF(HLOOKUP(AI$2,Monitoring_eng!$A$1:$DB$79,Results!$C35,FALSE)=$M35,$R35,IF(HLOOKUP(AI$2,Monitoring_eng!$A$1:$DB$79,Results!$C35,FALSE)=$O35,$S35,"CHYBA")))))</f>
        <v>2</v>
      </c>
      <c r="AJ35" s="60">
        <f>IF(ISBLANK(HLOOKUP(AJ$2,Monitoring_eng!$A$1:$DB$79,Results!$C35,FALSE)),"",IF(HLOOKUP(AJ$2,Monitoring_eng!$A$1:$DB$79,Results!$C35,FALSE)=$I35,$P35,IF(HLOOKUP(AJ$2,Monitoring_eng!$A$1:$DB$79,Results!$C35,FALSE)=$K35,$Q35,IF(HLOOKUP(AJ$2,Monitoring_eng!$A$1:$DB$79,Results!$C35,FALSE)=$M35,$R35,IF(HLOOKUP(AJ$2,Monitoring_eng!$A$1:$DB$79,Results!$C35,FALSE)=$O35,$S35,"CHYBA")))))</f>
        <v>2</v>
      </c>
      <c r="AK35" s="60">
        <f>IF(ISBLANK(HLOOKUP(AK$2,Monitoring_eng!$A$1:$DB$79,Results!$C35,FALSE)),"",IF(HLOOKUP(AK$2,Monitoring_eng!$A$1:$DB$79,Results!$C35,FALSE)=$I35,$P35,IF(HLOOKUP(AK$2,Monitoring_eng!$A$1:$DB$79,Results!$C35,FALSE)=$K35,$Q35,IF(HLOOKUP(AK$2,Monitoring_eng!$A$1:$DB$79,Results!$C35,FALSE)=$M35,$R35,IF(HLOOKUP(AK$2,Monitoring_eng!$A$1:$DB$79,Results!$C35,FALSE)=$O35,$S35,"CHYBA")))))</f>
        <v>2</v>
      </c>
      <c r="AL35" s="60">
        <f>IF(ISBLANK(HLOOKUP(AL$2,Monitoring_eng!$A$1:$DB$79,Results!$C35,FALSE)),"",IF(HLOOKUP(AL$2,Monitoring_eng!$A$1:$DB$79,Results!$C35,FALSE)=$I35,$P35,IF(HLOOKUP(AL$2,Monitoring_eng!$A$1:$DB$79,Results!$C35,FALSE)=$K35,$Q35,IF(HLOOKUP(AL$2,Monitoring_eng!$A$1:$DB$79,Results!$C35,FALSE)=$M35,$R35,IF(HLOOKUP(AL$2,Monitoring_eng!$A$1:$DB$79,Results!$C35,FALSE)=$O35,$S35,"CHYBA")))))</f>
        <v>2</v>
      </c>
      <c r="AM35" s="60">
        <f>IF(ISBLANK(HLOOKUP(AM$2,Monitoring_eng!$A$1:$DB$79,Results!$C35,FALSE)),"",IF(HLOOKUP(AM$2,Monitoring_eng!$A$1:$DB$79,Results!$C35,FALSE)=$I35,$P35,IF(HLOOKUP(AM$2,Monitoring_eng!$A$1:$DB$79,Results!$C35,FALSE)=$K35,$Q35,IF(HLOOKUP(AM$2,Monitoring_eng!$A$1:$DB$79,Results!$C35,FALSE)=$M35,$R35,IF(HLOOKUP(AM$2,Monitoring_eng!$A$1:$DB$79,Results!$C35,FALSE)=$O35,$S35,"CHYBA")))))</f>
        <v>2</v>
      </c>
      <c r="AN35" s="60">
        <f>IF(ISBLANK(HLOOKUP(AN$2,Monitoring_eng!$A$1:$DB$79,Results!$C35,FALSE)),"",IF(HLOOKUP(AN$2,Monitoring_eng!$A$1:$DB$79,Results!$C35,FALSE)=$I35,$P35,IF(HLOOKUP(AN$2,Monitoring_eng!$A$1:$DB$79,Results!$C35,FALSE)=$K35,$Q35,IF(HLOOKUP(AN$2,Monitoring_eng!$A$1:$DB$79,Results!$C35,FALSE)=$M35,$R35,IF(HLOOKUP(AN$2,Monitoring_eng!$A$1:$DB$79,Results!$C35,FALSE)=$O35,$S35,"CHYBA")))))</f>
        <v>0</v>
      </c>
      <c r="AO35" s="60">
        <f>IF(ISBLANK(HLOOKUP(AO$2,Monitoring_eng!$A$1:$DB$79,Results!$C35,FALSE)),"",IF(HLOOKUP(AO$2,Monitoring_eng!$A$1:$DB$79,Results!$C35,FALSE)=$I35,$P35,IF(HLOOKUP(AO$2,Monitoring_eng!$A$1:$DB$79,Results!$C35,FALSE)=$K35,$Q35,IF(HLOOKUP(AO$2,Monitoring_eng!$A$1:$DB$79,Results!$C35,FALSE)=$M35,$R35,IF(HLOOKUP(AO$2,Monitoring_eng!$A$1:$DB$79,Results!$C35,FALSE)=$O35,$S35,"CHYBA")))))</f>
        <v>2</v>
      </c>
      <c r="AP35" s="60">
        <f>IF(ISBLANK(HLOOKUP(AP$2,Monitoring_eng!$A$1:$DB$79,Results!$C35,FALSE)),"",IF(HLOOKUP(AP$2,Monitoring_eng!$A$1:$DB$79,Results!$C35,FALSE)=$I35,$P35,IF(HLOOKUP(AP$2,Monitoring_eng!$A$1:$DB$79,Results!$C35,FALSE)=$K35,$Q35,IF(HLOOKUP(AP$2,Monitoring_eng!$A$1:$DB$79,Results!$C35,FALSE)=$M35,$R35,IF(HLOOKUP(AP$2,Monitoring_eng!$A$1:$DB$79,Results!$C35,FALSE)=$O35,$S35,"CHYBA")))))</f>
        <v>2</v>
      </c>
      <c r="AQ35" s="60">
        <f>IF(ISBLANK(HLOOKUP(AQ$2,Monitoring_eng!$A$1:$DB$79,Results!$C35,FALSE)),"",IF(HLOOKUP(AQ$2,Monitoring_eng!$A$1:$DB$79,Results!$C35,FALSE)=$I35,$P35,IF(HLOOKUP(AQ$2,Monitoring_eng!$A$1:$DB$79,Results!$C35,FALSE)=$K35,$Q35,IF(HLOOKUP(AQ$2,Monitoring_eng!$A$1:$DB$79,Results!$C35,FALSE)=$M35,$R35,IF(HLOOKUP(AQ$2,Monitoring_eng!$A$1:$DB$79,Results!$C35,FALSE)=$O35,$S35,"CHYBA")))))</f>
        <v>2</v>
      </c>
      <c r="AR35" s="60">
        <f>IF(ISBLANK(HLOOKUP(AR$2,Monitoring_eng!$A$1:$DB$79,Results!$C35,FALSE)),"",IF(HLOOKUP(AR$2,Monitoring_eng!$A$1:$DB$79,Results!$C35,FALSE)=$I35,$P35,IF(HLOOKUP(AR$2,Monitoring_eng!$A$1:$DB$79,Results!$C35,FALSE)=$K35,$Q35,IF(HLOOKUP(AR$2,Monitoring_eng!$A$1:$DB$79,Results!$C35,FALSE)=$M35,$R35,IF(HLOOKUP(AR$2,Monitoring_eng!$A$1:$DB$79,Results!$C35,FALSE)=$O35,$S35,"CHYBA")))))</f>
        <v>2</v>
      </c>
      <c r="AS35" s="60">
        <f>IF(ISBLANK(HLOOKUP(AS$2,Monitoring_eng!$A$1:$DB$79,Results!$C35,FALSE)),"",IF(HLOOKUP(AS$2,Monitoring_eng!$A$1:$DB$79,Results!$C35,FALSE)=$I35,$P35,IF(HLOOKUP(AS$2,Monitoring_eng!$A$1:$DB$79,Results!$C35,FALSE)=$K35,$Q35,IF(HLOOKUP(AS$2,Monitoring_eng!$A$1:$DB$79,Results!$C35,FALSE)=$M35,$R35,IF(HLOOKUP(AS$2,Monitoring_eng!$A$1:$DB$79,Results!$C35,FALSE)=$O35,$S35,"CHYBA")))))</f>
        <v>2</v>
      </c>
      <c r="AT35" s="60">
        <f>IF(ISBLANK(HLOOKUP(AT$2,Monitoring_eng!$A$1:$DB$79,Results!$C35,FALSE)),"",IF(HLOOKUP(AT$2,Monitoring_eng!$A$1:$DB$79,Results!$C35,FALSE)=$I35,$P35,IF(HLOOKUP(AT$2,Monitoring_eng!$A$1:$DB$79,Results!$C35,FALSE)=$K35,$Q35,IF(HLOOKUP(AT$2,Monitoring_eng!$A$1:$DB$79,Results!$C35,FALSE)=$M35,$R35,IF(HLOOKUP(AT$2,Monitoring_eng!$A$1:$DB$79,Results!$C35,FALSE)=$O35,$S35,"CHYBA")))))</f>
        <v>1</v>
      </c>
      <c r="AU35" s="60">
        <f>IF(ISBLANK(HLOOKUP(AU$2,Monitoring_eng!$A$1:$DB$79,Results!$C35,FALSE)),"",IF(HLOOKUP(AU$2,Monitoring_eng!$A$1:$DB$79,Results!$C35,FALSE)=$I35,$P35,IF(HLOOKUP(AU$2,Monitoring_eng!$A$1:$DB$79,Results!$C35,FALSE)=$K35,$Q35,IF(HLOOKUP(AU$2,Monitoring_eng!$A$1:$DB$79,Results!$C35,FALSE)=$M35,$R35,IF(HLOOKUP(AU$2,Monitoring_eng!$A$1:$DB$79,Results!$C35,FALSE)=$O35,$S35,"CHYBA")))))</f>
        <v>1</v>
      </c>
      <c r="AV35" s="60">
        <f>IF(ISBLANK(HLOOKUP(AV$2,Monitoring_eng!$A$1:$DB$79,Results!$C35,FALSE)),"",IF(HLOOKUP(AV$2,Monitoring_eng!$A$1:$DB$79,Results!$C35,FALSE)=$I35,$P35,IF(HLOOKUP(AV$2,Monitoring_eng!$A$1:$DB$79,Results!$C35,FALSE)=$K35,$Q35,IF(HLOOKUP(AV$2,Monitoring_eng!$A$1:$DB$79,Results!$C35,FALSE)=$M35,$R35,IF(HLOOKUP(AV$2,Monitoring_eng!$A$1:$DB$79,Results!$C35,FALSE)=$O35,$S35,"CHYBA")))))</f>
        <v>2</v>
      </c>
      <c r="AW35" s="60">
        <f>IF(ISBLANK(HLOOKUP(AW$2,Monitoring_eng!$A$1:$DB$79,Results!$C35,FALSE)),"",IF(HLOOKUP(AW$2,Monitoring_eng!$A$1:$DB$79,Results!$C35,FALSE)=$I35,$P35,IF(HLOOKUP(AW$2,Monitoring_eng!$A$1:$DB$79,Results!$C35,FALSE)=$K35,$Q35,IF(HLOOKUP(AW$2,Monitoring_eng!$A$1:$DB$79,Results!$C35,FALSE)=$M35,$R35,IF(HLOOKUP(AW$2,Monitoring_eng!$A$1:$DB$79,Results!$C35,FALSE)=$O35,$S35,"CHYBA")))))</f>
        <v>2</v>
      </c>
      <c r="AX35" s="60">
        <f>IF(ISBLANK(HLOOKUP(AX$2,Monitoring_eng!$A$1:$DB$79,Results!$C35,FALSE)),"",IF(HLOOKUP(AX$2,Monitoring_eng!$A$1:$DB$79,Results!$C35,FALSE)=$I35,$P35,IF(HLOOKUP(AX$2,Monitoring_eng!$A$1:$DB$79,Results!$C35,FALSE)=$K35,$Q35,IF(HLOOKUP(AX$2,Monitoring_eng!$A$1:$DB$79,Results!$C35,FALSE)=$M35,$R35,IF(HLOOKUP(AX$2,Monitoring_eng!$A$1:$DB$79,Results!$C35,FALSE)=$O35,$S35,"CHYBA")))))</f>
        <v>2</v>
      </c>
      <c r="AY35" s="60">
        <f>IF(ISBLANK(HLOOKUP(AY$2,Monitoring_eng!$A$1:$DB$79,Results!$C35,FALSE)),"",IF(HLOOKUP(AY$2,Monitoring_eng!$A$1:$DB$79,Results!$C35,FALSE)=$I35,$P35,IF(HLOOKUP(AY$2,Monitoring_eng!$A$1:$DB$79,Results!$C35,FALSE)=$K35,$Q35,IF(HLOOKUP(AY$2,Monitoring_eng!$A$1:$DB$79,Results!$C35,FALSE)=$M35,$R35,IF(HLOOKUP(AY$2,Monitoring_eng!$A$1:$DB$79,Results!$C35,FALSE)=$O35,$S35,"CHYBA")))))</f>
        <v>0</v>
      </c>
      <c r="AZ35" s="60">
        <f>IF(ISBLANK(HLOOKUP(AZ$2,Monitoring_eng!$A$1:$DB$79,Results!$C35,FALSE)),"",IF(HLOOKUP(AZ$2,Monitoring_eng!$A$1:$DB$79,Results!$C35,FALSE)=$I35,$P35,IF(HLOOKUP(AZ$2,Monitoring_eng!$A$1:$DB$79,Results!$C35,FALSE)=$K35,$Q35,IF(HLOOKUP(AZ$2,Monitoring_eng!$A$1:$DB$79,Results!$C35,FALSE)=$M35,$R35,IF(HLOOKUP(AZ$2,Monitoring_eng!$A$1:$DB$79,Results!$C35,FALSE)=$O35,$S35,"CHYBA")))))</f>
        <v>2</v>
      </c>
      <c r="BA35" s="60">
        <f>IF(ISBLANK(HLOOKUP(BA$2,Monitoring_eng!$A$1:$DB$79,Results!$C35,FALSE)),"",IF(HLOOKUP(BA$2,Monitoring_eng!$A$1:$DB$79,Results!$C35,FALSE)=$I35,$P35,IF(HLOOKUP(BA$2,Monitoring_eng!$A$1:$DB$79,Results!$C35,FALSE)=$K35,$Q35,IF(HLOOKUP(BA$2,Monitoring_eng!$A$1:$DB$79,Results!$C35,FALSE)=$M35,$R35,IF(HLOOKUP(BA$2,Monitoring_eng!$A$1:$DB$79,Results!$C35,FALSE)=$O35,$S35,"CHYBA")))))</f>
        <v>2</v>
      </c>
      <c r="BB35" s="60">
        <f>IF(ISBLANK(HLOOKUP(BB$2,Monitoring_eng!$A$1:$DB$79,Results!$C35,FALSE)),"",IF(HLOOKUP(BB$2,Monitoring_eng!$A$1:$DB$79,Results!$C35,FALSE)=$I35,$P35,IF(HLOOKUP(BB$2,Monitoring_eng!$A$1:$DB$79,Results!$C35,FALSE)=$K35,$Q35,IF(HLOOKUP(BB$2,Monitoring_eng!$A$1:$DB$79,Results!$C35,FALSE)=$M35,$R35,IF(HLOOKUP(BB$2,Monitoring_eng!$A$1:$DB$79,Results!$C35,FALSE)=$O35,$S35,"CHYBA")))))</f>
        <v>2</v>
      </c>
      <c r="BC35" s="60">
        <f>IF(ISBLANK(HLOOKUP(BC$2,Monitoring_eng!$A$1:$DB$79,Results!$C35,FALSE)),"",IF(HLOOKUP(BC$2,Monitoring_eng!$A$1:$DB$79,Results!$C35,FALSE)=$I35,$P35,IF(HLOOKUP(BC$2,Monitoring_eng!$A$1:$DB$79,Results!$C35,FALSE)=$K35,$Q35,IF(HLOOKUP(BC$2,Monitoring_eng!$A$1:$DB$79,Results!$C35,FALSE)=$M35,$R35,IF(HLOOKUP(BC$2,Monitoring_eng!$A$1:$DB$79,Results!$C35,FALSE)=$O35,$S35,"CHYBA")))))</f>
        <v>2</v>
      </c>
      <c r="BD35" s="60">
        <f>IF(ISBLANK(HLOOKUP(BD$2,Monitoring_eng!$A$1:$DB$79,Results!$C35,FALSE)),"",IF(HLOOKUP(BD$2,Monitoring_eng!$A$1:$DB$79,Results!$C35,FALSE)=$I35,$P35,IF(HLOOKUP(BD$2,Monitoring_eng!$A$1:$DB$79,Results!$C35,FALSE)=$K35,$Q35,IF(HLOOKUP(BD$2,Monitoring_eng!$A$1:$DB$79,Results!$C35,FALSE)=$M35,$R35,IF(HLOOKUP(BD$2,Monitoring_eng!$A$1:$DB$79,Results!$C35,FALSE)=$O35,$S35,"CHYBA")))))</f>
        <v>2</v>
      </c>
      <c r="BE35" s="60">
        <f>IF(ISBLANK(HLOOKUP(BE$2,Monitoring_eng!$A$1:$DB$79,Results!$C35,FALSE)),"",IF(HLOOKUP(BE$2,Monitoring_eng!$A$1:$DB$79,Results!$C35,FALSE)=$I35,$P35,IF(HLOOKUP(BE$2,Monitoring_eng!$A$1:$DB$79,Results!$C35,FALSE)=$K35,$Q35,IF(HLOOKUP(BE$2,Monitoring_eng!$A$1:$DB$79,Results!$C35,FALSE)=$M35,$R35,IF(HLOOKUP(BE$2,Monitoring_eng!$A$1:$DB$79,Results!$C35,FALSE)=$O35,$S35,"CHYBA")))))</f>
        <v>2</v>
      </c>
      <c r="BF35" s="60">
        <f>IF(ISBLANK(HLOOKUP(BF$2,Monitoring_eng!$A$1:$DB$79,Results!$C35,FALSE)),"",IF(HLOOKUP(BF$2,Monitoring_eng!$A$1:$DB$79,Results!$C35,FALSE)=$I35,$P35,IF(HLOOKUP(BF$2,Monitoring_eng!$A$1:$DB$79,Results!$C35,FALSE)=$K35,$Q35,IF(HLOOKUP(BF$2,Monitoring_eng!$A$1:$DB$79,Results!$C35,FALSE)=$M35,$R35,IF(HLOOKUP(BF$2,Monitoring_eng!$A$1:$DB$79,Results!$C35,FALSE)=$O35,$S35,"CHYBA")))))</f>
        <v>0</v>
      </c>
      <c r="BG35" s="60">
        <f>IF(ISBLANK(HLOOKUP(BG$2,Monitoring_eng!$A$1:$DB$79,Results!$C35,FALSE)),"",IF(HLOOKUP(BG$2,Monitoring_eng!$A$1:$DB$79,Results!$C35,FALSE)=$I35,$P35,IF(HLOOKUP(BG$2,Monitoring_eng!$A$1:$DB$79,Results!$C35,FALSE)=$K35,$Q35,IF(HLOOKUP(BG$2,Monitoring_eng!$A$1:$DB$79,Results!$C35,FALSE)=$M35,$R35,IF(HLOOKUP(BG$2,Monitoring_eng!$A$1:$DB$79,Results!$C35,FALSE)=$O35,$S35,"CHYBA")))))</f>
        <v>1</v>
      </c>
      <c r="BH35" s="60">
        <f>IF(ISBLANK(HLOOKUP(BH$2,Monitoring_eng!$A$1:$DB$79,Results!$C35,FALSE)),"",IF(HLOOKUP(BH$2,Monitoring_eng!$A$1:$DB$79,Results!$C35,FALSE)=$I35,$P35,IF(HLOOKUP(BH$2,Monitoring_eng!$A$1:$DB$79,Results!$C35,FALSE)=$K35,$Q35,IF(HLOOKUP(BH$2,Monitoring_eng!$A$1:$DB$79,Results!$C35,FALSE)=$M35,$R35,IF(HLOOKUP(BH$2,Monitoring_eng!$A$1:$DB$79,Results!$C35,FALSE)=$O35,$S35,"CHYBA")))))</f>
        <v>2</v>
      </c>
      <c r="BI35" s="60">
        <f>IF(ISBLANK(HLOOKUP(BI$2,Monitoring_eng!$A$1:$DB$79,Results!$C35,FALSE)),"",IF(HLOOKUP(BI$2,Monitoring_eng!$A$1:$DB$79,Results!$C35,FALSE)=$I35,$P35,IF(HLOOKUP(BI$2,Monitoring_eng!$A$1:$DB$79,Results!$C35,FALSE)=$K35,$Q35,IF(HLOOKUP(BI$2,Monitoring_eng!$A$1:$DB$79,Results!$C35,FALSE)=$M35,$R35,IF(HLOOKUP(BI$2,Monitoring_eng!$A$1:$DB$79,Results!$C35,FALSE)=$O35,$S35,"CHYBA")))))</f>
        <v>0</v>
      </c>
      <c r="BJ35" s="60">
        <f>IF(ISBLANK(HLOOKUP(BJ$2,Monitoring_eng!$A$1:$DB$79,Results!$C35,FALSE)),"",IF(HLOOKUP(BJ$2,Monitoring_eng!$A$1:$DB$79,Results!$C35,FALSE)=$I35,$P35,IF(HLOOKUP(BJ$2,Monitoring_eng!$A$1:$DB$79,Results!$C35,FALSE)=$K35,$Q35,IF(HLOOKUP(BJ$2,Monitoring_eng!$A$1:$DB$79,Results!$C35,FALSE)=$M35,$R35,IF(HLOOKUP(BJ$2,Monitoring_eng!$A$1:$DB$79,Results!$C35,FALSE)=$O35,$S35,"CHYBA")))))</f>
        <v>2</v>
      </c>
      <c r="BK35" s="60">
        <f>IF(ISBLANK(HLOOKUP(BK$2,Monitoring_eng!$A$1:$DB$79,Results!$C35,FALSE)),"",IF(HLOOKUP(BK$2,Monitoring_eng!$A$1:$DB$79,Results!$C35,FALSE)=$I35,$P35,IF(HLOOKUP(BK$2,Monitoring_eng!$A$1:$DB$79,Results!$C35,FALSE)=$K35,$Q35,IF(HLOOKUP(BK$2,Monitoring_eng!$A$1:$DB$79,Results!$C35,FALSE)=$M35,$R35,IF(HLOOKUP(BK$2,Monitoring_eng!$A$1:$DB$79,Results!$C35,FALSE)=$O35,$S35,"CHYBA")))))</f>
        <v>0</v>
      </c>
      <c r="BL35" s="60">
        <f>IF(ISBLANK(HLOOKUP(BL$2,Monitoring_eng!$A$1:$DB$79,Results!$C35,FALSE)),"",IF(HLOOKUP(BL$2,Monitoring_eng!$A$1:$DB$79,Results!$C35,FALSE)=$I35,$P35,IF(HLOOKUP(BL$2,Monitoring_eng!$A$1:$DB$79,Results!$C35,FALSE)=$K35,$Q35,IF(HLOOKUP(BL$2,Monitoring_eng!$A$1:$DB$79,Results!$C35,FALSE)=$M35,$R35,IF(HLOOKUP(BL$2,Monitoring_eng!$A$1:$DB$79,Results!$C35,FALSE)=$O35,$S35,"CHYBA")))))</f>
        <v>0</v>
      </c>
      <c r="BM35" s="60">
        <f>IF(ISBLANK(HLOOKUP(BM$2,Monitoring_eng!$A$1:$DB$79,Results!$C35,FALSE)),"",IF(HLOOKUP(BM$2,Monitoring_eng!$A$1:$DB$79,Results!$C35,FALSE)=$I35,$P35,IF(HLOOKUP(BM$2,Monitoring_eng!$A$1:$DB$79,Results!$C35,FALSE)=$K35,$Q35,IF(HLOOKUP(BM$2,Monitoring_eng!$A$1:$DB$79,Results!$C35,FALSE)=$M35,$R35,IF(HLOOKUP(BM$2,Monitoring_eng!$A$1:$DB$79,Results!$C35,FALSE)=$O35,$S35,"CHYBA")))))</f>
        <v>2</v>
      </c>
      <c r="BN35" s="60">
        <f>IF(ISBLANK(HLOOKUP(BN$2,Monitoring_eng!$A$1:$DB$79,Results!$C35,FALSE)),"",IF(HLOOKUP(BN$2,Monitoring_eng!$A$1:$DB$79,Results!$C35,FALSE)=$I35,$P35,IF(HLOOKUP(BN$2,Monitoring_eng!$A$1:$DB$79,Results!$C35,FALSE)=$K35,$Q35,IF(HLOOKUP(BN$2,Monitoring_eng!$A$1:$DB$79,Results!$C35,FALSE)=$M35,$R35,IF(HLOOKUP(BN$2,Monitoring_eng!$A$1:$DB$79,Results!$C35,FALSE)=$O35,$S35,"CHYBA")))))</f>
        <v>2</v>
      </c>
      <c r="BO35" s="60">
        <f>IF(ISBLANK(HLOOKUP(BO$2,Monitoring_eng!$A$1:$DB$79,Results!$C35,FALSE)),"",IF(HLOOKUP(BO$2,Monitoring_eng!$A$1:$DB$79,Results!$C35,FALSE)=$I35,$P35,IF(HLOOKUP(BO$2,Monitoring_eng!$A$1:$DB$79,Results!$C35,FALSE)=$K35,$Q35,IF(HLOOKUP(BO$2,Monitoring_eng!$A$1:$DB$79,Results!$C35,FALSE)=$M35,$R35,IF(HLOOKUP(BO$2,Monitoring_eng!$A$1:$DB$79,Results!$C35,FALSE)=$O35,$S35,"CHYBA")))))</f>
        <v>2</v>
      </c>
      <c r="BP35" s="60">
        <f>IF(ISBLANK(HLOOKUP(BP$2,Monitoring_eng!$A$1:$DB$79,Results!$C35,FALSE)),"",IF(HLOOKUP(BP$2,Monitoring_eng!$A$1:$DB$79,Results!$C35,FALSE)=$I35,$P35,IF(HLOOKUP(BP$2,Monitoring_eng!$A$1:$DB$79,Results!$C35,FALSE)=$K35,$Q35,IF(HLOOKUP(BP$2,Monitoring_eng!$A$1:$DB$79,Results!$C35,FALSE)=$M35,$R35,IF(HLOOKUP(BP$2,Monitoring_eng!$A$1:$DB$79,Results!$C35,FALSE)=$O35,$S35,"CHYBA")))))</f>
        <v>0</v>
      </c>
      <c r="BQ35" s="60">
        <f>IF(ISBLANK(HLOOKUP(BQ$2,Monitoring_eng!$A$1:$DB$79,Results!$C35,FALSE)),"",IF(HLOOKUP(BQ$2,Monitoring_eng!$A$1:$DB$79,Results!$C35,FALSE)=$I35,$P35,IF(HLOOKUP(BQ$2,Monitoring_eng!$A$1:$DB$79,Results!$C35,FALSE)=$K35,$Q35,IF(HLOOKUP(BQ$2,Monitoring_eng!$A$1:$DB$79,Results!$C35,FALSE)=$M35,$R35,IF(HLOOKUP(BQ$2,Monitoring_eng!$A$1:$DB$79,Results!$C35,FALSE)=$O35,$S35,"CHYBA")))))</f>
        <v>2</v>
      </c>
    </row>
    <row r="36" spans="1:69" x14ac:dyDescent="0.3">
      <c r="A36" s="37" t="s">
        <v>886</v>
      </c>
      <c r="B36" s="37" t="s">
        <v>336</v>
      </c>
      <c r="C36" s="37">
        <v>35</v>
      </c>
      <c r="D36" s="41" t="s">
        <v>137</v>
      </c>
      <c r="E36" s="42" t="s">
        <v>190</v>
      </c>
      <c r="F36" s="43" t="s">
        <v>32</v>
      </c>
      <c r="G36" s="37">
        <v>2</v>
      </c>
      <c r="H36" s="37" t="s">
        <v>481</v>
      </c>
      <c r="I36" s="37" t="s">
        <v>621</v>
      </c>
      <c r="J36" s="37" t="s">
        <v>482</v>
      </c>
      <c r="K36" s="59" t="s">
        <v>622</v>
      </c>
      <c r="L36" s="37" t="s">
        <v>483</v>
      </c>
      <c r="M36" s="37" t="s">
        <v>623</v>
      </c>
      <c r="N36" s="37" t="s">
        <v>755</v>
      </c>
      <c r="O36" s="37" t="s">
        <v>755</v>
      </c>
      <c r="P36" s="37">
        <f t="shared" si="0"/>
        <v>2</v>
      </c>
      <c r="Q36" s="37">
        <v>0</v>
      </c>
      <c r="R36" s="37">
        <f t="shared" si="1"/>
        <v>1</v>
      </c>
      <c r="S36" s="37" t="s">
        <v>755</v>
      </c>
      <c r="T36" s="60">
        <f>IF(ISBLANK(HLOOKUP(T$2,Monitoring_eng!$A$1:$DB$79,Results!$C36,FALSE)),"",IF(HLOOKUP(T$2,Monitoring_eng!$A$1:$DB$79,Results!$C36,FALSE)=$I36,$P36,IF(HLOOKUP(T$2,Monitoring_eng!$A$1:$DB$79,Results!$C36,FALSE)=$K36,$Q36,IF(HLOOKUP(T$2,Monitoring_eng!$A$1:$DB$79,Results!$C36,FALSE)=$M36,$R36,IF(HLOOKUP(T$2,Monitoring_eng!$A$1:$DB$79,Results!$C36,FALSE)=$O36,$S36,"CHYBA")))))</f>
        <v>2</v>
      </c>
      <c r="U36" s="60">
        <f>IF(ISBLANK(HLOOKUP(U$2,Monitoring_eng!$A$1:$DB$79,Results!$C36,FALSE)),"",IF(HLOOKUP(U$2,Monitoring_eng!$A$1:$DB$79,Results!$C36,FALSE)=$I36,$P36,IF(HLOOKUP(U$2,Monitoring_eng!$A$1:$DB$79,Results!$C36,FALSE)=$K36,$Q36,IF(HLOOKUP(U$2,Monitoring_eng!$A$1:$DB$79,Results!$C36,FALSE)=$M36,$R36,IF(HLOOKUP(U$2,Monitoring_eng!$A$1:$DB$79,Results!$C36,FALSE)=$O36,$S36,"CHYBA")))))</f>
        <v>0</v>
      </c>
      <c r="V36" s="60">
        <f>IF(ISBLANK(HLOOKUP(V$2,Monitoring_eng!$A$1:$DB$79,Results!$C36,FALSE)),"",IF(HLOOKUP(V$2,Monitoring_eng!$A$1:$DB$79,Results!$C36,FALSE)=$I36,$P36,IF(HLOOKUP(V$2,Monitoring_eng!$A$1:$DB$79,Results!$C36,FALSE)=$K36,$Q36,IF(HLOOKUP(V$2,Monitoring_eng!$A$1:$DB$79,Results!$C36,FALSE)=$M36,$R36,IF(HLOOKUP(V$2,Monitoring_eng!$A$1:$DB$79,Results!$C36,FALSE)=$O36,$S36,"CHYBA")))))</f>
        <v>2</v>
      </c>
      <c r="W36" s="60">
        <f>IF(ISBLANK(HLOOKUP(W$2,Monitoring_eng!$A$1:$DB$79,Results!$C36,FALSE)),"",IF(HLOOKUP(W$2,Monitoring_eng!$A$1:$DB$79,Results!$C36,FALSE)=$I36,$P36,IF(HLOOKUP(W$2,Monitoring_eng!$A$1:$DB$79,Results!$C36,FALSE)=$K36,$Q36,IF(HLOOKUP(W$2,Monitoring_eng!$A$1:$DB$79,Results!$C36,FALSE)=$M36,$R36,IF(HLOOKUP(W$2,Monitoring_eng!$A$1:$DB$79,Results!$C36,FALSE)=$O36,$S36,"CHYBA")))))</f>
        <v>2</v>
      </c>
      <c r="X36" s="60">
        <f>IF(ISBLANK(HLOOKUP(X$2,Monitoring_eng!$A$1:$DB$79,Results!$C36,FALSE)),"",IF(HLOOKUP(X$2,Monitoring_eng!$A$1:$DB$79,Results!$C36,FALSE)=$I36,$P36,IF(HLOOKUP(X$2,Monitoring_eng!$A$1:$DB$79,Results!$C36,FALSE)=$K36,$Q36,IF(HLOOKUP(X$2,Monitoring_eng!$A$1:$DB$79,Results!$C36,FALSE)=$M36,$R36,IF(HLOOKUP(X$2,Monitoring_eng!$A$1:$DB$79,Results!$C36,FALSE)=$O36,$S36,"CHYBA")))))</f>
        <v>2</v>
      </c>
      <c r="Y36" s="60">
        <f>IF(ISBLANK(HLOOKUP(Y$2,Monitoring_eng!$A$1:$DB$79,Results!$C36,FALSE)),"",IF(HLOOKUP(Y$2,Monitoring_eng!$A$1:$DB$79,Results!$C36,FALSE)=$I36,$P36,IF(HLOOKUP(Y$2,Monitoring_eng!$A$1:$DB$79,Results!$C36,FALSE)=$K36,$Q36,IF(HLOOKUP(Y$2,Monitoring_eng!$A$1:$DB$79,Results!$C36,FALSE)=$M36,$R36,IF(HLOOKUP(Y$2,Monitoring_eng!$A$1:$DB$79,Results!$C36,FALSE)=$O36,$S36,"CHYBA")))))</f>
        <v>2</v>
      </c>
      <c r="Z36" s="60">
        <f>IF(ISBLANK(HLOOKUP(Z$2,Monitoring_eng!$A$1:$DB$79,Results!$C36,FALSE)),"",IF(HLOOKUP(Z$2,Monitoring_eng!$A$1:$DB$79,Results!$C36,FALSE)=$I36,$P36,IF(HLOOKUP(Z$2,Monitoring_eng!$A$1:$DB$79,Results!$C36,FALSE)=$K36,$Q36,IF(HLOOKUP(Z$2,Monitoring_eng!$A$1:$DB$79,Results!$C36,FALSE)=$M36,$R36,IF(HLOOKUP(Z$2,Monitoring_eng!$A$1:$DB$79,Results!$C36,FALSE)=$O36,$S36,"CHYBA")))))</f>
        <v>2</v>
      </c>
      <c r="AA36" s="60">
        <f>IF(ISBLANK(HLOOKUP(AA$2,Monitoring_eng!$A$1:$DB$79,Results!$C36,FALSE)),"",IF(HLOOKUP(AA$2,Monitoring_eng!$A$1:$DB$79,Results!$C36,FALSE)=$I36,$P36,IF(HLOOKUP(AA$2,Monitoring_eng!$A$1:$DB$79,Results!$C36,FALSE)=$K36,$Q36,IF(HLOOKUP(AA$2,Monitoring_eng!$A$1:$DB$79,Results!$C36,FALSE)=$M36,$R36,IF(HLOOKUP(AA$2,Monitoring_eng!$A$1:$DB$79,Results!$C36,FALSE)=$O36,$S36,"CHYBA")))))</f>
        <v>2</v>
      </c>
      <c r="AB36" s="60">
        <f>IF(ISBLANK(HLOOKUP(AB$2,Monitoring_eng!$A$1:$DB$79,Results!$C36,FALSE)),"",IF(HLOOKUP(AB$2,Monitoring_eng!$A$1:$DB$79,Results!$C36,FALSE)=$I36,$P36,IF(HLOOKUP(AB$2,Monitoring_eng!$A$1:$DB$79,Results!$C36,FALSE)=$K36,$Q36,IF(HLOOKUP(AB$2,Monitoring_eng!$A$1:$DB$79,Results!$C36,FALSE)=$M36,$R36,IF(HLOOKUP(AB$2,Monitoring_eng!$A$1:$DB$79,Results!$C36,FALSE)=$O36,$S36,"CHYBA")))))</f>
        <v>2</v>
      </c>
      <c r="AC36" s="60">
        <f>IF(ISBLANK(HLOOKUP(AC$2,Monitoring_eng!$A$1:$DB$79,Results!$C36,FALSE)),"",IF(HLOOKUP(AC$2,Monitoring_eng!$A$1:$DB$79,Results!$C36,FALSE)=$I36,$P36,IF(HLOOKUP(AC$2,Monitoring_eng!$A$1:$DB$79,Results!$C36,FALSE)=$K36,$Q36,IF(HLOOKUP(AC$2,Monitoring_eng!$A$1:$DB$79,Results!$C36,FALSE)=$M36,$R36,IF(HLOOKUP(AC$2,Monitoring_eng!$A$1:$DB$79,Results!$C36,FALSE)=$O36,$S36,"CHYBA")))))</f>
        <v>2</v>
      </c>
      <c r="AD36" s="60">
        <f>IF(ISBLANK(HLOOKUP(AD$2,Monitoring_eng!$A$1:$DB$79,Results!$C36,FALSE)),"",IF(HLOOKUP(AD$2,Monitoring_eng!$A$1:$DB$79,Results!$C36,FALSE)=$I36,$P36,IF(HLOOKUP(AD$2,Monitoring_eng!$A$1:$DB$79,Results!$C36,FALSE)=$K36,$Q36,IF(HLOOKUP(AD$2,Monitoring_eng!$A$1:$DB$79,Results!$C36,FALSE)=$M36,$R36,IF(HLOOKUP(AD$2,Monitoring_eng!$A$1:$DB$79,Results!$C36,FALSE)=$O36,$S36,"CHYBA")))))</f>
        <v>1</v>
      </c>
      <c r="AE36" s="60">
        <f>IF(ISBLANK(HLOOKUP(AE$2,Monitoring_eng!$A$1:$DB$79,Results!$C36,FALSE)),"",IF(HLOOKUP(AE$2,Monitoring_eng!$A$1:$DB$79,Results!$C36,FALSE)=$I36,$P36,IF(HLOOKUP(AE$2,Monitoring_eng!$A$1:$DB$79,Results!$C36,FALSE)=$K36,$Q36,IF(HLOOKUP(AE$2,Monitoring_eng!$A$1:$DB$79,Results!$C36,FALSE)=$M36,$R36,IF(HLOOKUP(AE$2,Monitoring_eng!$A$1:$DB$79,Results!$C36,FALSE)=$O36,$S36,"CHYBA")))))</f>
        <v>1</v>
      </c>
      <c r="AF36" s="60">
        <f>IF(ISBLANK(HLOOKUP(AF$2,Monitoring_eng!$A$1:$DB$79,Results!$C36,FALSE)),"",IF(HLOOKUP(AF$2,Monitoring_eng!$A$1:$DB$79,Results!$C36,FALSE)=$I36,$P36,IF(HLOOKUP(AF$2,Monitoring_eng!$A$1:$DB$79,Results!$C36,FALSE)=$K36,$Q36,IF(HLOOKUP(AF$2,Monitoring_eng!$A$1:$DB$79,Results!$C36,FALSE)=$M36,$R36,IF(HLOOKUP(AF$2,Monitoring_eng!$A$1:$DB$79,Results!$C36,FALSE)=$O36,$S36,"CHYBA")))))</f>
        <v>1</v>
      </c>
      <c r="AG36" s="60">
        <f>IF(ISBLANK(HLOOKUP(AG$2,Monitoring_eng!$A$1:$DB$79,Results!$C36,FALSE)),"",IF(HLOOKUP(AG$2,Monitoring_eng!$A$1:$DB$79,Results!$C36,FALSE)=$I36,$P36,IF(HLOOKUP(AG$2,Monitoring_eng!$A$1:$DB$79,Results!$C36,FALSE)=$K36,$Q36,IF(HLOOKUP(AG$2,Monitoring_eng!$A$1:$DB$79,Results!$C36,FALSE)=$M36,$R36,IF(HLOOKUP(AG$2,Monitoring_eng!$A$1:$DB$79,Results!$C36,FALSE)=$O36,$S36,"CHYBA")))))</f>
        <v>2</v>
      </c>
      <c r="AH36" s="60">
        <f>IF(ISBLANK(HLOOKUP(AH$2,Monitoring_eng!$A$1:$DB$79,Results!$C36,FALSE)),"",IF(HLOOKUP(AH$2,Monitoring_eng!$A$1:$DB$79,Results!$C36,FALSE)=$I36,$P36,IF(HLOOKUP(AH$2,Monitoring_eng!$A$1:$DB$79,Results!$C36,FALSE)=$K36,$Q36,IF(HLOOKUP(AH$2,Monitoring_eng!$A$1:$DB$79,Results!$C36,FALSE)=$M36,$R36,IF(HLOOKUP(AH$2,Monitoring_eng!$A$1:$DB$79,Results!$C36,FALSE)=$O36,$S36,"CHYBA")))))</f>
        <v>2</v>
      </c>
      <c r="AI36" s="60">
        <f>IF(ISBLANK(HLOOKUP(AI$2,Monitoring_eng!$A$1:$DB$79,Results!$C36,FALSE)),"",IF(HLOOKUP(AI$2,Monitoring_eng!$A$1:$DB$79,Results!$C36,FALSE)=$I36,$P36,IF(HLOOKUP(AI$2,Monitoring_eng!$A$1:$DB$79,Results!$C36,FALSE)=$K36,$Q36,IF(HLOOKUP(AI$2,Monitoring_eng!$A$1:$DB$79,Results!$C36,FALSE)=$M36,$R36,IF(HLOOKUP(AI$2,Monitoring_eng!$A$1:$DB$79,Results!$C36,FALSE)=$O36,$S36,"CHYBA")))))</f>
        <v>2</v>
      </c>
      <c r="AJ36" s="60">
        <f>IF(ISBLANK(HLOOKUP(AJ$2,Monitoring_eng!$A$1:$DB$79,Results!$C36,FALSE)),"",IF(HLOOKUP(AJ$2,Monitoring_eng!$A$1:$DB$79,Results!$C36,FALSE)=$I36,$P36,IF(HLOOKUP(AJ$2,Monitoring_eng!$A$1:$DB$79,Results!$C36,FALSE)=$K36,$Q36,IF(HLOOKUP(AJ$2,Monitoring_eng!$A$1:$DB$79,Results!$C36,FALSE)=$M36,$R36,IF(HLOOKUP(AJ$2,Monitoring_eng!$A$1:$DB$79,Results!$C36,FALSE)=$O36,$S36,"CHYBA")))))</f>
        <v>2</v>
      </c>
      <c r="AK36" s="60">
        <f>IF(ISBLANK(HLOOKUP(AK$2,Monitoring_eng!$A$1:$DB$79,Results!$C36,FALSE)),"",IF(HLOOKUP(AK$2,Monitoring_eng!$A$1:$DB$79,Results!$C36,FALSE)=$I36,$P36,IF(HLOOKUP(AK$2,Monitoring_eng!$A$1:$DB$79,Results!$C36,FALSE)=$K36,$Q36,IF(HLOOKUP(AK$2,Monitoring_eng!$A$1:$DB$79,Results!$C36,FALSE)=$M36,$R36,IF(HLOOKUP(AK$2,Monitoring_eng!$A$1:$DB$79,Results!$C36,FALSE)=$O36,$S36,"CHYBA")))))</f>
        <v>2</v>
      </c>
      <c r="AL36" s="60">
        <f>IF(ISBLANK(HLOOKUP(AL$2,Monitoring_eng!$A$1:$DB$79,Results!$C36,FALSE)),"",IF(HLOOKUP(AL$2,Monitoring_eng!$A$1:$DB$79,Results!$C36,FALSE)=$I36,$P36,IF(HLOOKUP(AL$2,Monitoring_eng!$A$1:$DB$79,Results!$C36,FALSE)=$K36,$Q36,IF(HLOOKUP(AL$2,Monitoring_eng!$A$1:$DB$79,Results!$C36,FALSE)=$M36,$R36,IF(HLOOKUP(AL$2,Monitoring_eng!$A$1:$DB$79,Results!$C36,FALSE)=$O36,$S36,"CHYBA")))))</f>
        <v>2</v>
      </c>
      <c r="AM36" s="60">
        <f>IF(ISBLANK(HLOOKUP(AM$2,Monitoring_eng!$A$1:$DB$79,Results!$C36,FALSE)),"",IF(HLOOKUP(AM$2,Monitoring_eng!$A$1:$DB$79,Results!$C36,FALSE)=$I36,$P36,IF(HLOOKUP(AM$2,Monitoring_eng!$A$1:$DB$79,Results!$C36,FALSE)=$K36,$Q36,IF(HLOOKUP(AM$2,Monitoring_eng!$A$1:$DB$79,Results!$C36,FALSE)=$M36,$R36,IF(HLOOKUP(AM$2,Monitoring_eng!$A$1:$DB$79,Results!$C36,FALSE)=$O36,$S36,"CHYBA")))))</f>
        <v>2</v>
      </c>
      <c r="AN36" s="60">
        <f>IF(ISBLANK(HLOOKUP(AN$2,Monitoring_eng!$A$1:$DB$79,Results!$C36,FALSE)),"",IF(HLOOKUP(AN$2,Monitoring_eng!$A$1:$DB$79,Results!$C36,FALSE)=$I36,$P36,IF(HLOOKUP(AN$2,Monitoring_eng!$A$1:$DB$79,Results!$C36,FALSE)=$K36,$Q36,IF(HLOOKUP(AN$2,Monitoring_eng!$A$1:$DB$79,Results!$C36,FALSE)=$M36,$R36,IF(HLOOKUP(AN$2,Monitoring_eng!$A$1:$DB$79,Results!$C36,FALSE)=$O36,$S36,"CHYBA")))))</f>
        <v>1</v>
      </c>
      <c r="AO36" s="60">
        <f>IF(ISBLANK(HLOOKUP(AO$2,Monitoring_eng!$A$1:$DB$79,Results!$C36,FALSE)),"",IF(HLOOKUP(AO$2,Monitoring_eng!$A$1:$DB$79,Results!$C36,FALSE)=$I36,$P36,IF(HLOOKUP(AO$2,Monitoring_eng!$A$1:$DB$79,Results!$C36,FALSE)=$K36,$Q36,IF(HLOOKUP(AO$2,Monitoring_eng!$A$1:$DB$79,Results!$C36,FALSE)=$M36,$R36,IF(HLOOKUP(AO$2,Monitoring_eng!$A$1:$DB$79,Results!$C36,FALSE)=$O36,$S36,"CHYBA")))))</f>
        <v>2</v>
      </c>
      <c r="AP36" s="60">
        <f>IF(ISBLANK(HLOOKUP(AP$2,Monitoring_eng!$A$1:$DB$79,Results!$C36,FALSE)),"",IF(HLOOKUP(AP$2,Monitoring_eng!$A$1:$DB$79,Results!$C36,FALSE)=$I36,$P36,IF(HLOOKUP(AP$2,Monitoring_eng!$A$1:$DB$79,Results!$C36,FALSE)=$K36,$Q36,IF(HLOOKUP(AP$2,Monitoring_eng!$A$1:$DB$79,Results!$C36,FALSE)=$M36,$R36,IF(HLOOKUP(AP$2,Monitoring_eng!$A$1:$DB$79,Results!$C36,FALSE)=$O36,$S36,"CHYBA")))))</f>
        <v>2</v>
      </c>
      <c r="AQ36" s="60">
        <f>IF(ISBLANK(HLOOKUP(AQ$2,Monitoring_eng!$A$1:$DB$79,Results!$C36,FALSE)),"",IF(HLOOKUP(AQ$2,Monitoring_eng!$A$1:$DB$79,Results!$C36,FALSE)=$I36,$P36,IF(HLOOKUP(AQ$2,Monitoring_eng!$A$1:$DB$79,Results!$C36,FALSE)=$K36,$Q36,IF(HLOOKUP(AQ$2,Monitoring_eng!$A$1:$DB$79,Results!$C36,FALSE)=$M36,$R36,IF(HLOOKUP(AQ$2,Monitoring_eng!$A$1:$DB$79,Results!$C36,FALSE)=$O36,$S36,"CHYBA")))))</f>
        <v>2</v>
      </c>
      <c r="AR36" s="60">
        <f>IF(ISBLANK(HLOOKUP(AR$2,Monitoring_eng!$A$1:$DB$79,Results!$C36,FALSE)),"",IF(HLOOKUP(AR$2,Monitoring_eng!$A$1:$DB$79,Results!$C36,FALSE)=$I36,$P36,IF(HLOOKUP(AR$2,Monitoring_eng!$A$1:$DB$79,Results!$C36,FALSE)=$K36,$Q36,IF(HLOOKUP(AR$2,Monitoring_eng!$A$1:$DB$79,Results!$C36,FALSE)=$M36,$R36,IF(HLOOKUP(AR$2,Monitoring_eng!$A$1:$DB$79,Results!$C36,FALSE)=$O36,$S36,"CHYBA")))))</f>
        <v>2</v>
      </c>
      <c r="AS36" s="60">
        <f>IF(ISBLANK(HLOOKUP(AS$2,Monitoring_eng!$A$1:$DB$79,Results!$C36,FALSE)),"",IF(HLOOKUP(AS$2,Monitoring_eng!$A$1:$DB$79,Results!$C36,FALSE)=$I36,$P36,IF(HLOOKUP(AS$2,Monitoring_eng!$A$1:$DB$79,Results!$C36,FALSE)=$K36,$Q36,IF(HLOOKUP(AS$2,Monitoring_eng!$A$1:$DB$79,Results!$C36,FALSE)=$M36,$R36,IF(HLOOKUP(AS$2,Monitoring_eng!$A$1:$DB$79,Results!$C36,FALSE)=$O36,$S36,"CHYBA")))))</f>
        <v>2</v>
      </c>
      <c r="AT36" s="60">
        <f>IF(ISBLANK(HLOOKUP(AT$2,Monitoring_eng!$A$1:$DB$79,Results!$C36,FALSE)),"",IF(HLOOKUP(AT$2,Monitoring_eng!$A$1:$DB$79,Results!$C36,FALSE)=$I36,$P36,IF(HLOOKUP(AT$2,Monitoring_eng!$A$1:$DB$79,Results!$C36,FALSE)=$K36,$Q36,IF(HLOOKUP(AT$2,Monitoring_eng!$A$1:$DB$79,Results!$C36,FALSE)=$M36,$R36,IF(HLOOKUP(AT$2,Monitoring_eng!$A$1:$DB$79,Results!$C36,FALSE)=$O36,$S36,"CHYBA")))))</f>
        <v>1</v>
      </c>
      <c r="AU36" s="60">
        <f>IF(ISBLANK(HLOOKUP(AU$2,Monitoring_eng!$A$1:$DB$79,Results!$C36,FALSE)),"",IF(HLOOKUP(AU$2,Monitoring_eng!$A$1:$DB$79,Results!$C36,FALSE)=$I36,$P36,IF(HLOOKUP(AU$2,Monitoring_eng!$A$1:$DB$79,Results!$C36,FALSE)=$K36,$Q36,IF(HLOOKUP(AU$2,Monitoring_eng!$A$1:$DB$79,Results!$C36,FALSE)=$M36,$R36,IF(HLOOKUP(AU$2,Monitoring_eng!$A$1:$DB$79,Results!$C36,FALSE)=$O36,$S36,"CHYBA")))))</f>
        <v>1</v>
      </c>
      <c r="AV36" s="60">
        <f>IF(ISBLANK(HLOOKUP(AV$2,Monitoring_eng!$A$1:$DB$79,Results!$C36,FALSE)),"",IF(HLOOKUP(AV$2,Monitoring_eng!$A$1:$DB$79,Results!$C36,FALSE)=$I36,$P36,IF(HLOOKUP(AV$2,Monitoring_eng!$A$1:$DB$79,Results!$C36,FALSE)=$K36,$Q36,IF(HLOOKUP(AV$2,Monitoring_eng!$A$1:$DB$79,Results!$C36,FALSE)=$M36,$R36,IF(HLOOKUP(AV$2,Monitoring_eng!$A$1:$DB$79,Results!$C36,FALSE)=$O36,$S36,"CHYBA")))))</f>
        <v>2</v>
      </c>
      <c r="AW36" s="60">
        <f>IF(ISBLANK(HLOOKUP(AW$2,Monitoring_eng!$A$1:$DB$79,Results!$C36,FALSE)),"",IF(HLOOKUP(AW$2,Monitoring_eng!$A$1:$DB$79,Results!$C36,FALSE)=$I36,$P36,IF(HLOOKUP(AW$2,Monitoring_eng!$A$1:$DB$79,Results!$C36,FALSE)=$K36,$Q36,IF(HLOOKUP(AW$2,Monitoring_eng!$A$1:$DB$79,Results!$C36,FALSE)=$M36,$R36,IF(HLOOKUP(AW$2,Monitoring_eng!$A$1:$DB$79,Results!$C36,FALSE)=$O36,$S36,"CHYBA")))))</f>
        <v>2</v>
      </c>
      <c r="AX36" s="60">
        <f>IF(ISBLANK(HLOOKUP(AX$2,Monitoring_eng!$A$1:$DB$79,Results!$C36,FALSE)),"",IF(HLOOKUP(AX$2,Monitoring_eng!$A$1:$DB$79,Results!$C36,FALSE)=$I36,$P36,IF(HLOOKUP(AX$2,Monitoring_eng!$A$1:$DB$79,Results!$C36,FALSE)=$K36,$Q36,IF(HLOOKUP(AX$2,Monitoring_eng!$A$1:$DB$79,Results!$C36,FALSE)=$M36,$R36,IF(HLOOKUP(AX$2,Monitoring_eng!$A$1:$DB$79,Results!$C36,FALSE)=$O36,$S36,"CHYBA")))))</f>
        <v>2</v>
      </c>
      <c r="AY36" s="60">
        <f>IF(ISBLANK(HLOOKUP(AY$2,Monitoring_eng!$A$1:$DB$79,Results!$C36,FALSE)),"",IF(HLOOKUP(AY$2,Monitoring_eng!$A$1:$DB$79,Results!$C36,FALSE)=$I36,$P36,IF(HLOOKUP(AY$2,Monitoring_eng!$A$1:$DB$79,Results!$C36,FALSE)=$K36,$Q36,IF(HLOOKUP(AY$2,Monitoring_eng!$A$1:$DB$79,Results!$C36,FALSE)=$M36,$R36,IF(HLOOKUP(AY$2,Monitoring_eng!$A$1:$DB$79,Results!$C36,FALSE)=$O36,$S36,"CHYBA")))))</f>
        <v>0</v>
      </c>
      <c r="AZ36" s="60">
        <f>IF(ISBLANK(HLOOKUP(AZ$2,Monitoring_eng!$A$1:$DB$79,Results!$C36,FALSE)),"",IF(HLOOKUP(AZ$2,Monitoring_eng!$A$1:$DB$79,Results!$C36,FALSE)=$I36,$P36,IF(HLOOKUP(AZ$2,Monitoring_eng!$A$1:$DB$79,Results!$C36,FALSE)=$K36,$Q36,IF(HLOOKUP(AZ$2,Monitoring_eng!$A$1:$DB$79,Results!$C36,FALSE)=$M36,$R36,IF(HLOOKUP(AZ$2,Monitoring_eng!$A$1:$DB$79,Results!$C36,FALSE)=$O36,$S36,"CHYBA")))))</f>
        <v>2</v>
      </c>
      <c r="BA36" s="60">
        <f>IF(ISBLANK(HLOOKUP(BA$2,Monitoring_eng!$A$1:$DB$79,Results!$C36,FALSE)),"",IF(HLOOKUP(BA$2,Monitoring_eng!$A$1:$DB$79,Results!$C36,FALSE)=$I36,$P36,IF(HLOOKUP(BA$2,Monitoring_eng!$A$1:$DB$79,Results!$C36,FALSE)=$K36,$Q36,IF(HLOOKUP(BA$2,Monitoring_eng!$A$1:$DB$79,Results!$C36,FALSE)=$M36,$R36,IF(HLOOKUP(BA$2,Monitoring_eng!$A$1:$DB$79,Results!$C36,FALSE)=$O36,$S36,"CHYBA")))))</f>
        <v>2</v>
      </c>
      <c r="BB36" s="60">
        <f>IF(ISBLANK(HLOOKUP(BB$2,Monitoring_eng!$A$1:$DB$79,Results!$C36,FALSE)),"",IF(HLOOKUP(BB$2,Monitoring_eng!$A$1:$DB$79,Results!$C36,FALSE)=$I36,$P36,IF(HLOOKUP(BB$2,Monitoring_eng!$A$1:$DB$79,Results!$C36,FALSE)=$K36,$Q36,IF(HLOOKUP(BB$2,Monitoring_eng!$A$1:$DB$79,Results!$C36,FALSE)=$M36,$R36,IF(HLOOKUP(BB$2,Monitoring_eng!$A$1:$DB$79,Results!$C36,FALSE)=$O36,$S36,"CHYBA")))))</f>
        <v>2</v>
      </c>
      <c r="BC36" s="60">
        <f>IF(ISBLANK(HLOOKUP(BC$2,Monitoring_eng!$A$1:$DB$79,Results!$C36,FALSE)),"",IF(HLOOKUP(BC$2,Monitoring_eng!$A$1:$DB$79,Results!$C36,FALSE)=$I36,$P36,IF(HLOOKUP(BC$2,Monitoring_eng!$A$1:$DB$79,Results!$C36,FALSE)=$K36,$Q36,IF(HLOOKUP(BC$2,Monitoring_eng!$A$1:$DB$79,Results!$C36,FALSE)=$M36,$R36,IF(HLOOKUP(BC$2,Monitoring_eng!$A$1:$DB$79,Results!$C36,FALSE)=$O36,$S36,"CHYBA")))))</f>
        <v>1</v>
      </c>
      <c r="BD36" s="60">
        <f>IF(ISBLANK(HLOOKUP(BD$2,Monitoring_eng!$A$1:$DB$79,Results!$C36,FALSE)),"",IF(HLOOKUP(BD$2,Monitoring_eng!$A$1:$DB$79,Results!$C36,FALSE)=$I36,$P36,IF(HLOOKUP(BD$2,Monitoring_eng!$A$1:$DB$79,Results!$C36,FALSE)=$K36,$Q36,IF(HLOOKUP(BD$2,Monitoring_eng!$A$1:$DB$79,Results!$C36,FALSE)=$M36,$R36,IF(HLOOKUP(BD$2,Monitoring_eng!$A$1:$DB$79,Results!$C36,FALSE)=$O36,$S36,"CHYBA")))))</f>
        <v>2</v>
      </c>
      <c r="BE36" s="60">
        <f>IF(ISBLANK(HLOOKUP(BE$2,Monitoring_eng!$A$1:$DB$79,Results!$C36,FALSE)),"",IF(HLOOKUP(BE$2,Monitoring_eng!$A$1:$DB$79,Results!$C36,FALSE)=$I36,$P36,IF(HLOOKUP(BE$2,Monitoring_eng!$A$1:$DB$79,Results!$C36,FALSE)=$K36,$Q36,IF(HLOOKUP(BE$2,Monitoring_eng!$A$1:$DB$79,Results!$C36,FALSE)=$M36,$R36,IF(HLOOKUP(BE$2,Monitoring_eng!$A$1:$DB$79,Results!$C36,FALSE)=$O36,$S36,"CHYBA")))))</f>
        <v>2</v>
      </c>
      <c r="BF36" s="60">
        <f>IF(ISBLANK(HLOOKUP(BF$2,Monitoring_eng!$A$1:$DB$79,Results!$C36,FALSE)),"",IF(HLOOKUP(BF$2,Monitoring_eng!$A$1:$DB$79,Results!$C36,FALSE)=$I36,$P36,IF(HLOOKUP(BF$2,Monitoring_eng!$A$1:$DB$79,Results!$C36,FALSE)=$K36,$Q36,IF(HLOOKUP(BF$2,Monitoring_eng!$A$1:$DB$79,Results!$C36,FALSE)=$M36,$R36,IF(HLOOKUP(BF$2,Monitoring_eng!$A$1:$DB$79,Results!$C36,FALSE)=$O36,$S36,"CHYBA")))))</f>
        <v>2</v>
      </c>
      <c r="BG36" s="60">
        <f>IF(ISBLANK(HLOOKUP(BG$2,Monitoring_eng!$A$1:$DB$79,Results!$C36,FALSE)),"",IF(HLOOKUP(BG$2,Monitoring_eng!$A$1:$DB$79,Results!$C36,FALSE)=$I36,$P36,IF(HLOOKUP(BG$2,Monitoring_eng!$A$1:$DB$79,Results!$C36,FALSE)=$K36,$Q36,IF(HLOOKUP(BG$2,Monitoring_eng!$A$1:$DB$79,Results!$C36,FALSE)=$M36,$R36,IF(HLOOKUP(BG$2,Monitoring_eng!$A$1:$DB$79,Results!$C36,FALSE)=$O36,$S36,"CHYBA")))))</f>
        <v>2</v>
      </c>
      <c r="BH36" s="60">
        <f>IF(ISBLANK(HLOOKUP(BH$2,Monitoring_eng!$A$1:$DB$79,Results!$C36,FALSE)),"",IF(HLOOKUP(BH$2,Monitoring_eng!$A$1:$DB$79,Results!$C36,FALSE)=$I36,$P36,IF(HLOOKUP(BH$2,Monitoring_eng!$A$1:$DB$79,Results!$C36,FALSE)=$K36,$Q36,IF(HLOOKUP(BH$2,Monitoring_eng!$A$1:$DB$79,Results!$C36,FALSE)=$M36,$R36,IF(HLOOKUP(BH$2,Monitoring_eng!$A$1:$DB$79,Results!$C36,FALSE)=$O36,$S36,"CHYBA")))))</f>
        <v>2</v>
      </c>
      <c r="BI36" s="60">
        <f>IF(ISBLANK(HLOOKUP(BI$2,Monitoring_eng!$A$1:$DB$79,Results!$C36,FALSE)),"",IF(HLOOKUP(BI$2,Monitoring_eng!$A$1:$DB$79,Results!$C36,FALSE)=$I36,$P36,IF(HLOOKUP(BI$2,Monitoring_eng!$A$1:$DB$79,Results!$C36,FALSE)=$K36,$Q36,IF(HLOOKUP(BI$2,Monitoring_eng!$A$1:$DB$79,Results!$C36,FALSE)=$M36,$R36,IF(HLOOKUP(BI$2,Monitoring_eng!$A$1:$DB$79,Results!$C36,FALSE)=$O36,$S36,"CHYBA")))))</f>
        <v>0</v>
      </c>
      <c r="BJ36" s="60">
        <f>IF(ISBLANK(HLOOKUP(BJ$2,Monitoring_eng!$A$1:$DB$79,Results!$C36,FALSE)),"",IF(HLOOKUP(BJ$2,Monitoring_eng!$A$1:$DB$79,Results!$C36,FALSE)=$I36,$P36,IF(HLOOKUP(BJ$2,Monitoring_eng!$A$1:$DB$79,Results!$C36,FALSE)=$K36,$Q36,IF(HLOOKUP(BJ$2,Monitoring_eng!$A$1:$DB$79,Results!$C36,FALSE)=$M36,$R36,IF(HLOOKUP(BJ$2,Monitoring_eng!$A$1:$DB$79,Results!$C36,FALSE)=$O36,$S36,"CHYBA")))))</f>
        <v>1</v>
      </c>
      <c r="BK36" s="60">
        <f>IF(ISBLANK(HLOOKUP(BK$2,Monitoring_eng!$A$1:$DB$79,Results!$C36,FALSE)),"",IF(HLOOKUP(BK$2,Monitoring_eng!$A$1:$DB$79,Results!$C36,FALSE)=$I36,$P36,IF(HLOOKUP(BK$2,Monitoring_eng!$A$1:$DB$79,Results!$C36,FALSE)=$K36,$Q36,IF(HLOOKUP(BK$2,Monitoring_eng!$A$1:$DB$79,Results!$C36,FALSE)=$M36,$R36,IF(HLOOKUP(BK$2,Monitoring_eng!$A$1:$DB$79,Results!$C36,FALSE)=$O36,$S36,"CHYBA")))))</f>
        <v>2</v>
      </c>
      <c r="BL36" s="60">
        <f>IF(ISBLANK(HLOOKUP(BL$2,Monitoring_eng!$A$1:$DB$79,Results!$C36,FALSE)),"",IF(HLOOKUP(BL$2,Monitoring_eng!$A$1:$DB$79,Results!$C36,FALSE)=$I36,$P36,IF(HLOOKUP(BL$2,Monitoring_eng!$A$1:$DB$79,Results!$C36,FALSE)=$K36,$Q36,IF(HLOOKUP(BL$2,Monitoring_eng!$A$1:$DB$79,Results!$C36,FALSE)=$M36,$R36,IF(HLOOKUP(BL$2,Monitoring_eng!$A$1:$DB$79,Results!$C36,FALSE)=$O36,$S36,"CHYBA")))))</f>
        <v>2</v>
      </c>
      <c r="BM36" s="60">
        <f>IF(ISBLANK(HLOOKUP(BM$2,Monitoring_eng!$A$1:$DB$79,Results!$C36,FALSE)),"",IF(HLOOKUP(BM$2,Monitoring_eng!$A$1:$DB$79,Results!$C36,FALSE)=$I36,$P36,IF(HLOOKUP(BM$2,Monitoring_eng!$A$1:$DB$79,Results!$C36,FALSE)=$K36,$Q36,IF(HLOOKUP(BM$2,Monitoring_eng!$A$1:$DB$79,Results!$C36,FALSE)=$M36,$R36,IF(HLOOKUP(BM$2,Monitoring_eng!$A$1:$DB$79,Results!$C36,FALSE)=$O36,$S36,"CHYBA")))))</f>
        <v>2</v>
      </c>
      <c r="BN36" s="60">
        <f>IF(ISBLANK(HLOOKUP(BN$2,Monitoring_eng!$A$1:$DB$79,Results!$C36,FALSE)),"",IF(HLOOKUP(BN$2,Monitoring_eng!$A$1:$DB$79,Results!$C36,FALSE)=$I36,$P36,IF(HLOOKUP(BN$2,Monitoring_eng!$A$1:$DB$79,Results!$C36,FALSE)=$K36,$Q36,IF(HLOOKUP(BN$2,Monitoring_eng!$A$1:$DB$79,Results!$C36,FALSE)=$M36,$R36,IF(HLOOKUP(BN$2,Monitoring_eng!$A$1:$DB$79,Results!$C36,FALSE)=$O36,$S36,"CHYBA")))))</f>
        <v>2</v>
      </c>
      <c r="BO36" s="60">
        <f>IF(ISBLANK(HLOOKUP(BO$2,Monitoring_eng!$A$1:$DB$79,Results!$C36,FALSE)),"",IF(HLOOKUP(BO$2,Monitoring_eng!$A$1:$DB$79,Results!$C36,FALSE)=$I36,$P36,IF(HLOOKUP(BO$2,Monitoring_eng!$A$1:$DB$79,Results!$C36,FALSE)=$K36,$Q36,IF(HLOOKUP(BO$2,Monitoring_eng!$A$1:$DB$79,Results!$C36,FALSE)=$M36,$R36,IF(HLOOKUP(BO$2,Monitoring_eng!$A$1:$DB$79,Results!$C36,FALSE)=$O36,$S36,"CHYBA")))))</f>
        <v>2</v>
      </c>
      <c r="BP36" s="60">
        <f>IF(ISBLANK(HLOOKUP(BP$2,Monitoring_eng!$A$1:$DB$79,Results!$C36,FALSE)),"",IF(HLOOKUP(BP$2,Monitoring_eng!$A$1:$DB$79,Results!$C36,FALSE)=$I36,$P36,IF(HLOOKUP(BP$2,Monitoring_eng!$A$1:$DB$79,Results!$C36,FALSE)=$K36,$Q36,IF(HLOOKUP(BP$2,Monitoring_eng!$A$1:$DB$79,Results!$C36,FALSE)=$M36,$R36,IF(HLOOKUP(BP$2,Monitoring_eng!$A$1:$DB$79,Results!$C36,FALSE)=$O36,$S36,"CHYBA")))))</f>
        <v>2</v>
      </c>
      <c r="BQ36" s="60">
        <f>IF(ISBLANK(HLOOKUP(BQ$2,Monitoring_eng!$A$1:$DB$79,Results!$C36,FALSE)),"",IF(HLOOKUP(BQ$2,Monitoring_eng!$A$1:$DB$79,Results!$C36,FALSE)=$I36,$P36,IF(HLOOKUP(BQ$2,Monitoring_eng!$A$1:$DB$79,Results!$C36,FALSE)=$K36,$Q36,IF(HLOOKUP(BQ$2,Monitoring_eng!$A$1:$DB$79,Results!$C36,FALSE)=$M36,$R36,IF(HLOOKUP(BQ$2,Monitoring_eng!$A$1:$DB$79,Results!$C36,FALSE)=$O36,$S36,"CHYBA")))))</f>
        <v>2</v>
      </c>
    </row>
    <row r="37" spans="1:69" x14ac:dyDescent="0.3">
      <c r="A37" s="37" t="s">
        <v>887</v>
      </c>
      <c r="B37" s="37" t="s">
        <v>337</v>
      </c>
      <c r="C37" s="37">
        <v>36</v>
      </c>
      <c r="D37" s="44" t="s">
        <v>138</v>
      </c>
      <c r="E37" s="42" t="s">
        <v>142</v>
      </c>
      <c r="F37" s="43" t="s">
        <v>32</v>
      </c>
      <c r="G37" s="37">
        <v>3</v>
      </c>
      <c r="H37" s="37" t="s">
        <v>481</v>
      </c>
      <c r="I37" s="37" t="s">
        <v>621</v>
      </c>
      <c r="J37" s="37" t="s">
        <v>482</v>
      </c>
      <c r="K37" s="59" t="s">
        <v>622</v>
      </c>
      <c r="L37" s="37" t="s">
        <v>483</v>
      </c>
      <c r="M37" s="37" t="s">
        <v>623</v>
      </c>
      <c r="N37" s="37" t="s">
        <v>755</v>
      </c>
      <c r="O37" s="37" t="s">
        <v>755</v>
      </c>
      <c r="P37" s="37">
        <f t="shared" si="0"/>
        <v>3</v>
      </c>
      <c r="Q37" s="37">
        <v>0</v>
      </c>
      <c r="R37" s="37">
        <f t="shared" si="1"/>
        <v>1.5</v>
      </c>
      <c r="S37" s="37" t="s">
        <v>755</v>
      </c>
      <c r="T37" s="60">
        <f>IF(ISBLANK(HLOOKUP(T$2,Monitoring_eng!$A$1:$DB$79,Results!$C37,FALSE)),"",IF(HLOOKUP(T$2,Monitoring_eng!$A$1:$DB$79,Results!$C37,FALSE)=$I37,$P37,IF(HLOOKUP(T$2,Monitoring_eng!$A$1:$DB$79,Results!$C37,FALSE)=$K37,$Q37,IF(HLOOKUP(T$2,Monitoring_eng!$A$1:$DB$79,Results!$C37,FALSE)=$M37,$R37,IF(HLOOKUP(T$2,Monitoring_eng!$A$1:$DB$79,Results!$C37,FALSE)=$O37,$S37,"CHYBA")))))</f>
        <v>3</v>
      </c>
      <c r="U37" s="60">
        <f>IF(ISBLANK(HLOOKUP(U$2,Monitoring_eng!$A$1:$DB$79,Results!$C37,FALSE)),"",IF(HLOOKUP(U$2,Monitoring_eng!$A$1:$DB$79,Results!$C37,FALSE)=$I37,$P37,IF(HLOOKUP(U$2,Monitoring_eng!$A$1:$DB$79,Results!$C37,FALSE)=$K37,$Q37,IF(HLOOKUP(U$2,Monitoring_eng!$A$1:$DB$79,Results!$C37,FALSE)=$M37,$R37,IF(HLOOKUP(U$2,Monitoring_eng!$A$1:$DB$79,Results!$C37,FALSE)=$O37,$S37,"CHYBA")))))</f>
        <v>0</v>
      </c>
      <c r="V37" s="60">
        <f>IF(ISBLANK(HLOOKUP(V$2,Monitoring_eng!$A$1:$DB$79,Results!$C37,FALSE)),"",IF(HLOOKUP(V$2,Monitoring_eng!$A$1:$DB$79,Results!$C37,FALSE)=$I37,$P37,IF(HLOOKUP(V$2,Monitoring_eng!$A$1:$DB$79,Results!$C37,FALSE)=$K37,$Q37,IF(HLOOKUP(V$2,Monitoring_eng!$A$1:$DB$79,Results!$C37,FALSE)=$M37,$R37,IF(HLOOKUP(V$2,Monitoring_eng!$A$1:$DB$79,Results!$C37,FALSE)=$O37,$S37,"CHYBA")))))</f>
        <v>0</v>
      </c>
      <c r="W37" s="60">
        <f>IF(ISBLANK(HLOOKUP(W$2,Monitoring_eng!$A$1:$DB$79,Results!$C37,FALSE)),"",IF(HLOOKUP(W$2,Monitoring_eng!$A$1:$DB$79,Results!$C37,FALSE)=$I37,$P37,IF(HLOOKUP(W$2,Monitoring_eng!$A$1:$DB$79,Results!$C37,FALSE)=$K37,$Q37,IF(HLOOKUP(W$2,Monitoring_eng!$A$1:$DB$79,Results!$C37,FALSE)=$M37,$R37,IF(HLOOKUP(W$2,Monitoring_eng!$A$1:$DB$79,Results!$C37,FALSE)=$O37,$S37,"CHYBA")))))</f>
        <v>3</v>
      </c>
      <c r="X37" s="60">
        <f>IF(ISBLANK(HLOOKUP(X$2,Monitoring_eng!$A$1:$DB$79,Results!$C37,FALSE)),"",IF(HLOOKUP(X$2,Monitoring_eng!$A$1:$DB$79,Results!$C37,FALSE)=$I37,$P37,IF(HLOOKUP(X$2,Monitoring_eng!$A$1:$DB$79,Results!$C37,FALSE)=$K37,$Q37,IF(HLOOKUP(X$2,Monitoring_eng!$A$1:$DB$79,Results!$C37,FALSE)=$M37,$R37,IF(HLOOKUP(X$2,Monitoring_eng!$A$1:$DB$79,Results!$C37,FALSE)=$O37,$S37,"CHYBA")))))</f>
        <v>0</v>
      </c>
      <c r="Y37" s="60">
        <f>IF(ISBLANK(HLOOKUP(Y$2,Monitoring_eng!$A$1:$DB$79,Results!$C37,FALSE)),"",IF(HLOOKUP(Y$2,Monitoring_eng!$A$1:$DB$79,Results!$C37,FALSE)=$I37,$P37,IF(HLOOKUP(Y$2,Monitoring_eng!$A$1:$DB$79,Results!$C37,FALSE)=$K37,$Q37,IF(HLOOKUP(Y$2,Monitoring_eng!$A$1:$DB$79,Results!$C37,FALSE)=$M37,$R37,IF(HLOOKUP(Y$2,Monitoring_eng!$A$1:$DB$79,Results!$C37,FALSE)=$O37,$S37,"CHYBA")))))</f>
        <v>3</v>
      </c>
      <c r="Z37" s="60">
        <f>IF(ISBLANK(HLOOKUP(Z$2,Monitoring_eng!$A$1:$DB$79,Results!$C37,FALSE)),"",IF(HLOOKUP(Z$2,Monitoring_eng!$A$1:$DB$79,Results!$C37,FALSE)=$I37,$P37,IF(HLOOKUP(Z$2,Monitoring_eng!$A$1:$DB$79,Results!$C37,FALSE)=$K37,$Q37,IF(HLOOKUP(Z$2,Monitoring_eng!$A$1:$DB$79,Results!$C37,FALSE)=$M37,$R37,IF(HLOOKUP(Z$2,Monitoring_eng!$A$1:$DB$79,Results!$C37,FALSE)=$O37,$S37,"CHYBA")))))</f>
        <v>3</v>
      </c>
      <c r="AA37" s="60">
        <f>IF(ISBLANK(HLOOKUP(AA$2,Monitoring_eng!$A$1:$DB$79,Results!$C37,FALSE)),"",IF(HLOOKUP(AA$2,Monitoring_eng!$A$1:$DB$79,Results!$C37,FALSE)=$I37,$P37,IF(HLOOKUP(AA$2,Monitoring_eng!$A$1:$DB$79,Results!$C37,FALSE)=$K37,$Q37,IF(HLOOKUP(AA$2,Monitoring_eng!$A$1:$DB$79,Results!$C37,FALSE)=$M37,$R37,IF(HLOOKUP(AA$2,Monitoring_eng!$A$1:$DB$79,Results!$C37,FALSE)=$O37,$S37,"CHYBA")))))</f>
        <v>3</v>
      </c>
      <c r="AB37" s="60">
        <f>IF(ISBLANK(HLOOKUP(AB$2,Monitoring_eng!$A$1:$DB$79,Results!$C37,FALSE)),"",IF(HLOOKUP(AB$2,Monitoring_eng!$A$1:$DB$79,Results!$C37,FALSE)=$I37,$P37,IF(HLOOKUP(AB$2,Monitoring_eng!$A$1:$DB$79,Results!$C37,FALSE)=$K37,$Q37,IF(HLOOKUP(AB$2,Monitoring_eng!$A$1:$DB$79,Results!$C37,FALSE)=$M37,$R37,IF(HLOOKUP(AB$2,Monitoring_eng!$A$1:$DB$79,Results!$C37,FALSE)=$O37,$S37,"CHYBA")))))</f>
        <v>3</v>
      </c>
      <c r="AC37" s="60">
        <f>IF(ISBLANK(HLOOKUP(AC$2,Monitoring_eng!$A$1:$DB$79,Results!$C37,FALSE)),"",IF(HLOOKUP(AC$2,Monitoring_eng!$A$1:$DB$79,Results!$C37,FALSE)=$I37,$P37,IF(HLOOKUP(AC$2,Monitoring_eng!$A$1:$DB$79,Results!$C37,FALSE)=$K37,$Q37,IF(HLOOKUP(AC$2,Monitoring_eng!$A$1:$DB$79,Results!$C37,FALSE)=$M37,$R37,IF(HLOOKUP(AC$2,Monitoring_eng!$A$1:$DB$79,Results!$C37,FALSE)=$O37,$S37,"CHYBA")))))</f>
        <v>3</v>
      </c>
      <c r="AD37" s="60">
        <f>IF(ISBLANK(HLOOKUP(AD$2,Monitoring_eng!$A$1:$DB$79,Results!$C37,FALSE)),"",IF(HLOOKUP(AD$2,Monitoring_eng!$A$1:$DB$79,Results!$C37,FALSE)=$I37,$P37,IF(HLOOKUP(AD$2,Monitoring_eng!$A$1:$DB$79,Results!$C37,FALSE)=$K37,$Q37,IF(HLOOKUP(AD$2,Monitoring_eng!$A$1:$DB$79,Results!$C37,FALSE)=$M37,$R37,IF(HLOOKUP(AD$2,Monitoring_eng!$A$1:$DB$79,Results!$C37,FALSE)=$O37,$S37,"CHYBA")))))</f>
        <v>3</v>
      </c>
      <c r="AE37" s="60">
        <f>IF(ISBLANK(HLOOKUP(AE$2,Monitoring_eng!$A$1:$DB$79,Results!$C37,FALSE)),"",IF(HLOOKUP(AE$2,Monitoring_eng!$A$1:$DB$79,Results!$C37,FALSE)=$I37,$P37,IF(HLOOKUP(AE$2,Monitoring_eng!$A$1:$DB$79,Results!$C37,FALSE)=$K37,$Q37,IF(HLOOKUP(AE$2,Monitoring_eng!$A$1:$DB$79,Results!$C37,FALSE)=$M37,$R37,IF(HLOOKUP(AE$2,Monitoring_eng!$A$1:$DB$79,Results!$C37,FALSE)=$O37,$S37,"CHYBA")))))</f>
        <v>0</v>
      </c>
      <c r="AF37" s="60">
        <f>IF(ISBLANK(HLOOKUP(AF$2,Monitoring_eng!$A$1:$DB$79,Results!$C37,FALSE)),"",IF(HLOOKUP(AF$2,Monitoring_eng!$A$1:$DB$79,Results!$C37,FALSE)=$I37,$P37,IF(HLOOKUP(AF$2,Monitoring_eng!$A$1:$DB$79,Results!$C37,FALSE)=$K37,$Q37,IF(HLOOKUP(AF$2,Monitoring_eng!$A$1:$DB$79,Results!$C37,FALSE)=$M37,$R37,IF(HLOOKUP(AF$2,Monitoring_eng!$A$1:$DB$79,Results!$C37,FALSE)=$O37,$S37,"CHYBA")))))</f>
        <v>1.5</v>
      </c>
      <c r="AG37" s="60">
        <f>IF(ISBLANK(HLOOKUP(AG$2,Monitoring_eng!$A$1:$DB$79,Results!$C37,FALSE)),"",IF(HLOOKUP(AG$2,Monitoring_eng!$A$1:$DB$79,Results!$C37,FALSE)=$I37,$P37,IF(HLOOKUP(AG$2,Monitoring_eng!$A$1:$DB$79,Results!$C37,FALSE)=$K37,$Q37,IF(HLOOKUP(AG$2,Monitoring_eng!$A$1:$DB$79,Results!$C37,FALSE)=$M37,$R37,IF(HLOOKUP(AG$2,Monitoring_eng!$A$1:$DB$79,Results!$C37,FALSE)=$O37,$S37,"CHYBA")))))</f>
        <v>3</v>
      </c>
      <c r="AH37" s="60">
        <f>IF(ISBLANK(HLOOKUP(AH$2,Monitoring_eng!$A$1:$DB$79,Results!$C37,FALSE)),"",IF(HLOOKUP(AH$2,Monitoring_eng!$A$1:$DB$79,Results!$C37,FALSE)=$I37,$P37,IF(HLOOKUP(AH$2,Monitoring_eng!$A$1:$DB$79,Results!$C37,FALSE)=$K37,$Q37,IF(HLOOKUP(AH$2,Monitoring_eng!$A$1:$DB$79,Results!$C37,FALSE)=$M37,$R37,IF(HLOOKUP(AH$2,Monitoring_eng!$A$1:$DB$79,Results!$C37,FALSE)=$O37,$S37,"CHYBA")))))</f>
        <v>3</v>
      </c>
      <c r="AI37" s="60">
        <f>IF(ISBLANK(HLOOKUP(AI$2,Monitoring_eng!$A$1:$DB$79,Results!$C37,FALSE)),"",IF(HLOOKUP(AI$2,Monitoring_eng!$A$1:$DB$79,Results!$C37,FALSE)=$I37,$P37,IF(HLOOKUP(AI$2,Monitoring_eng!$A$1:$DB$79,Results!$C37,FALSE)=$K37,$Q37,IF(HLOOKUP(AI$2,Monitoring_eng!$A$1:$DB$79,Results!$C37,FALSE)=$M37,$R37,IF(HLOOKUP(AI$2,Monitoring_eng!$A$1:$DB$79,Results!$C37,FALSE)=$O37,$S37,"CHYBA")))))</f>
        <v>3</v>
      </c>
      <c r="AJ37" s="60">
        <f>IF(ISBLANK(HLOOKUP(AJ$2,Monitoring_eng!$A$1:$DB$79,Results!$C37,FALSE)),"",IF(HLOOKUP(AJ$2,Monitoring_eng!$A$1:$DB$79,Results!$C37,FALSE)=$I37,$P37,IF(HLOOKUP(AJ$2,Monitoring_eng!$A$1:$DB$79,Results!$C37,FALSE)=$K37,$Q37,IF(HLOOKUP(AJ$2,Monitoring_eng!$A$1:$DB$79,Results!$C37,FALSE)=$M37,$R37,IF(HLOOKUP(AJ$2,Monitoring_eng!$A$1:$DB$79,Results!$C37,FALSE)=$O37,$S37,"CHYBA")))))</f>
        <v>0</v>
      </c>
      <c r="AK37" s="60">
        <f>IF(ISBLANK(HLOOKUP(AK$2,Monitoring_eng!$A$1:$DB$79,Results!$C37,FALSE)),"",IF(HLOOKUP(AK$2,Monitoring_eng!$A$1:$DB$79,Results!$C37,FALSE)=$I37,$P37,IF(HLOOKUP(AK$2,Monitoring_eng!$A$1:$DB$79,Results!$C37,FALSE)=$K37,$Q37,IF(HLOOKUP(AK$2,Monitoring_eng!$A$1:$DB$79,Results!$C37,FALSE)=$M37,$R37,IF(HLOOKUP(AK$2,Monitoring_eng!$A$1:$DB$79,Results!$C37,FALSE)=$O37,$S37,"CHYBA")))))</f>
        <v>0</v>
      </c>
      <c r="AL37" s="60">
        <f>IF(ISBLANK(HLOOKUP(AL$2,Monitoring_eng!$A$1:$DB$79,Results!$C37,FALSE)),"",IF(HLOOKUP(AL$2,Monitoring_eng!$A$1:$DB$79,Results!$C37,FALSE)=$I37,$P37,IF(HLOOKUP(AL$2,Monitoring_eng!$A$1:$DB$79,Results!$C37,FALSE)=$K37,$Q37,IF(HLOOKUP(AL$2,Monitoring_eng!$A$1:$DB$79,Results!$C37,FALSE)=$M37,$R37,IF(HLOOKUP(AL$2,Monitoring_eng!$A$1:$DB$79,Results!$C37,FALSE)=$O37,$S37,"CHYBA")))))</f>
        <v>3</v>
      </c>
      <c r="AM37" s="60">
        <f>IF(ISBLANK(HLOOKUP(AM$2,Monitoring_eng!$A$1:$DB$79,Results!$C37,FALSE)),"",IF(HLOOKUP(AM$2,Monitoring_eng!$A$1:$DB$79,Results!$C37,FALSE)=$I37,$P37,IF(HLOOKUP(AM$2,Monitoring_eng!$A$1:$DB$79,Results!$C37,FALSE)=$K37,$Q37,IF(HLOOKUP(AM$2,Monitoring_eng!$A$1:$DB$79,Results!$C37,FALSE)=$M37,$R37,IF(HLOOKUP(AM$2,Monitoring_eng!$A$1:$DB$79,Results!$C37,FALSE)=$O37,$S37,"CHYBA")))))</f>
        <v>3</v>
      </c>
      <c r="AN37" s="60">
        <f>IF(ISBLANK(HLOOKUP(AN$2,Monitoring_eng!$A$1:$DB$79,Results!$C37,FALSE)),"",IF(HLOOKUP(AN$2,Monitoring_eng!$A$1:$DB$79,Results!$C37,FALSE)=$I37,$P37,IF(HLOOKUP(AN$2,Monitoring_eng!$A$1:$DB$79,Results!$C37,FALSE)=$K37,$Q37,IF(HLOOKUP(AN$2,Monitoring_eng!$A$1:$DB$79,Results!$C37,FALSE)=$M37,$R37,IF(HLOOKUP(AN$2,Monitoring_eng!$A$1:$DB$79,Results!$C37,FALSE)=$O37,$S37,"CHYBA")))))</f>
        <v>1.5</v>
      </c>
      <c r="AO37" s="60">
        <f>IF(ISBLANK(HLOOKUP(AO$2,Monitoring_eng!$A$1:$DB$79,Results!$C37,FALSE)),"",IF(HLOOKUP(AO$2,Monitoring_eng!$A$1:$DB$79,Results!$C37,FALSE)=$I37,$P37,IF(HLOOKUP(AO$2,Monitoring_eng!$A$1:$DB$79,Results!$C37,FALSE)=$K37,$Q37,IF(HLOOKUP(AO$2,Monitoring_eng!$A$1:$DB$79,Results!$C37,FALSE)=$M37,$R37,IF(HLOOKUP(AO$2,Monitoring_eng!$A$1:$DB$79,Results!$C37,FALSE)=$O37,$S37,"CHYBA")))))</f>
        <v>3</v>
      </c>
      <c r="AP37" s="60">
        <f>IF(ISBLANK(HLOOKUP(AP$2,Monitoring_eng!$A$1:$DB$79,Results!$C37,FALSE)),"",IF(HLOOKUP(AP$2,Monitoring_eng!$A$1:$DB$79,Results!$C37,FALSE)=$I37,$P37,IF(HLOOKUP(AP$2,Monitoring_eng!$A$1:$DB$79,Results!$C37,FALSE)=$K37,$Q37,IF(HLOOKUP(AP$2,Monitoring_eng!$A$1:$DB$79,Results!$C37,FALSE)=$M37,$R37,IF(HLOOKUP(AP$2,Monitoring_eng!$A$1:$DB$79,Results!$C37,FALSE)=$O37,$S37,"CHYBA")))))</f>
        <v>3</v>
      </c>
      <c r="AQ37" s="60">
        <f>IF(ISBLANK(HLOOKUP(AQ$2,Monitoring_eng!$A$1:$DB$79,Results!$C37,FALSE)),"",IF(HLOOKUP(AQ$2,Monitoring_eng!$A$1:$DB$79,Results!$C37,FALSE)=$I37,$P37,IF(HLOOKUP(AQ$2,Monitoring_eng!$A$1:$DB$79,Results!$C37,FALSE)=$K37,$Q37,IF(HLOOKUP(AQ$2,Monitoring_eng!$A$1:$DB$79,Results!$C37,FALSE)=$M37,$R37,IF(HLOOKUP(AQ$2,Monitoring_eng!$A$1:$DB$79,Results!$C37,FALSE)=$O37,$S37,"CHYBA")))))</f>
        <v>3</v>
      </c>
      <c r="AR37" s="60">
        <f>IF(ISBLANK(HLOOKUP(AR$2,Monitoring_eng!$A$1:$DB$79,Results!$C37,FALSE)),"",IF(HLOOKUP(AR$2,Monitoring_eng!$A$1:$DB$79,Results!$C37,FALSE)=$I37,$P37,IF(HLOOKUP(AR$2,Monitoring_eng!$A$1:$DB$79,Results!$C37,FALSE)=$K37,$Q37,IF(HLOOKUP(AR$2,Monitoring_eng!$A$1:$DB$79,Results!$C37,FALSE)=$M37,$R37,IF(HLOOKUP(AR$2,Monitoring_eng!$A$1:$DB$79,Results!$C37,FALSE)=$O37,$S37,"CHYBA")))))</f>
        <v>3</v>
      </c>
      <c r="AS37" s="60">
        <f>IF(ISBLANK(HLOOKUP(AS$2,Monitoring_eng!$A$1:$DB$79,Results!$C37,FALSE)),"",IF(HLOOKUP(AS$2,Monitoring_eng!$A$1:$DB$79,Results!$C37,FALSE)=$I37,$P37,IF(HLOOKUP(AS$2,Monitoring_eng!$A$1:$DB$79,Results!$C37,FALSE)=$K37,$Q37,IF(HLOOKUP(AS$2,Monitoring_eng!$A$1:$DB$79,Results!$C37,FALSE)=$M37,$R37,IF(HLOOKUP(AS$2,Monitoring_eng!$A$1:$DB$79,Results!$C37,FALSE)=$O37,$S37,"CHYBA")))))</f>
        <v>3</v>
      </c>
      <c r="AT37" s="60">
        <f>IF(ISBLANK(HLOOKUP(AT$2,Monitoring_eng!$A$1:$DB$79,Results!$C37,FALSE)),"",IF(HLOOKUP(AT$2,Monitoring_eng!$A$1:$DB$79,Results!$C37,FALSE)=$I37,$P37,IF(HLOOKUP(AT$2,Monitoring_eng!$A$1:$DB$79,Results!$C37,FALSE)=$K37,$Q37,IF(HLOOKUP(AT$2,Monitoring_eng!$A$1:$DB$79,Results!$C37,FALSE)=$M37,$R37,IF(HLOOKUP(AT$2,Monitoring_eng!$A$1:$DB$79,Results!$C37,FALSE)=$O37,$S37,"CHYBA")))))</f>
        <v>1.5</v>
      </c>
      <c r="AU37" s="60">
        <f>IF(ISBLANK(HLOOKUP(AU$2,Monitoring_eng!$A$1:$DB$79,Results!$C37,FALSE)),"",IF(HLOOKUP(AU$2,Monitoring_eng!$A$1:$DB$79,Results!$C37,FALSE)=$I37,$P37,IF(HLOOKUP(AU$2,Monitoring_eng!$A$1:$DB$79,Results!$C37,FALSE)=$K37,$Q37,IF(HLOOKUP(AU$2,Monitoring_eng!$A$1:$DB$79,Results!$C37,FALSE)=$M37,$R37,IF(HLOOKUP(AU$2,Monitoring_eng!$A$1:$DB$79,Results!$C37,FALSE)=$O37,$S37,"CHYBA")))))</f>
        <v>1.5</v>
      </c>
      <c r="AV37" s="60">
        <f>IF(ISBLANK(HLOOKUP(AV$2,Monitoring_eng!$A$1:$DB$79,Results!$C37,FALSE)),"",IF(HLOOKUP(AV$2,Monitoring_eng!$A$1:$DB$79,Results!$C37,FALSE)=$I37,$P37,IF(HLOOKUP(AV$2,Monitoring_eng!$A$1:$DB$79,Results!$C37,FALSE)=$K37,$Q37,IF(HLOOKUP(AV$2,Monitoring_eng!$A$1:$DB$79,Results!$C37,FALSE)=$M37,$R37,IF(HLOOKUP(AV$2,Monitoring_eng!$A$1:$DB$79,Results!$C37,FALSE)=$O37,$S37,"CHYBA")))))</f>
        <v>3</v>
      </c>
      <c r="AW37" s="60">
        <f>IF(ISBLANK(HLOOKUP(AW$2,Monitoring_eng!$A$1:$DB$79,Results!$C37,FALSE)),"",IF(HLOOKUP(AW$2,Monitoring_eng!$A$1:$DB$79,Results!$C37,FALSE)=$I37,$P37,IF(HLOOKUP(AW$2,Monitoring_eng!$A$1:$DB$79,Results!$C37,FALSE)=$K37,$Q37,IF(HLOOKUP(AW$2,Monitoring_eng!$A$1:$DB$79,Results!$C37,FALSE)=$M37,$R37,IF(HLOOKUP(AW$2,Monitoring_eng!$A$1:$DB$79,Results!$C37,FALSE)=$O37,$S37,"CHYBA")))))</f>
        <v>0</v>
      </c>
      <c r="AX37" s="60">
        <f>IF(ISBLANK(HLOOKUP(AX$2,Monitoring_eng!$A$1:$DB$79,Results!$C37,FALSE)),"",IF(HLOOKUP(AX$2,Monitoring_eng!$A$1:$DB$79,Results!$C37,FALSE)=$I37,$P37,IF(HLOOKUP(AX$2,Monitoring_eng!$A$1:$DB$79,Results!$C37,FALSE)=$K37,$Q37,IF(HLOOKUP(AX$2,Monitoring_eng!$A$1:$DB$79,Results!$C37,FALSE)=$M37,$R37,IF(HLOOKUP(AX$2,Monitoring_eng!$A$1:$DB$79,Results!$C37,FALSE)=$O37,$S37,"CHYBA")))))</f>
        <v>3</v>
      </c>
      <c r="AY37" s="60">
        <f>IF(ISBLANK(HLOOKUP(AY$2,Monitoring_eng!$A$1:$DB$79,Results!$C37,FALSE)),"",IF(HLOOKUP(AY$2,Monitoring_eng!$A$1:$DB$79,Results!$C37,FALSE)=$I37,$P37,IF(HLOOKUP(AY$2,Monitoring_eng!$A$1:$DB$79,Results!$C37,FALSE)=$K37,$Q37,IF(HLOOKUP(AY$2,Monitoring_eng!$A$1:$DB$79,Results!$C37,FALSE)=$M37,$R37,IF(HLOOKUP(AY$2,Monitoring_eng!$A$1:$DB$79,Results!$C37,FALSE)=$O37,$S37,"CHYBA")))))</f>
        <v>0</v>
      </c>
      <c r="AZ37" s="60">
        <f>IF(ISBLANK(HLOOKUP(AZ$2,Monitoring_eng!$A$1:$DB$79,Results!$C37,FALSE)),"",IF(HLOOKUP(AZ$2,Monitoring_eng!$A$1:$DB$79,Results!$C37,FALSE)=$I37,$P37,IF(HLOOKUP(AZ$2,Monitoring_eng!$A$1:$DB$79,Results!$C37,FALSE)=$K37,$Q37,IF(HLOOKUP(AZ$2,Monitoring_eng!$A$1:$DB$79,Results!$C37,FALSE)=$M37,$R37,IF(HLOOKUP(AZ$2,Monitoring_eng!$A$1:$DB$79,Results!$C37,FALSE)=$O37,$S37,"CHYBA")))))</f>
        <v>3</v>
      </c>
      <c r="BA37" s="60">
        <f>IF(ISBLANK(HLOOKUP(BA$2,Monitoring_eng!$A$1:$DB$79,Results!$C37,FALSE)),"",IF(HLOOKUP(BA$2,Monitoring_eng!$A$1:$DB$79,Results!$C37,FALSE)=$I37,$P37,IF(HLOOKUP(BA$2,Monitoring_eng!$A$1:$DB$79,Results!$C37,FALSE)=$K37,$Q37,IF(HLOOKUP(BA$2,Monitoring_eng!$A$1:$DB$79,Results!$C37,FALSE)=$M37,$R37,IF(HLOOKUP(BA$2,Monitoring_eng!$A$1:$DB$79,Results!$C37,FALSE)=$O37,$S37,"CHYBA")))))</f>
        <v>3</v>
      </c>
      <c r="BB37" s="60">
        <f>IF(ISBLANK(HLOOKUP(BB$2,Monitoring_eng!$A$1:$DB$79,Results!$C37,FALSE)),"",IF(HLOOKUP(BB$2,Monitoring_eng!$A$1:$DB$79,Results!$C37,FALSE)=$I37,$P37,IF(HLOOKUP(BB$2,Monitoring_eng!$A$1:$DB$79,Results!$C37,FALSE)=$K37,$Q37,IF(HLOOKUP(BB$2,Monitoring_eng!$A$1:$DB$79,Results!$C37,FALSE)=$M37,$R37,IF(HLOOKUP(BB$2,Monitoring_eng!$A$1:$DB$79,Results!$C37,FALSE)=$O37,$S37,"CHYBA")))))</f>
        <v>3</v>
      </c>
      <c r="BC37" s="60">
        <f>IF(ISBLANK(HLOOKUP(BC$2,Monitoring_eng!$A$1:$DB$79,Results!$C37,FALSE)),"",IF(HLOOKUP(BC$2,Monitoring_eng!$A$1:$DB$79,Results!$C37,FALSE)=$I37,$P37,IF(HLOOKUP(BC$2,Monitoring_eng!$A$1:$DB$79,Results!$C37,FALSE)=$K37,$Q37,IF(HLOOKUP(BC$2,Monitoring_eng!$A$1:$DB$79,Results!$C37,FALSE)=$M37,$R37,IF(HLOOKUP(BC$2,Monitoring_eng!$A$1:$DB$79,Results!$C37,FALSE)=$O37,$S37,"CHYBA")))))</f>
        <v>1.5</v>
      </c>
      <c r="BD37" s="60">
        <f>IF(ISBLANK(HLOOKUP(BD$2,Monitoring_eng!$A$1:$DB$79,Results!$C37,FALSE)),"",IF(HLOOKUP(BD$2,Monitoring_eng!$A$1:$DB$79,Results!$C37,FALSE)=$I37,$P37,IF(HLOOKUP(BD$2,Monitoring_eng!$A$1:$DB$79,Results!$C37,FALSE)=$K37,$Q37,IF(HLOOKUP(BD$2,Monitoring_eng!$A$1:$DB$79,Results!$C37,FALSE)=$M37,$R37,IF(HLOOKUP(BD$2,Monitoring_eng!$A$1:$DB$79,Results!$C37,FALSE)=$O37,$S37,"CHYBA")))))</f>
        <v>3</v>
      </c>
      <c r="BE37" s="60">
        <f>IF(ISBLANK(HLOOKUP(BE$2,Monitoring_eng!$A$1:$DB$79,Results!$C37,FALSE)),"",IF(HLOOKUP(BE$2,Monitoring_eng!$A$1:$DB$79,Results!$C37,FALSE)=$I37,$P37,IF(HLOOKUP(BE$2,Monitoring_eng!$A$1:$DB$79,Results!$C37,FALSE)=$K37,$Q37,IF(HLOOKUP(BE$2,Monitoring_eng!$A$1:$DB$79,Results!$C37,FALSE)=$M37,$R37,IF(HLOOKUP(BE$2,Monitoring_eng!$A$1:$DB$79,Results!$C37,FALSE)=$O37,$S37,"CHYBA")))))</f>
        <v>3</v>
      </c>
      <c r="BF37" s="60">
        <f>IF(ISBLANK(HLOOKUP(BF$2,Monitoring_eng!$A$1:$DB$79,Results!$C37,FALSE)),"",IF(HLOOKUP(BF$2,Monitoring_eng!$A$1:$DB$79,Results!$C37,FALSE)=$I37,$P37,IF(HLOOKUP(BF$2,Monitoring_eng!$A$1:$DB$79,Results!$C37,FALSE)=$K37,$Q37,IF(HLOOKUP(BF$2,Monitoring_eng!$A$1:$DB$79,Results!$C37,FALSE)=$M37,$R37,IF(HLOOKUP(BF$2,Monitoring_eng!$A$1:$DB$79,Results!$C37,FALSE)=$O37,$S37,"CHYBA")))))</f>
        <v>3</v>
      </c>
      <c r="BG37" s="60">
        <f>IF(ISBLANK(HLOOKUP(BG$2,Monitoring_eng!$A$1:$DB$79,Results!$C37,FALSE)),"",IF(HLOOKUP(BG$2,Monitoring_eng!$A$1:$DB$79,Results!$C37,FALSE)=$I37,$P37,IF(HLOOKUP(BG$2,Monitoring_eng!$A$1:$DB$79,Results!$C37,FALSE)=$K37,$Q37,IF(HLOOKUP(BG$2,Monitoring_eng!$A$1:$DB$79,Results!$C37,FALSE)=$M37,$R37,IF(HLOOKUP(BG$2,Monitoring_eng!$A$1:$DB$79,Results!$C37,FALSE)=$O37,$S37,"CHYBA")))))</f>
        <v>0</v>
      </c>
      <c r="BH37" s="60">
        <f>IF(ISBLANK(HLOOKUP(BH$2,Monitoring_eng!$A$1:$DB$79,Results!$C37,FALSE)),"",IF(HLOOKUP(BH$2,Monitoring_eng!$A$1:$DB$79,Results!$C37,FALSE)=$I37,$P37,IF(HLOOKUP(BH$2,Monitoring_eng!$A$1:$DB$79,Results!$C37,FALSE)=$K37,$Q37,IF(HLOOKUP(BH$2,Monitoring_eng!$A$1:$DB$79,Results!$C37,FALSE)=$M37,$R37,IF(HLOOKUP(BH$2,Monitoring_eng!$A$1:$DB$79,Results!$C37,FALSE)=$O37,$S37,"CHYBA")))))</f>
        <v>3</v>
      </c>
      <c r="BI37" s="60">
        <f>IF(ISBLANK(HLOOKUP(BI$2,Monitoring_eng!$A$1:$DB$79,Results!$C37,FALSE)),"",IF(HLOOKUP(BI$2,Monitoring_eng!$A$1:$DB$79,Results!$C37,FALSE)=$I37,$P37,IF(HLOOKUP(BI$2,Monitoring_eng!$A$1:$DB$79,Results!$C37,FALSE)=$K37,$Q37,IF(HLOOKUP(BI$2,Monitoring_eng!$A$1:$DB$79,Results!$C37,FALSE)=$M37,$R37,IF(HLOOKUP(BI$2,Monitoring_eng!$A$1:$DB$79,Results!$C37,FALSE)=$O37,$S37,"CHYBA")))))</f>
        <v>0</v>
      </c>
      <c r="BJ37" s="60">
        <f>IF(ISBLANK(HLOOKUP(BJ$2,Monitoring_eng!$A$1:$DB$79,Results!$C37,FALSE)),"",IF(HLOOKUP(BJ$2,Monitoring_eng!$A$1:$DB$79,Results!$C37,FALSE)=$I37,$P37,IF(HLOOKUP(BJ$2,Monitoring_eng!$A$1:$DB$79,Results!$C37,FALSE)=$K37,$Q37,IF(HLOOKUP(BJ$2,Monitoring_eng!$A$1:$DB$79,Results!$C37,FALSE)=$M37,$R37,IF(HLOOKUP(BJ$2,Monitoring_eng!$A$1:$DB$79,Results!$C37,FALSE)=$O37,$S37,"CHYBA")))))</f>
        <v>0</v>
      </c>
      <c r="BK37" s="60">
        <f>IF(ISBLANK(HLOOKUP(BK$2,Monitoring_eng!$A$1:$DB$79,Results!$C37,FALSE)),"",IF(HLOOKUP(BK$2,Monitoring_eng!$A$1:$DB$79,Results!$C37,FALSE)=$I37,$P37,IF(HLOOKUP(BK$2,Monitoring_eng!$A$1:$DB$79,Results!$C37,FALSE)=$K37,$Q37,IF(HLOOKUP(BK$2,Monitoring_eng!$A$1:$DB$79,Results!$C37,FALSE)=$M37,$R37,IF(HLOOKUP(BK$2,Monitoring_eng!$A$1:$DB$79,Results!$C37,FALSE)=$O37,$S37,"CHYBA")))))</f>
        <v>3</v>
      </c>
      <c r="BL37" s="60">
        <f>IF(ISBLANK(HLOOKUP(BL$2,Monitoring_eng!$A$1:$DB$79,Results!$C37,FALSE)),"",IF(HLOOKUP(BL$2,Monitoring_eng!$A$1:$DB$79,Results!$C37,FALSE)=$I37,$P37,IF(HLOOKUP(BL$2,Monitoring_eng!$A$1:$DB$79,Results!$C37,FALSE)=$K37,$Q37,IF(HLOOKUP(BL$2,Monitoring_eng!$A$1:$DB$79,Results!$C37,FALSE)=$M37,$R37,IF(HLOOKUP(BL$2,Monitoring_eng!$A$1:$DB$79,Results!$C37,FALSE)=$O37,$S37,"CHYBA")))))</f>
        <v>0</v>
      </c>
      <c r="BM37" s="60">
        <f>IF(ISBLANK(HLOOKUP(BM$2,Monitoring_eng!$A$1:$DB$79,Results!$C37,FALSE)),"",IF(HLOOKUP(BM$2,Monitoring_eng!$A$1:$DB$79,Results!$C37,FALSE)=$I37,$P37,IF(HLOOKUP(BM$2,Monitoring_eng!$A$1:$DB$79,Results!$C37,FALSE)=$K37,$Q37,IF(HLOOKUP(BM$2,Monitoring_eng!$A$1:$DB$79,Results!$C37,FALSE)=$M37,$R37,IF(HLOOKUP(BM$2,Monitoring_eng!$A$1:$DB$79,Results!$C37,FALSE)=$O37,$S37,"CHYBA")))))</f>
        <v>3</v>
      </c>
      <c r="BN37" s="60">
        <f>IF(ISBLANK(HLOOKUP(BN$2,Monitoring_eng!$A$1:$DB$79,Results!$C37,FALSE)),"",IF(HLOOKUP(BN$2,Monitoring_eng!$A$1:$DB$79,Results!$C37,FALSE)=$I37,$P37,IF(HLOOKUP(BN$2,Monitoring_eng!$A$1:$DB$79,Results!$C37,FALSE)=$K37,$Q37,IF(HLOOKUP(BN$2,Monitoring_eng!$A$1:$DB$79,Results!$C37,FALSE)=$M37,$R37,IF(HLOOKUP(BN$2,Monitoring_eng!$A$1:$DB$79,Results!$C37,FALSE)=$O37,$S37,"CHYBA")))))</f>
        <v>3</v>
      </c>
      <c r="BO37" s="60">
        <f>IF(ISBLANK(HLOOKUP(BO$2,Monitoring_eng!$A$1:$DB$79,Results!$C37,FALSE)),"",IF(HLOOKUP(BO$2,Monitoring_eng!$A$1:$DB$79,Results!$C37,FALSE)=$I37,$P37,IF(HLOOKUP(BO$2,Monitoring_eng!$A$1:$DB$79,Results!$C37,FALSE)=$K37,$Q37,IF(HLOOKUP(BO$2,Monitoring_eng!$A$1:$DB$79,Results!$C37,FALSE)=$M37,$R37,IF(HLOOKUP(BO$2,Monitoring_eng!$A$1:$DB$79,Results!$C37,FALSE)=$O37,$S37,"CHYBA")))))</f>
        <v>3</v>
      </c>
      <c r="BP37" s="60">
        <f>IF(ISBLANK(HLOOKUP(BP$2,Monitoring_eng!$A$1:$DB$79,Results!$C37,FALSE)),"",IF(HLOOKUP(BP$2,Monitoring_eng!$A$1:$DB$79,Results!$C37,FALSE)=$I37,$P37,IF(HLOOKUP(BP$2,Monitoring_eng!$A$1:$DB$79,Results!$C37,FALSE)=$K37,$Q37,IF(HLOOKUP(BP$2,Monitoring_eng!$A$1:$DB$79,Results!$C37,FALSE)=$M37,$R37,IF(HLOOKUP(BP$2,Monitoring_eng!$A$1:$DB$79,Results!$C37,FALSE)=$O37,$S37,"CHYBA")))))</f>
        <v>3</v>
      </c>
      <c r="BQ37" s="60">
        <f>IF(ISBLANK(HLOOKUP(BQ$2,Monitoring_eng!$A$1:$DB$79,Results!$C37,FALSE)),"",IF(HLOOKUP(BQ$2,Monitoring_eng!$A$1:$DB$79,Results!$C37,FALSE)=$I37,$P37,IF(HLOOKUP(BQ$2,Monitoring_eng!$A$1:$DB$79,Results!$C37,FALSE)=$K37,$Q37,IF(HLOOKUP(BQ$2,Monitoring_eng!$A$1:$DB$79,Results!$C37,FALSE)=$M37,$R37,IF(HLOOKUP(BQ$2,Monitoring_eng!$A$1:$DB$79,Results!$C37,FALSE)=$O37,$S37,"CHYBA")))))</f>
        <v>3</v>
      </c>
    </row>
    <row r="38" spans="1:69" x14ac:dyDescent="0.3">
      <c r="A38" s="37" t="s">
        <v>888</v>
      </c>
      <c r="B38" s="37" t="s">
        <v>338</v>
      </c>
      <c r="C38" s="37">
        <v>37</v>
      </c>
      <c r="D38" s="41" t="s">
        <v>139</v>
      </c>
      <c r="E38" s="42" t="s">
        <v>143</v>
      </c>
      <c r="F38" s="43" t="s">
        <v>32</v>
      </c>
      <c r="G38" s="37">
        <v>2</v>
      </c>
      <c r="H38" s="37" t="s">
        <v>481</v>
      </c>
      <c r="I38" s="37" t="s">
        <v>621</v>
      </c>
      <c r="J38" s="37" t="s">
        <v>482</v>
      </c>
      <c r="K38" s="59" t="s">
        <v>622</v>
      </c>
      <c r="L38" s="37" t="s">
        <v>483</v>
      </c>
      <c r="M38" s="37" t="s">
        <v>623</v>
      </c>
      <c r="N38" s="37" t="s">
        <v>755</v>
      </c>
      <c r="O38" s="37" t="s">
        <v>755</v>
      </c>
      <c r="P38" s="37">
        <f t="shared" si="0"/>
        <v>2</v>
      </c>
      <c r="Q38" s="37">
        <v>0</v>
      </c>
      <c r="R38" s="37">
        <f t="shared" si="1"/>
        <v>1</v>
      </c>
      <c r="S38" s="37" t="s">
        <v>755</v>
      </c>
      <c r="T38" s="60">
        <f>IF(ISBLANK(HLOOKUP(T$2,Monitoring_eng!$A$1:$DB$79,Results!$C38,FALSE)),"",IF(HLOOKUP(T$2,Monitoring_eng!$A$1:$DB$79,Results!$C38,FALSE)=$I38,$P38,IF(HLOOKUP(T$2,Monitoring_eng!$A$1:$DB$79,Results!$C38,FALSE)=$K38,$Q38,IF(HLOOKUP(T$2,Monitoring_eng!$A$1:$DB$79,Results!$C38,FALSE)=$M38,$R38,IF(HLOOKUP(T$2,Monitoring_eng!$A$1:$DB$79,Results!$C38,FALSE)=$O38,$S38,"CHYBA")))))</f>
        <v>2</v>
      </c>
      <c r="U38" s="60">
        <f>IF(ISBLANK(HLOOKUP(U$2,Monitoring_eng!$A$1:$DB$79,Results!$C38,FALSE)),"",IF(HLOOKUP(U$2,Monitoring_eng!$A$1:$DB$79,Results!$C38,FALSE)=$I38,$P38,IF(HLOOKUP(U$2,Monitoring_eng!$A$1:$DB$79,Results!$C38,FALSE)=$K38,$Q38,IF(HLOOKUP(U$2,Monitoring_eng!$A$1:$DB$79,Results!$C38,FALSE)=$M38,$R38,IF(HLOOKUP(U$2,Monitoring_eng!$A$1:$DB$79,Results!$C38,FALSE)=$O38,$S38,"CHYBA")))))</f>
        <v>0</v>
      </c>
      <c r="V38" s="60">
        <f>IF(ISBLANK(HLOOKUP(V$2,Monitoring_eng!$A$1:$DB$79,Results!$C38,FALSE)),"",IF(HLOOKUP(V$2,Monitoring_eng!$A$1:$DB$79,Results!$C38,FALSE)=$I38,$P38,IF(HLOOKUP(V$2,Monitoring_eng!$A$1:$DB$79,Results!$C38,FALSE)=$K38,$Q38,IF(HLOOKUP(V$2,Monitoring_eng!$A$1:$DB$79,Results!$C38,FALSE)=$M38,$R38,IF(HLOOKUP(V$2,Monitoring_eng!$A$1:$DB$79,Results!$C38,FALSE)=$O38,$S38,"CHYBA")))))</f>
        <v>0</v>
      </c>
      <c r="W38" s="60">
        <f>IF(ISBLANK(HLOOKUP(W$2,Monitoring_eng!$A$1:$DB$79,Results!$C38,FALSE)),"",IF(HLOOKUP(W$2,Monitoring_eng!$A$1:$DB$79,Results!$C38,FALSE)=$I38,$P38,IF(HLOOKUP(W$2,Monitoring_eng!$A$1:$DB$79,Results!$C38,FALSE)=$K38,$Q38,IF(HLOOKUP(W$2,Monitoring_eng!$A$1:$DB$79,Results!$C38,FALSE)=$M38,$R38,IF(HLOOKUP(W$2,Monitoring_eng!$A$1:$DB$79,Results!$C38,FALSE)=$O38,$S38,"CHYBA")))))</f>
        <v>2</v>
      </c>
      <c r="X38" s="60">
        <f>IF(ISBLANK(HLOOKUP(X$2,Monitoring_eng!$A$1:$DB$79,Results!$C38,FALSE)),"",IF(HLOOKUP(X$2,Monitoring_eng!$A$1:$DB$79,Results!$C38,FALSE)=$I38,$P38,IF(HLOOKUP(X$2,Monitoring_eng!$A$1:$DB$79,Results!$C38,FALSE)=$K38,$Q38,IF(HLOOKUP(X$2,Monitoring_eng!$A$1:$DB$79,Results!$C38,FALSE)=$M38,$R38,IF(HLOOKUP(X$2,Monitoring_eng!$A$1:$DB$79,Results!$C38,FALSE)=$O38,$S38,"CHYBA")))))</f>
        <v>0</v>
      </c>
      <c r="Y38" s="60">
        <f>IF(ISBLANK(HLOOKUP(Y$2,Monitoring_eng!$A$1:$DB$79,Results!$C38,FALSE)),"",IF(HLOOKUP(Y$2,Monitoring_eng!$A$1:$DB$79,Results!$C38,FALSE)=$I38,$P38,IF(HLOOKUP(Y$2,Monitoring_eng!$A$1:$DB$79,Results!$C38,FALSE)=$K38,$Q38,IF(HLOOKUP(Y$2,Monitoring_eng!$A$1:$DB$79,Results!$C38,FALSE)=$M38,$R38,IF(HLOOKUP(Y$2,Monitoring_eng!$A$1:$DB$79,Results!$C38,FALSE)=$O38,$S38,"CHYBA")))))</f>
        <v>2</v>
      </c>
      <c r="Z38" s="60">
        <f>IF(ISBLANK(HLOOKUP(Z$2,Monitoring_eng!$A$1:$DB$79,Results!$C38,FALSE)),"",IF(HLOOKUP(Z$2,Monitoring_eng!$A$1:$DB$79,Results!$C38,FALSE)=$I38,$P38,IF(HLOOKUP(Z$2,Monitoring_eng!$A$1:$DB$79,Results!$C38,FALSE)=$K38,$Q38,IF(HLOOKUP(Z$2,Monitoring_eng!$A$1:$DB$79,Results!$C38,FALSE)=$M38,$R38,IF(HLOOKUP(Z$2,Monitoring_eng!$A$1:$DB$79,Results!$C38,FALSE)=$O38,$S38,"CHYBA")))))</f>
        <v>2</v>
      </c>
      <c r="AA38" s="60">
        <f>IF(ISBLANK(HLOOKUP(AA$2,Monitoring_eng!$A$1:$DB$79,Results!$C38,FALSE)),"",IF(HLOOKUP(AA$2,Monitoring_eng!$A$1:$DB$79,Results!$C38,FALSE)=$I38,$P38,IF(HLOOKUP(AA$2,Monitoring_eng!$A$1:$DB$79,Results!$C38,FALSE)=$K38,$Q38,IF(HLOOKUP(AA$2,Monitoring_eng!$A$1:$DB$79,Results!$C38,FALSE)=$M38,$R38,IF(HLOOKUP(AA$2,Monitoring_eng!$A$1:$DB$79,Results!$C38,FALSE)=$O38,$S38,"CHYBA")))))</f>
        <v>0</v>
      </c>
      <c r="AB38" s="60">
        <f>IF(ISBLANK(HLOOKUP(AB$2,Monitoring_eng!$A$1:$DB$79,Results!$C38,FALSE)),"",IF(HLOOKUP(AB$2,Monitoring_eng!$A$1:$DB$79,Results!$C38,FALSE)=$I38,$P38,IF(HLOOKUP(AB$2,Monitoring_eng!$A$1:$DB$79,Results!$C38,FALSE)=$K38,$Q38,IF(HLOOKUP(AB$2,Monitoring_eng!$A$1:$DB$79,Results!$C38,FALSE)=$M38,$R38,IF(HLOOKUP(AB$2,Monitoring_eng!$A$1:$DB$79,Results!$C38,FALSE)=$O38,$S38,"CHYBA")))))</f>
        <v>1</v>
      </c>
      <c r="AC38" s="60">
        <f>IF(ISBLANK(HLOOKUP(AC$2,Monitoring_eng!$A$1:$DB$79,Results!$C38,FALSE)),"",IF(HLOOKUP(AC$2,Monitoring_eng!$A$1:$DB$79,Results!$C38,FALSE)=$I38,$P38,IF(HLOOKUP(AC$2,Monitoring_eng!$A$1:$DB$79,Results!$C38,FALSE)=$K38,$Q38,IF(HLOOKUP(AC$2,Monitoring_eng!$A$1:$DB$79,Results!$C38,FALSE)=$M38,$R38,IF(HLOOKUP(AC$2,Monitoring_eng!$A$1:$DB$79,Results!$C38,FALSE)=$O38,$S38,"CHYBA")))))</f>
        <v>2</v>
      </c>
      <c r="AD38" s="60">
        <f>IF(ISBLANK(HLOOKUP(AD$2,Monitoring_eng!$A$1:$DB$79,Results!$C38,FALSE)),"",IF(HLOOKUP(AD$2,Monitoring_eng!$A$1:$DB$79,Results!$C38,FALSE)=$I38,$P38,IF(HLOOKUP(AD$2,Monitoring_eng!$A$1:$DB$79,Results!$C38,FALSE)=$K38,$Q38,IF(HLOOKUP(AD$2,Monitoring_eng!$A$1:$DB$79,Results!$C38,FALSE)=$M38,$R38,IF(HLOOKUP(AD$2,Monitoring_eng!$A$1:$DB$79,Results!$C38,FALSE)=$O38,$S38,"CHYBA")))))</f>
        <v>2</v>
      </c>
      <c r="AE38" s="60">
        <f>IF(ISBLANK(HLOOKUP(AE$2,Monitoring_eng!$A$1:$DB$79,Results!$C38,FALSE)),"",IF(HLOOKUP(AE$2,Monitoring_eng!$A$1:$DB$79,Results!$C38,FALSE)=$I38,$P38,IF(HLOOKUP(AE$2,Monitoring_eng!$A$1:$DB$79,Results!$C38,FALSE)=$K38,$Q38,IF(HLOOKUP(AE$2,Monitoring_eng!$A$1:$DB$79,Results!$C38,FALSE)=$M38,$R38,IF(HLOOKUP(AE$2,Monitoring_eng!$A$1:$DB$79,Results!$C38,FALSE)=$O38,$S38,"CHYBA")))))</f>
        <v>0</v>
      </c>
      <c r="AF38" s="60">
        <f>IF(ISBLANK(HLOOKUP(AF$2,Monitoring_eng!$A$1:$DB$79,Results!$C38,FALSE)),"",IF(HLOOKUP(AF$2,Monitoring_eng!$A$1:$DB$79,Results!$C38,FALSE)=$I38,$P38,IF(HLOOKUP(AF$2,Monitoring_eng!$A$1:$DB$79,Results!$C38,FALSE)=$K38,$Q38,IF(HLOOKUP(AF$2,Monitoring_eng!$A$1:$DB$79,Results!$C38,FALSE)=$M38,$R38,IF(HLOOKUP(AF$2,Monitoring_eng!$A$1:$DB$79,Results!$C38,FALSE)=$O38,$S38,"CHYBA")))))</f>
        <v>0</v>
      </c>
      <c r="AG38" s="60">
        <f>IF(ISBLANK(HLOOKUP(AG$2,Monitoring_eng!$A$1:$DB$79,Results!$C38,FALSE)),"",IF(HLOOKUP(AG$2,Monitoring_eng!$A$1:$DB$79,Results!$C38,FALSE)=$I38,$P38,IF(HLOOKUP(AG$2,Monitoring_eng!$A$1:$DB$79,Results!$C38,FALSE)=$K38,$Q38,IF(HLOOKUP(AG$2,Monitoring_eng!$A$1:$DB$79,Results!$C38,FALSE)=$M38,$R38,IF(HLOOKUP(AG$2,Monitoring_eng!$A$1:$DB$79,Results!$C38,FALSE)=$O38,$S38,"CHYBA")))))</f>
        <v>2</v>
      </c>
      <c r="AH38" s="60">
        <f>IF(ISBLANK(HLOOKUP(AH$2,Monitoring_eng!$A$1:$DB$79,Results!$C38,FALSE)),"",IF(HLOOKUP(AH$2,Monitoring_eng!$A$1:$DB$79,Results!$C38,FALSE)=$I38,$P38,IF(HLOOKUP(AH$2,Monitoring_eng!$A$1:$DB$79,Results!$C38,FALSE)=$K38,$Q38,IF(HLOOKUP(AH$2,Monitoring_eng!$A$1:$DB$79,Results!$C38,FALSE)=$M38,$R38,IF(HLOOKUP(AH$2,Monitoring_eng!$A$1:$DB$79,Results!$C38,FALSE)=$O38,$S38,"CHYBA")))))</f>
        <v>2</v>
      </c>
      <c r="AI38" s="60">
        <f>IF(ISBLANK(HLOOKUP(AI$2,Monitoring_eng!$A$1:$DB$79,Results!$C38,FALSE)),"",IF(HLOOKUP(AI$2,Monitoring_eng!$A$1:$DB$79,Results!$C38,FALSE)=$I38,$P38,IF(HLOOKUP(AI$2,Monitoring_eng!$A$1:$DB$79,Results!$C38,FALSE)=$K38,$Q38,IF(HLOOKUP(AI$2,Monitoring_eng!$A$1:$DB$79,Results!$C38,FALSE)=$M38,$R38,IF(HLOOKUP(AI$2,Monitoring_eng!$A$1:$DB$79,Results!$C38,FALSE)=$O38,$S38,"CHYBA")))))</f>
        <v>2</v>
      </c>
      <c r="AJ38" s="60">
        <f>IF(ISBLANK(HLOOKUP(AJ$2,Monitoring_eng!$A$1:$DB$79,Results!$C38,FALSE)),"",IF(HLOOKUP(AJ$2,Monitoring_eng!$A$1:$DB$79,Results!$C38,FALSE)=$I38,$P38,IF(HLOOKUP(AJ$2,Monitoring_eng!$A$1:$DB$79,Results!$C38,FALSE)=$K38,$Q38,IF(HLOOKUP(AJ$2,Monitoring_eng!$A$1:$DB$79,Results!$C38,FALSE)=$M38,$R38,IF(HLOOKUP(AJ$2,Monitoring_eng!$A$1:$DB$79,Results!$C38,FALSE)=$O38,$S38,"CHYBA")))))</f>
        <v>0</v>
      </c>
      <c r="AK38" s="60">
        <f>IF(ISBLANK(HLOOKUP(AK$2,Monitoring_eng!$A$1:$DB$79,Results!$C38,FALSE)),"",IF(HLOOKUP(AK$2,Monitoring_eng!$A$1:$DB$79,Results!$C38,FALSE)=$I38,$P38,IF(HLOOKUP(AK$2,Monitoring_eng!$A$1:$DB$79,Results!$C38,FALSE)=$K38,$Q38,IF(HLOOKUP(AK$2,Monitoring_eng!$A$1:$DB$79,Results!$C38,FALSE)=$M38,$R38,IF(HLOOKUP(AK$2,Monitoring_eng!$A$1:$DB$79,Results!$C38,FALSE)=$O38,$S38,"CHYBA")))))</f>
        <v>0</v>
      </c>
      <c r="AL38" s="60">
        <f>IF(ISBLANK(HLOOKUP(AL$2,Monitoring_eng!$A$1:$DB$79,Results!$C38,FALSE)),"",IF(HLOOKUP(AL$2,Monitoring_eng!$A$1:$DB$79,Results!$C38,FALSE)=$I38,$P38,IF(HLOOKUP(AL$2,Monitoring_eng!$A$1:$DB$79,Results!$C38,FALSE)=$K38,$Q38,IF(HLOOKUP(AL$2,Monitoring_eng!$A$1:$DB$79,Results!$C38,FALSE)=$M38,$R38,IF(HLOOKUP(AL$2,Monitoring_eng!$A$1:$DB$79,Results!$C38,FALSE)=$O38,$S38,"CHYBA")))))</f>
        <v>0</v>
      </c>
      <c r="AM38" s="60">
        <f>IF(ISBLANK(HLOOKUP(AM$2,Monitoring_eng!$A$1:$DB$79,Results!$C38,FALSE)),"",IF(HLOOKUP(AM$2,Monitoring_eng!$A$1:$DB$79,Results!$C38,FALSE)=$I38,$P38,IF(HLOOKUP(AM$2,Monitoring_eng!$A$1:$DB$79,Results!$C38,FALSE)=$K38,$Q38,IF(HLOOKUP(AM$2,Monitoring_eng!$A$1:$DB$79,Results!$C38,FALSE)=$M38,$R38,IF(HLOOKUP(AM$2,Monitoring_eng!$A$1:$DB$79,Results!$C38,FALSE)=$O38,$S38,"CHYBA")))))</f>
        <v>0</v>
      </c>
      <c r="AN38" s="60">
        <f>IF(ISBLANK(HLOOKUP(AN$2,Monitoring_eng!$A$1:$DB$79,Results!$C38,FALSE)),"",IF(HLOOKUP(AN$2,Monitoring_eng!$A$1:$DB$79,Results!$C38,FALSE)=$I38,$P38,IF(HLOOKUP(AN$2,Monitoring_eng!$A$1:$DB$79,Results!$C38,FALSE)=$K38,$Q38,IF(HLOOKUP(AN$2,Monitoring_eng!$A$1:$DB$79,Results!$C38,FALSE)=$M38,$R38,IF(HLOOKUP(AN$2,Monitoring_eng!$A$1:$DB$79,Results!$C38,FALSE)=$O38,$S38,"CHYBA")))))</f>
        <v>1</v>
      </c>
      <c r="AO38" s="60">
        <f>IF(ISBLANK(HLOOKUP(AO$2,Monitoring_eng!$A$1:$DB$79,Results!$C38,FALSE)),"",IF(HLOOKUP(AO$2,Monitoring_eng!$A$1:$DB$79,Results!$C38,FALSE)=$I38,$P38,IF(HLOOKUP(AO$2,Monitoring_eng!$A$1:$DB$79,Results!$C38,FALSE)=$K38,$Q38,IF(HLOOKUP(AO$2,Monitoring_eng!$A$1:$DB$79,Results!$C38,FALSE)=$M38,$R38,IF(HLOOKUP(AO$2,Monitoring_eng!$A$1:$DB$79,Results!$C38,FALSE)=$O38,$S38,"CHYBA")))))</f>
        <v>2</v>
      </c>
      <c r="AP38" s="60">
        <f>IF(ISBLANK(HLOOKUP(AP$2,Monitoring_eng!$A$1:$DB$79,Results!$C38,FALSE)),"",IF(HLOOKUP(AP$2,Monitoring_eng!$A$1:$DB$79,Results!$C38,FALSE)=$I38,$P38,IF(HLOOKUP(AP$2,Monitoring_eng!$A$1:$DB$79,Results!$C38,FALSE)=$K38,$Q38,IF(HLOOKUP(AP$2,Monitoring_eng!$A$1:$DB$79,Results!$C38,FALSE)=$M38,$R38,IF(HLOOKUP(AP$2,Monitoring_eng!$A$1:$DB$79,Results!$C38,FALSE)=$O38,$S38,"CHYBA")))))</f>
        <v>1</v>
      </c>
      <c r="AQ38" s="60">
        <f>IF(ISBLANK(HLOOKUP(AQ$2,Monitoring_eng!$A$1:$DB$79,Results!$C38,FALSE)),"",IF(HLOOKUP(AQ$2,Monitoring_eng!$A$1:$DB$79,Results!$C38,FALSE)=$I38,$P38,IF(HLOOKUP(AQ$2,Monitoring_eng!$A$1:$DB$79,Results!$C38,FALSE)=$K38,$Q38,IF(HLOOKUP(AQ$2,Monitoring_eng!$A$1:$DB$79,Results!$C38,FALSE)=$M38,$R38,IF(HLOOKUP(AQ$2,Monitoring_eng!$A$1:$DB$79,Results!$C38,FALSE)=$O38,$S38,"CHYBA")))))</f>
        <v>2</v>
      </c>
      <c r="AR38" s="60">
        <f>IF(ISBLANK(HLOOKUP(AR$2,Monitoring_eng!$A$1:$DB$79,Results!$C38,FALSE)),"",IF(HLOOKUP(AR$2,Monitoring_eng!$A$1:$DB$79,Results!$C38,FALSE)=$I38,$P38,IF(HLOOKUP(AR$2,Monitoring_eng!$A$1:$DB$79,Results!$C38,FALSE)=$K38,$Q38,IF(HLOOKUP(AR$2,Monitoring_eng!$A$1:$DB$79,Results!$C38,FALSE)=$M38,$R38,IF(HLOOKUP(AR$2,Monitoring_eng!$A$1:$DB$79,Results!$C38,FALSE)=$O38,$S38,"CHYBA")))))</f>
        <v>2</v>
      </c>
      <c r="AS38" s="60">
        <f>IF(ISBLANK(HLOOKUP(AS$2,Monitoring_eng!$A$1:$DB$79,Results!$C38,FALSE)),"",IF(HLOOKUP(AS$2,Monitoring_eng!$A$1:$DB$79,Results!$C38,FALSE)=$I38,$P38,IF(HLOOKUP(AS$2,Monitoring_eng!$A$1:$DB$79,Results!$C38,FALSE)=$K38,$Q38,IF(HLOOKUP(AS$2,Monitoring_eng!$A$1:$DB$79,Results!$C38,FALSE)=$M38,$R38,IF(HLOOKUP(AS$2,Monitoring_eng!$A$1:$DB$79,Results!$C38,FALSE)=$O38,$S38,"CHYBA")))))</f>
        <v>2</v>
      </c>
      <c r="AT38" s="60">
        <f>IF(ISBLANK(HLOOKUP(AT$2,Monitoring_eng!$A$1:$DB$79,Results!$C38,FALSE)),"",IF(HLOOKUP(AT$2,Monitoring_eng!$A$1:$DB$79,Results!$C38,FALSE)=$I38,$P38,IF(HLOOKUP(AT$2,Monitoring_eng!$A$1:$DB$79,Results!$C38,FALSE)=$K38,$Q38,IF(HLOOKUP(AT$2,Monitoring_eng!$A$1:$DB$79,Results!$C38,FALSE)=$M38,$R38,IF(HLOOKUP(AT$2,Monitoring_eng!$A$1:$DB$79,Results!$C38,FALSE)=$O38,$S38,"CHYBA")))))</f>
        <v>0</v>
      </c>
      <c r="AU38" s="60">
        <f>IF(ISBLANK(HLOOKUP(AU$2,Monitoring_eng!$A$1:$DB$79,Results!$C38,FALSE)),"",IF(HLOOKUP(AU$2,Monitoring_eng!$A$1:$DB$79,Results!$C38,FALSE)=$I38,$P38,IF(HLOOKUP(AU$2,Monitoring_eng!$A$1:$DB$79,Results!$C38,FALSE)=$K38,$Q38,IF(HLOOKUP(AU$2,Monitoring_eng!$A$1:$DB$79,Results!$C38,FALSE)=$M38,$R38,IF(HLOOKUP(AU$2,Monitoring_eng!$A$1:$DB$79,Results!$C38,FALSE)=$O38,$S38,"CHYBA")))))</f>
        <v>1</v>
      </c>
      <c r="AV38" s="60">
        <f>IF(ISBLANK(HLOOKUP(AV$2,Monitoring_eng!$A$1:$DB$79,Results!$C38,FALSE)),"",IF(HLOOKUP(AV$2,Monitoring_eng!$A$1:$DB$79,Results!$C38,FALSE)=$I38,$P38,IF(HLOOKUP(AV$2,Monitoring_eng!$A$1:$DB$79,Results!$C38,FALSE)=$K38,$Q38,IF(HLOOKUP(AV$2,Monitoring_eng!$A$1:$DB$79,Results!$C38,FALSE)=$M38,$R38,IF(HLOOKUP(AV$2,Monitoring_eng!$A$1:$DB$79,Results!$C38,FALSE)=$O38,$S38,"CHYBA")))))</f>
        <v>2</v>
      </c>
      <c r="AW38" s="60">
        <f>IF(ISBLANK(HLOOKUP(AW$2,Monitoring_eng!$A$1:$DB$79,Results!$C38,FALSE)),"",IF(HLOOKUP(AW$2,Monitoring_eng!$A$1:$DB$79,Results!$C38,FALSE)=$I38,$P38,IF(HLOOKUP(AW$2,Monitoring_eng!$A$1:$DB$79,Results!$C38,FALSE)=$K38,$Q38,IF(HLOOKUP(AW$2,Monitoring_eng!$A$1:$DB$79,Results!$C38,FALSE)=$M38,$R38,IF(HLOOKUP(AW$2,Monitoring_eng!$A$1:$DB$79,Results!$C38,FALSE)=$O38,$S38,"CHYBA")))))</f>
        <v>0</v>
      </c>
      <c r="AX38" s="60">
        <f>IF(ISBLANK(HLOOKUP(AX$2,Monitoring_eng!$A$1:$DB$79,Results!$C38,FALSE)),"",IF(HLOOKUP(AX$2,Monitoring_eng!$A$1:$DB$79,Results!$C38,FALSE)=$I38,$P38,IF(HLOOKUP(AX$2,Monitoring_eng!$A$1:$DB$79,Results!$C38,FALSE)=$K38,$Q38,IF(HLOOKUP(AX$2,Monitoring_eng!$A$1:$DB$79,Results!$C38,FALSE)=$M38,$R38,IF(HLOOKUP(AX$2,Monitoring_eng!$A$1:$DB$79,Results!$C38,FALSE)=$O38,$S38,"CHYBA")))))</f>
        <v>2</v>
      </c>
      <c r="AY38" s="60">
        <f>IF(ISBLANK(HLOOKUP(AY$2,Monitoring_eng!$A$1:$DB$79,Results!$C38,FALSE)),"",IF(HLOOKUP(AY$2,Monitoring_eng!$A$1:$DB$79,Results!$C38,FALSE)=$I38,$P38,IF(HLOOKUP(AY$2,Monitoring_eng!$A$1:$DB$79,Results!$C38,FALSE)=$K38,$Q38,IF(HLOOKUP(AY$2,Monitoring_eng!$A$1:$DB$79,Results!$C38,FALSE)=$M38,$R38,IF(HLOOKUP(AY$2,Monitoring_eng!$A$1:$DB$79,Results!$C38,FALSE)=$O38,$S38,"CHYBA")))))</f>
        <v>0</v>
      </c>
      <c r="AZ38" s="60">
        <f>IF(ISBLANK(HLOOKUP(AZ$2,Monitoring_eng!$A$1:$DB$79,Results!$C38,FALSE)),"",IF(HLOOKUP(AZ$2,Monitoring_eng!$A$1:$DB$79,Results!$C38,FALSE)=$I38,$P38,IF(HLOOKUP(AZ$2,Monitoring_eng!$A$1:$DB$79,Results!$C38,FALSE)=$K38,$Q38,IF(HLOOKUP(AZ$2,Monitoring_eng!$A$1:$DB$79,Results!$C38,FALSE)=$M38,$R38,IF(HLOOKUP(AZ$2,Monitoring_eng!$A$1:$DB$79,Results!$C38,FALSE)=$O38,$S38,"CHYBA")))))</f>
        <v>2</v>
      </c>
      <c r="BA38" s="60">
        <f>IF(ISBLANK(HLOOKUP(BA$2,Monitoring_eng!$A$1:$DB$79,Results!$C38,FALSE)),"",IF(HLOOKUP(BA$2,Monitoring_eng!$A$1:$DB$79,Results!$C38,FALSE)=$I38,$P38,IF(HLOOKUP(BA$2,Monitoring_eng!$A$1:$DB$79,Results!$C38,FALSE)=$K38,$Q38,IF(HLOOKUP(BA$2,Monitoring_eng!$A$1:$DB$79,Results!$C38,FALSE)=$M38,$R38,IF(HLOOKUP(BA$2,Monitoring_eng!$A$1:$DB$79,Results!$C38,FALSE)=$O38,$S38,"CHYBA")))))</f>
        <v>2</v>
      </c>
      <c r="BB38" s="60">
        <f>IF(ISBLANK(HLOOKUP(BB$2,Monitoring_eng!$A$1:$DB$79,Results!$C38,FALSE)),"",IF(HLOOKUP(BB$2,Monitoring_eng!$A$1:$DB$79,Results!$C38,FALSE)=$I38,$P38,IF(HLOOKUP(BB$2,Monitoring_eng!$A$1:$DB$79,Results!$C38,FALSE)=$K38,$Q38,IF(HLOOKUP(BB$2,Monitoring_eng!$A$1:$DB$79,Results!$C38,FALSE)=$M38,$R38,IF(HLOOKUP(BB$2,Monitoring_eng!$A$1:$DB$79,Results!$C38,FALSE)=$O38,$S38,"CHYBA")))))</f>
        <v>2</v>
      </c>
      <c r="BC38" s="60">
        <f>IF(ISBLANK(HLOOKUP(BC$2,Monitoring_eng!$A$1:$DB$79,Results!$C38,FALSE)),"",IF(HLOOKUP(BC$2,Monitoring_eng!$A$1:$DB$79,Results!$C38,FALSE)=$I38,$P38,IF(HLOOKUP(BC$2,Monitoring_eng!$A$1:$DB$79,Results!$C38,FALSE)=$K38,$Q38,IF(HLOOKUP(BC$2,Monitoring_eng!$A$1:$DB$79,Results!$C38,FALSE)=$M38,$R38,IF(HLOOKUP(BC$2,Monitoring_eng!$A$1:$DB$79,Results!$C38,FALSE)=$O38,$S38,"CHYBA")))))</f>
        <v>1</v>
      </c>
      <c r="BD38" s="60">
        <f>IF(ISBLANK(HLOOKUP(BD$2,Monitoring_eng!$A$1:$DB$79,Results!$C38,FALSE)),"",IF(HLOOKUP(BD$2,Monitoring_eng!$A$1:$DB$79,Results!$C38,FALSE)=$I38,$P38,IF(HLOOKUP(BD$2,Monitoring_eng!$A$1:$DB$79,Results!$C38,FALSE)=$K38,$Q38,IF(HLOOKUP(BD$2,Monitoring_eng!$A$1:$DB$79,Results!$C38,FALSE)=$M38,$R38,IF(HLOOKUP(BD$2,Monitoring_eng!$A$1:$DB$79,Results!$C38,FALSE)=$O38,$S38,"CHYBA")))))</f>
        <v>2</v>
      </c>
      <c r="BE38" s="60">
        <f>IF(ISBLANK(HLOOKUP(BE$2,Monitoring_eng!$A$1:$DB$79,Results!$C38,FALSE)),"",IF(HLOOKUP(BE$2,Monitoring_eng!$A$1:$DB$79,Results!$C38,FALSE)=$I38,$P38,IF(HLOOKUP(BE$2,Monitoring_eng!$A$1:$DB$79,Results!$C38,FALSE)=$K38,$Q38,IF(HLOOKUP(BE$2,Monitoring_eng!$A$1:$DB$79,Results!$C38,FALSE)=$M38,$R38,IF(HLOOKUP(BE$2,Monitoring_eng!$A$1:$DB$79,Results!$C38,FALSE)=$O38,$S38,"CHYBA")))))</f>
        <v>2</v>
      </c>
      <c r="BF38" s="60">
        <f>IF(ISBLANK(HLOOKUP(BF$2,Monitoring_eng!$A$1:$DB$79,Results!$C38,FALSE)),"",IF(HLOOKUP(BF$2,Monitoring_eng!$A$1:$DB$79,Results!$C38,FALSE)=$I38,$P38,IF(HLOOKUP(BF$2,Monitoring_eng!$A$1:$DB$79,Results!$C38,FALSE)=$K38,$Q38,IF(HLOOKUP(BF$2,Monitoring_eng!$A$1:$DB$79,Results!$C38,FALSE)=$M38,$R38,IF(HLOOKUP(BF$2,Monitoring_eng!$A$1:$DB$79,Results!$C38,FALSE)=$O38,$S38,"CHYBA")))))</f>
        <v>0</v>
      </c>
      <c r="BG38" s="60">
        <f>IF(ISBLANK(HLOOKUP(BG$2,Monitoring_eng!$A$1:$DB$79,Results!$C38,FALSE)),"",IF(HLOOKUP(BG$2,Monitoring_eng!$A$1:$DB$79,Results!$C38,FALSE)=$I38,$P38,IF(HLOOKUP(BG$2,Monitoring_eng!$A$1:$DB$79,Results!$C38,FALSE)=$K38,$Q38,IF(HLOOKUP(BG$2,Monitoring_eng!$A$1:$DB$79,Results!$C38,FALSE)=$M38,$R38,IF(HLOOKUP(BG$2,Monitoring_eng!$A$1:$DB$79,Results!$C38,FALSE)=$O38,$S38,"CHYBA")))))</f>
        <v>0</v>
      </c>
      <c r="BH38" s="60">
        <f>IF(ISBLANK(HLOOKUP(BH$2,Monitoring_eng!$A$1:$DB$79,Results!$C38,FALSE)),"",IF(HLOOKUP(BH$2,Monitoring_eng!$A$1:$DB$79,Results!$C38,FALSE)=$I38,$P38,IF(HLOOKUP(BH$2,Monitoring_eng!$A$1:$DB$79,Results!$C38,FALSE)=$K38,$Q38,IF(HLOOKUP(BH$2,Monitoring_eng!$A$1:$DB$79,Results!$C38,FALSE)=$M38,$R38,IF(HLOOKUP(BH$2,Monitoring_eng!$A$1:$DB$79,Results!$C38,FALSE)=$O38,$S38,"CHYBA")))))</f>
        <v>2</v>
      </c>
      <c r="BI38" s="60">
        <f>IF(ISBLANK(HLOOKUP(BI$2,Monitoring_eng!$A$1:$DB$79,Results!$C38,FALSE)),"",IF(HLOOKUP(BI$2,Monitoring_eng!$A$1:$DB$79,Results!$C38,FALSE)=$I38,$P38,IF(HLOOKUP(BI$2,Monitoring_eng!$A$1:$DB$79,Results!$C38,FALSE)=$K38,$Q38,IF(HLOOKUP(BI$2,Monitoring_eng!$A$1:$DB$79,Results!$C38,FALSE)=$M38,$R38,IF(HLOOKUP(BI$2,Monitoring_eng!$A$1:$DB$79,Results!$C38,FALSE)=$O38,$S38,"CHYBA")))))</f>
        <v>1</v>
      </c>
      <c r="BJ38" s="60">
        <f>IF(ISBLANK(HLOOKUP(BJ$2,Monitoring_eng!$A$1:$DB$79,Results!$C38,FALSE)),"",IF(HLOOKUP(BJ$2,Monitoring_eng!$A$1:$DB$79,Results!$C38,FALSE)=$I38,$P38,IF(HLOOKUP(BJ$2,Monitoring_eng!$A$1:$DB$79,Results!$C38,FALSE)=$K38,$Q38,IF(HLOOKUP(BJ$2,Monitoring_eng!$A$1:$DB$79,Results!$C38,FALSE)=$M38,$R38,IF(HLOOKUP(BJ$2,Monitoring_eng!$A$1:$DB$79,Results!$C38,FALSE)=$O38,$S38,"CHYBA")))))</f>
        <v>0</v>
      </c>
      <c r="BK38" s="60">
        <f>IF(ISBLANK(HLOOKUP(BK$2,Monitoring_eng!$A$1:$DB$79,Results!$C38,FALSE)),"",IF(HLOOKUP(BK$2,Monitoring_eng!$A$1:$DB$79,Results!$C38,FALSE)=$I38,$P38,IF(HLOOKUP(BK$2,Monitoring_eng!$A$1:$DB$79,Results!$C38,FALSE)=$K38,$Q38,IF(HLOOKUP(BK$2,Monitoring_eng!$A$1:$DB$79,Results!$C38,FALSE)=$M38,$R38,IF(HLOOKUP(BK$2,Monitoring_eng!$A$1:$DB$79,Results!$C38,FALSE)=$O38,$S38,"CHYBA")))))</f>
        <v>2</v>
      </c>
      <c r="BL38" s="60">
        <f>IF(ISBLANK(HLOOKUP(BL$2,Monitoring_eng!$A$1:$DB$79,Results!$C38,FALSE)),"",IF(HLOOKUP(BL$2,Monitoring_eng!$A$1:$DB$79,Results!$C38,FALSE)=$I38,$P38,IF(HLOOKUP(BL$2,Monitoring_eng!$A$1:$DB$79,Results!$C38,FALSE)=$K38,$Q38,IF(HLOOKUP(BL$2,Monitoring_eng!$A$1:$DB$79,Results!$C38,FALSE)=$M38,$R38,IF(HLOOKUP(BL$2,Monitoring_eng!$A$1:$DB$79,Results!$C38,FALSE)=$O38,$S38,"CHYBA")))))</f>
        <v>0</v>
      </c>
      <c r="BM38" s="60">
        <f>IF(ISBLANK(HLOOKUP(BM$2,Monitoring_eng!$A$1:$DB$79,Results!$C38,FALSE)),"",IF(HLOOKUP(BM$2,Monitoring_eng!$A$1:$DB$79,Results!$C38,FALSE)=$I38,$P38,IF(HLOOKUP(BM$2,Monitoring_eng!$A$1:$DB$79,Results!$C38,FALSE)=$K38,$Q38,IF(HLOOKUP(BM$2,Monitoring_eng!$A$1:$DB$79,Results!$C38,FALSE)=$M38,$R38,IF(HLOOKUP(BM$2,Monitoring_eng!$A$1:$DB$79,Results!$C38,FALSE)=$O38,$S38,"CHYBA")))))</f>
        <v>2</v>
      </c>
      <c r="BN38" s="60">
        <f>IF(ISBLANK(HLOOKUP(BN$2,Monitoring_eng!$A$1:$DB$79,Results!$C38,FALSE)),"",IF(HLOOKUP(BN$2,Monitoring_eng!$A$1:$DB$79,Results!$C38,FALSE)=$I38,$P38,IF(HLOOKUP(BN$2,Monitoring_eng!$A$1:$DB$79,Results!$C38,FALSE)=$K38,$Q38,IF(HLOOKUP(BN$2,Monitoring_eng!$A$1:$DB$79,Results!$C38,FALSE)=$M38,$R38,IF(HLOOKUP(BN$2,Monitoring_eng!$A$1:$DB$79,Results!$C38,FALSE)=$O38,$S38,"CHYBA")))))</f>
        <v>2</v>
      </c>
      <c r="BO38" s="60">
        <f>IF(ISBLANK(HLOOKUP(BO$2,Monitoring_eng!$A$1:$DB$79,Results!$C38,FALSE)),"",IF(HLOOKUP(BO$2,Monitoring_eng!$A$1:$DB$79,Results!$C38,FALSE)=$I38,$P38,IF(HLOOKUP(BO$2,Monitoring_eng!$A$1:$DB$79,Results!$C38,FALSE)=$K38,$Q38,IF(HLOOKUP(BO$2,Monitoring_eng!$A$1:$DB$79,Results!$C38,FALSE)=$M38,$R38,IF(HLOOKUP(BO$2,Monitoring_eng!$A$1:$DB$79,Results!$C38,FALSE)=$O38,$S38,"CHYBA")))))</f>
        <v>2</v>
      </c>
      <c r="BP38" s="60">
        <f>IF(ISBLANK(HLOOKUP(BP$2,Monitoring_eng!$A$1:$DB$79,Results!$C38,FALSE)),"",IF(HLOOKUP(BP$2,Monitoring_eng!$A$1:$DB$79,Results!$C38,FALSE)=$I38,$P38,IF(HLOOKUP(BP$2,Monitoring_eng!$A$1:$DB$79,Results!$C38,FALSE)=$K38,$Q38,IF(HLOOKUP(BP$2,Monitoring_eng!$A$1:$DB$79,Results!$C38,FALSE)=$M38,$R38,IF(HLOOKUP(BP$2,Monitoring_eng!$A$1:$DB$79,Results!$C38,FALSE)=$O38,$S38,"CHYBA")))))</f>
        <v>2</v>
      </c>
      <c r="BQ38" s="60">
        <f>IF(ISBLANK(HLOOKUP(BQ$2,Monitoring_eng!$A$1:$DB$79,Results!$C38,FALSE)),"",IF(HLOOKUP(BQ$2,Monitoring_eng!$A$1:$DB$79,Results!$C38,FALSE)=$I38,$P38,IF(HLOOKUP(BQ$2,Monitoring_eng!$A$1:$DB$79,Results!$C38,FALSE)=$K38,$Q38,IF(HLOOKUP(BQ$2,Monitoring_eng!$A$1:$DB$79,Results!$C38,FALSE)=$M38,$R38,IF(HLOOKUP(BQ$2,Monitoring_eng!$A$1:$DB$79,Results!$C38,FALSE)=$O38,$S38,"CHYBA")))))</f>
        <v>2</v>
      </c>
    </row>
    <row r="39" spans="1:69" x14ac:dyDescent="0.3">
      <c r="A39" s="37" t="s">
        <v>889</v>
      </c>
      <c r="B39" s="37" t="s">
        <v>339</v>
      </c>
      <c r="C39" s="37">
        <v>38</v>
      </c>
      <c r="D39" s="41" t="s">
        <v>140</v>
      </c>
      <c r="E39" s="42" t="s">
        <v>144</v>
      </c>
      <c r="F39" s="43" t="s">
        <v>32</v>
      </c>
      <c r="G39" s="37">
        <v>3</v>
      </c>
      <c r="H39" s="37" t="s">
        <v>481</v>
      </c>
      <c r="I39" s="37" t="s">
        <v>621</v>
      </c>
      <c r="J39" s="37" t="s">
        <v>482</v>
      </c>
      <c r="K39" s="59" t="s">
        <v>622</v>
      </c>
      <c r="L39" s="37" t="s">
        <v>483</v>
      </c>
      <c r="M39" s="37" t="s">
        <v>623</v>
      </c>
      <c r="N39" s="37" t="s">
        <v>755</v>
      </c>
      <c r="O39" s="37" t="s">
        <v>755</v>
      </c>
      <c r="P39" s="37">
        <f t="shared" si="0"/>
        <v>3</v>
      </c>
      <c r="Q39" s="37">
        <v>0</v>
      </c>
      <c r="R39" s="37">
        <f t="shared" si="1"/>
        <v>1.5</v>
      </c>
      <c r="S39" s="37" t="s">
        <v>755</v>
      </c>
      <c r="T39" s="60">
        <f>IF(ISBLANK(HLOOKUP(T$2,Monitoring_eng!$A$1:$DB$79,Results!$C39,FALSE)),"",IF(HLOOKUP(T$2,Monitoring_eng!$A$1:$DB$79,Results!$C39,FALSE)=$I39,$P39,IF(HLOOKUP(T$2,Monitoring_eng!$A$1:$DB$79,Results!$C39,FALSE)=$K39,$Q39,IF(HLOOKUP(T$2,Monitoring_eng!$A$1:$DB$79,Results!$C39,FALSE)=$M39,$R39,IF(HLOOKUP(T$2,Monitoring_eng!$A$1:$DB$79,Results!$C39,FALSE)=$O39,$S39,"CHYBA")))))</f>
        <v>3</v>
      </c>
      <c r="U39" s="60">
        <f>IF(ISBLANK(HLOOKUP(U$2,Monitoring_eng!$A$1:$DB$79,Results!$C39,FALSE)),"",IF(HLOOKUP(U$2,Monitoring_eng!$A$1:$DB$79,Results!$C39,FALSE)=$I39,$P39,IF(HLOOKUP(U$2,Monitoring_eng!$A$1:$DB$79,Results!$C39,FALSE)=$K39,$Q39,IF(HLOOKUP(U$2,Monitoring_eng!$A$1:$DB$79,Results!$C39,FALSE)=$M39,$R39,IF(HLOOKUP(U$2,Monitoring_eng!$A$1:$DB$79,Results!$C39,FALSE)=$O39,$S39,"CHYBA")))))</f>
        <v>3</v>
      </c>
      <c r="V39" s="60">
        <f>IF(ISBLANK(HLOOKUP(V$2,Monitoring_eng!$A$1:$DB$79,Results!$C39,FALSE)),"",IF(HLOOKUP(V$2,Monitoring_eng!$A$1:$DB$79,Results!$C39,FALSE)=$I39,$P39,IF(HLOOKUP(V$2,Monitoring_eng!$A$1:$DB$79,Results!$C39,FALSE)=$K39,$Q39,IF(HLOOKUP(V$2,Monitoring_eng!$A$1:$DB$79,Results!$C39,FALSE)=$M39,$R39,IF(HLOOKUP(V$2,Monitoring_eng!$A$1:$DB$79,Results!$C39,FALSE)=$O39,$S39,"CHYBA")))))</f>
        <v>3</v>
      </c>
      <c r="W39" s="60">
        <f>IF(ISBLANK(HLOOKUP(W$2,Monitoring_eng!$A$1:$DB$79,Results!$C39,FALSE)),"",IF(HLOOKUP(W$2,Monitoring_eng!$A$1:$DB$79,Results!$C39,FALSE)=$I39,$P39,IF(HLOOKUP(W$2,Monitoring_eng!$A$1:$DB$79,Results!$C39,FALSE)=$K39,$Q39,IF(HLOOKUP(W$2,Monitoring_eng!$A$1:$DB$79,Results!$C39,FALSE)=$M39,$R39,IF(HLOOKUP(W$2,Monitoring_eng!$A$1:$DB$79,Results!$C39,FALSE)=$O39,$S39,"CHYBA")))))</f>
        <v>3</v>
      </c>
      <c r="X39" s="60">
        <f>IF(ISBLANK(HLOOKUP(X$2,Monitoring_eng!$A$1:$DB$79,Results!$C39,FALSE)),"",IF(HLOOKUP(X$2,Monitoring_eng!$A$1:$DB$79,Results!$C39,FALSE)=$I39,$P39,IF(HLOOKUP(X$2,Monitoring_eng!$A$1:$DB$79,Results!$C39,FALSE)=$K39,$Q39,IF(HLOOKUP(X$2,Monitoring_eng!$A$1:$DB$79,Results!$C39,FALSE)=$M39,$R39,IF(HLOOKUP(X$2,Monitoring_eng!$A$1:$DB$79,Results!$C39,FALSE)=$O39,$S39,"CHYBA")))))</f>
        <v>3</v>
      </c>
      <c r="Y39" s="60">
        <f>IF(ISBLANK(HLOOKUP(Y$2,Monitoring_eng!$A$1:$DB$79,Results!$C39,FALSE)),"",IF(HLOOKUP(Y$2,Monitoring_eng!$A$1:$DB$79,Results!$C39,FALSE)=$I39,$P39,IF(HLOOKUP(Y$2,Monitoring_eng!$A$1:$DB$79,Results!$C39,FALSE)=$K39,$Q39,IF(HLOOKUP(Y$2,Monitoring_eng!$A$1:$DB$79,Results!$C39,FALSE)=$M39,$R39,IF(HLOOKUP(Y$2,Monitoring_eng!$A$1:$DB$79,Results!$C39,FALSE)=$O39,$S39,"CHYBA")))))</f>
        <v>3</v>
      </c>
      <c r="Z39" s="60">
        <f>IF(ISBLANK(HLOOKUP(Z$2,Monitoring_eng!$A$1:$DB$79,Results!$C39,FALSE)),"",IF(HLOOKUP(Z$2,Monitoring_eng!$A$1:$DB$79,Results!$C39,FALSE)=$I39,$P39,IF(HLOOKUP(Z$2,Monitoring_eng!$A$1:$DB$79,Results!$C39,FALSE)=$K39,$Q39,IF(HLOOKUP(Z$2,Monitoring_eng!$A$1:$DB$79,Results!$C39,FALSE)=$M39,$R39,IF(HLOOKUP(Z$2,Monitoring_eng!$A$1:$DB$79,Results!$C39,FALSE)=$O39,$S39,"CHYBA")))))</f>
        <v>3</v>
      </c>
      <c r="AA39" s="60">
        <f>IF(ISBLANK(HLOOKUP(AA$2,Monitoring_eng!$A$1:$DB$79,Results!$C39,FALSE)),"",IF(HLOOKUP(AA$2,Monitoring_eng!$A$1:$DB$79,Results!$C39,FALSE)=$I39,$P39,IF(HLOOKUP(AA$2,Monitoring_eng!$A$1:$DB$79,Results!$C39,FALSE)=$K39,$Q39,IF(HLOOKUP(AA$2,Monitoring_eng!$A$1:$DB$79,Results!$C39,FALSE)=$M39,$R39,IF(HLOOKUP(AA$2,Monitoring_eng!$A$1:$DB$79,Results!$C39,FALSE)=$O39,$S39,"CHYBA")))))</f>
        <v>3</v>
      </c>
      <c r="AB39" s="60">
        <f>IF(ISBLANK(HLOOKUP(AB$2,Monitoring_eng!$A$1:$DB$79,Results!$C39,FALSE)),"",IF(HLOOKUP(AB$2,Monitoring_eng!$A$1:$DB$79,Results!$C39,FALSE)=$I39,$P39,IF(HLOOKUP(AB$2,Monitoring_eng!$A$1:$DB$79,Results!$C39,FALSE)=$K39,$Q39,IF(HLOOKUP(AB$2,Monitoring_eng!$A$1:$DB$79,Results!$C39,FALSE)=$M39,$R39,IF(HLOOKUP(AB$2,Monitoring_eng!$A$1:$DB$79,Results!$C39,FALSE)=$O39,$S39,"CHYBA")))))</f>
        <v>3</v>
      </c>
      <c r="AC39" s="60">
        <f>IF(ISBLANK(HLOOKUP(AC$2,Monitoring_eng!$A$1:$DB$79,Results!$C39,FALSE)),"",IF(HLOOKUP(AC$2,Monitoring_eng!$A$1:$DB$79,Results!$C39,FALSE)=$I39,$P39,IF(HLOOKUP(AC$2,Monitoring_eng!$A$1:$DB$79,Results!$C39,FALSE)=$K39,$Q39,IF(HLOOKUP(AC$2,Monitoring_eng!$A$1:$DB$79,Results!$C39,FALSE)=$M39,$R39,IF(HLOOKUP(AC$2,Monitoring_eng!$A$1:$DB$79,Results!$C39,FALSE)=$O39,$S39,"CHYBA")))))</f>
        <v>3</v>
      </c>
      <c r="AD39" s="60">
        <f>IF(ISBLANK(HLOOKUP(AD$2,Monitoring_eng!$A$1:$DB$79,Results!$C39,FALSE)),"",IF(HLOOKUP(AD$2,Monitoring_eng!$A$1:$DB$79,Results!$C39,FALSE)=$I39,$P39,IF(HLOOKUP(AD$2,Monitoring_eng!$A$1:$DB$79,Results!$C39,FALSE)=$K39,$Q39,IF(HLOOKUP(AD$2,Monitoring_eng!$A$1:$DB$79,Results!$C39,FALSE)=$M39,$R39,IF(HLOOKUP(AD$2,Monitoring_eng!$A$1:$DB$79,Results!$C39,FALSE)=$O39,$S39,"CHYBA")))))</f>
        <v>3</v>
      </c>
      <c r="AE39" s="60">
        <f>IF(ISBLANK(HLOOKUP(AE$2,Monitoring_eng!$A$1:$DB$79,Results!$C39,FALSE)),"",IF(HLOOKUP(AE$2,Monitoring_eng!$A$1:$DB$79,Results!$C39,FALSE)=$I39,$P39,IF(HLOOKUP(AE$2,Monitoring_eng!$A$1:$DB$79,Results!$C39,FALSE)=$K39,$Q39,IF(HLOOKUP(AE$2,Monitoring_eng!$A$1:$DB$79,Results!$C39,FALSE)=$M39,$R39,IF(HLOOKUP(AE$2,Monitoring_eng!$A$1:$DB$79,Results!$C39,FALSE)=$O39,$S39,"CHYBA")))))</f>
        <v>0</v>
      </c>
      <c r="AF39" s="60">
        <f>IF(ISBLANK(HLOOKUP(AF$2,Monitoring_eng!$A$1:$DB$79,Results!$C39,FALSE)),"",IF(HLOOKUP(AF$2,Monitoring_eng!$A$1:$DB$79,Results!$C39,FALSE)=$I39,$P39,IF(HLOOKUP(AF$2,Monitoring_eng!$A$1:$DB$79,Results!$C39,FALSE)=$K39,$Q39,IF(HLOOKUP(AF$2,Monitoring_eng!$A$1:$DB$79,Results!$C39,FALSE)=$M39,$R39,IF(HLOOKUP(AF$2,Monitoring_eng!$A$1:$DB$79,Results!$C39,FALSE)=$O39,$S39,"CHYBA")))))</f>
        <v>3</v>
      </c>
      <c r="AG39" s="60">
        <f>IF(ISBLANK(HLOOKUP(AG$2,Monitoring_eng!$A$1:$DB$79,Results!$C39,FALSE)),"",IF(HLOOKUP(AG$2,Monitoring_eng!$A$1:$DB$79,Results!$C39,FALSE)=$I39,$P39,IF(HLOOKUP(AG$2,Monitoring_eng!$A$1:$DB$79,Results!$C39,FALSE)=$K39,$Q39,IF(HLOOKUP(AG$2,Monitoring_eng!$A$1:$DB$79,Results!$C39,FALSE)=$M39,$R39,IF(HLOOKUP(AG$2,Monitoring_eng!$A$1:$DB$79,Results!$C39,FALSE)=$O39,$S39,"CHYBA")))))</f>
        <v>3</v>
      </c>
      <c r="AH39" s="60">
        <f>IF(ISBLANK(HLOOKUP(AH$2,Monitoring_eng!$A$1:$DB$79,Results!$C39,FALSE)),"",IF(HLOOKUP(AH$2,Monitoring_eng!$A$1:$DB$79,Results!$C39,FALSE)=$I39,$P39,IF(HLOOKUP(AH$2,Monitoring_eng!$A$1:$DB$79,Results!$C39,FALSE)=$K39,$Q39,IF(HLOOKUP(AH$2,Monitoring_eng!$A$1:$DB$79,Results!$C39,FALSE)=$M39,$R39,IF(HLOOKUP(AH$2,Monitoring_eng!$A$1:$DB$79,Results!$C39,FALSE)=$O39,$S39,"CHYBA")))))</f>
        <v>3</v>
      </c>
      <c r="AI39" s="60">
        <f>IF(ISBLANK(HLOOKUP(AI$2,Monitoring_eng!$A$1:$DB$79,Results!$C39,FALSE)),"",IF(HLOOKUP(AI$2,Monitoring_eng!$A$1:$DB$79,Results!$C39,FALSE)=$I39,$P39,IF(HLOOKUP(AI$2,Monitoring_eng!$A$1:$DB$79,Results!$C39,FALSE)=$K39,$Q39,IF(HLOOKUP(AI$2,Monitoring_eng!$A$1:$DB$79,Results!$C39,FALSE)=$M39,$R39,IF(HLOOKUP(AI$2,Monitoring_eng!$A$1:$DB$79,Results!$C39,FALSE)=$O39,$S39,"CHYBA")))))</f>
        <v>3</v>
      </c>
      <c r="AJ39" s="60">
        <f>IF(ISBLANK(HLOOKUP(AJ$2,Monitoring_eng!$A$1:$DB$79,Results!$C39,FALSE)),"",IF(HLOOKUP(AJ$2,Monitoring_eng!$A$1:$DB$79,Results!$C39,FALSE)=$I39,$P39,IF(HLOOKUP(AJ$2,Monitoring_eng!$A$1:$DB$79,Results!$C39,FALSE)=$K39,$Q39,IF(HLOOKUP(AJ$2,Monitoring_eng!$A$1:$DB$79,Results!$C39,FALSE)=$M39,$R39,IF(HLOOKUP(AJ$2,Monitoring_eng!$A$1:$DB$79,Results!$C39,FALSE)=$O39,$S39,"CHYBA")))))</f>
        <v>3</v>
      </c>
      <c r="AK39" s="60">
        <f>IF(ISBLANK(HLOOKUP(AK$2,Monitoring_eng!$A$1:$DB$79,Results!$C39,FALSE)),"",IF(HLOOKUP(AK$2,Monitoring_eng!$A$1:$DB$79,Results!$C39,FALSE)=$I39,$P39,IF(HLOOKUP(AK$2,Monitoring_eng!$A$1:$DB$79,Results!$C39,FALSE)=$K39,$Q39,IF(HLOOKUP(AK$2,Monitoring_eng!$A$1:$DB$79,Results!$C39,FALSE)=$M39,$R39,IF(HLOOKUP(AK$2,Monitoring_eng!$A$1:$DB$79,Results!$C39,FALSE)=$O39,$S39,"CHYBA")))))</f>
        <v>0</v>
      </c>
      <c r="AL39" s="60">
        <f>IF(ISBLANK(HLOOKUP(AL$2,Monitoring_eng!$A$1:$DB$79,Results!$C39,FALSE)),"",IF(HLOOKUP(AL$2,Monitoring_eng!$A$1:$DB$79,Results!$C39,FALSE)=$I39,$P39,IF(HLOOKUP(AL$2,Monitoring_eng!$A$1:$DB$79,Results!$C39,FALSE)=$K39,$Q39,IF(HLOOKUP(AL$2,Monitoring_eng!$A$1:$DB$79,Results!$C39,FALSE)=$M39,$R39,IF(HLOOKUP(AL$2,Monitoring_eng!$A$1:$DB$79,Results!$C39,FALSE)=$O39,$S39,"CHYBA")))))</f>
        <v>3</v>
      </c>
      <c r="AM39" s="60">
        <f>IF(ISBLANK(HLOOKUP(AM$2,Monitoring_eng!$A$1:$DB$79,Results!$C39,FALSE)),"",IF(HLOOKUP(AM$2,Monitoring_eng!$A$1:$DB$79,Results!$C39,FALSE)=$I39,$P39,IF(HLOOKUP(AM$2,Monitoring_eng!$A$1:$DB$79,Results!$C39,FALSE)=$K39,$Q39,IF(HLOOKUP(AM$2,Monitoring_eng!$A$1:$DB$79,Results!$C39,FALSE)=$M39,$R39,IF(HLOOKUP(AM$2,Monitoring_eng!$A$1:$DB$79,Results!$C39,FALSE)=$O39,$S39,"CHYBA")))))</f>
        <v>3</v>
      </c>
      <c r="AN39" s="60">
        <f>IF(ISBLANK(HLOOKUP(AN$2,Monitoring_eng!$A$1:$DB$79,Results!$C39,FALSE)),"",IF(HLOOKUP(AN$2,Monitoring_eng!$A$1:$DB$79,Results!$C39,FALSE)=$I39,$P39,IF(HLOOKUP(AN$2,Monitoring_eng!$A$1:$DB$79,Results!$C39,FALSE)=$K39,$Q39,IF(HLOOKUP(AN$2,Monitoring_eng!$A$1:$DB$79,Results!$C39,FALSE)=$M39,$R39,IF(HLOOKUP(AN$2,Monitoring_eng!$A$1:$DB$79,Results!$C39,FALSE)=$O39,$S39,"CHYBA")))))</f>
        <v>0</v>
      </c>
      <c r="AO39" s="60">
        <f>IF(ISBLANK(HLOOKUP(AO$2,Monitoring_eng!$A$1:$DB$79,Results!$C39,FALSE)),"",IF(HLOOKUP(AO$2,Monitoring_eng!$A$1:$DB$79,Results!$C39,FALSE)=$I39,$P39,IF(HLOOKUP(AO$2,Monitoring_eng!$A$1:$DB$79,Results!$C39,FALSE)=$K39,$Q39,IF(HLOOKUP(AO$2,Monitoring_eng!$A$1:$DB$79,Results!$C39,FALSE)=$M39,$R39,IF(HLOOKUP(AO$2,Monitoring_eng!$A$1:$DB$79,Results!$C39,FALSE)=$O39,$S39,"CHYBA")))))</f>
        <v>3</v>
      </c>
      <c r="AP39" s="60">
        <f>IF(ISBLANK(HLOOKUP(AP$2,Monitoring_eng!$A$1:$DB$79,Results!$C39,FALSE)),"",IF(HLOOKUP(AP$2,Monitoring_eng!$A$1:$DB$79,Results!$C39,FALSE)=$I39,$P39,IF(HLOOKUP(AP$2,Monitoring_eng!$A$1:$DB$79,Results!$C39,FALSE)=$K39,$Q39,IF(HLOOKUP(AP$2,Monitoring_eng!$A$1:$DB$79,Results!$C39,FALSE)=$M39,$R39,IF(HLOOKUP(AP$2,Monitoring_eng!$A$1:$DB$79,Results!$C39,FALSE)=$O39,$S39,"CHYBA")))))</f>
        <v>1.5</v>
      </c>
      <c r="AQ39" s="60">
        <f>IF(ISBLANK(HLOOKUP(AQ$2,Monitoring_eng!$A$1:$DB$79,Results!$C39,FALSE)),"",IF(HLOOKUP(AQ$2,Monitoring_eng!$A$1:$DB$79,Results!$C39,FALSE)=$I39,$P39,IF(HLOOKUP(AQ$2,Monitoring_eng!$A$1:$DB$79,Results!$C39,FALSE)=$K39,$Q39,IF(HLOOKUP(AQ$2,Monitoring_eng!$A$1:$DB$79,Results!$C39,FALSE)=$M39,$R39,IF(HLOOKUP(AQ$2,Monitoring_eng!$A$1:$DB$79,Results!$C39,FALSE)=$O39,$S39,"CHYBA")))))</f>
        <v>3</v>
      </c>
      <c r="AR39" s="60">
        <f>IF(ISBLANK(HLOOKUP(AR$2,Monitoring_eng!$A$1:$DB$79,Results!$C39,FALSE)),"",IF(HLOOKUP(AR$2,Monitoring_eng!$A$1:$DB$79,Results!$C39,FALSE)=$I39,$P39,IF(HLOOKUP(AR$2,Monitoring_eng!$A$1:$DB$79,Results!$C39,FALSE)=$K39,$Q39,IF(HLOOKUP(AR$2,Monitoring_eng!$A$1:$DB$79,Results!$C39,FALSE)=$M39,$R39,IF(HLOOKUP(AR$2,Monitoring_eng!$A$1:$DB$79,Results!$C39,FALSE)=$O39,$S39,"CHYBA")))))</f>
        <v>3</v>
      </c>
      <c r="AS39" s="60">
        <f>IF(ISBLANK(HLOOKUP(AS$2,Monitoring_eng!$A$1:$DB$79,Results!$C39,FALSE)),"",IF(HLOOKUP(AS$2,Monitoring_eng!$A$1:$DB$79,Results!$C39,FALSE)=$I39,$P39,IF(HLOOKUP(AS$2,Monitoring_eng!$A$1:$DB$79,Results!$C39,FALSE)=$K39,$Q39,IF(HLOOKUP(AS$2,Monitoring_eng!$A$1:$DB$79,Results!$C39,FALSE)=$M39,$R39,IF(HLOOKUP(AS$2,Monitoring_eng!$A$1:$DB$79,Results!$C39,FALSE)=$O39,$S39,"CHYBA")))))</f>
        <v>3</v>
      </c>
      <c r="AT39" s="60">
        <f>IF(ISBLANK(HLOOKUP(AT$2,Monitoring_eng!$A$1:$DB$79,Results!$C39,FALSE)),"",IF(HLOOKUP(AT$2,Monitoring_eng!$A$1:$DB$79,Results!$C39,FALSE)=$I39,$P39,IF(HLOOKUP(AT$2,Monitoring_eng!$A$1:$DB$79,Results!$C39,FALSE)=$K39,$Q39,IF(HLOOKUP(AT$2,Monitoring_eng!$A$1:$DB$79,Results!$C39,FALSE)=$M39,$R39,IF(HLOOKUP(AT$2,Monitoring_eng!$A$1:$DB$79,Results!$C39,FALSE)=$O39,$S39,"CHYBA")))))</f>
        <v>0</v>
      </c>
      <c r="AU39" s="60">
        <f>IF(ISBLANK(HLOOKUP(AU$2,Monitoring_eng!$A$1:$DB$79,Results!$C39,FALSE)),"",IF(HLOOKUP(AU$2,Monitoring_eng!$A$1:$DB$79,Results!$C39,FALSE)=$I39,$P39,IF(HLOOKUP(AU$2,Monitoring_eng!$A$1:$DB$79,Results!$C39,FALSE)=$K39,$Q39,IF(HLOOKUP(AU$2,Monitoring_eng!$A$1:$DB$79,Results!$C39,FALSE)=$M39,$R39,IF(HLOOKUP(AU$2,Monitoring_eng!$A$1:$DB$79,Results!$C39,FALSE)=$O39,$S39,"CHYBA")))))</f>
        <v>1.5</v>
      </c>
      <c r="AV39" s="60">
        <f>IF(ISBLANK(HLOOKUP(AV$2,Monitoring_eng!$A$1:$DB$79,Results!$C39,FALSE)),"",IF(HLOOKUP(AV$2,Monitoring_eng!$A$1:$DB$79,Results!$C39,FALSE)=$I39,$P39,IF(HLOOKUP(AV$2,Monitoring_eng!$A$1:$DB$79,Results!$C39,FALSE)=$K39,$Q39,IF(HLOOKUP(AV$2,Monitoring_eng!$A$1:$DB$79,Results!$C39,FALSE)=$M39,$R39,IF(HLOOKUP(AV$2,Monitoring_eng!$A$1:$DB$79,Results!$C39,FALSE)=$O39,$S39,"CHYBA")))))</f>
        <v>3</v>
      </c>
      <c r="AW39" s="60">
        <f>IF(ISBLANK(HLOOKUP(AW$2,Monitoring_eng!$A$1:$DB$79,Results!$C39,FALSE)),"",IF(HLOOKUP(AW$2,Monitoring_eng!$A$1:$DB$79,Results!$C39,FALSE)=$I39,$P39,IF(HLOOKUP(AW$2,Monitoring_eng!$A$1:$DB$79,Results!$C39,FALSE)=$K39,$Q39,IF(HLOOKUP(AW$2,Monitoring_eng!$A$1:$DB$79,Results!$C39,FALSE)=$M39,$R39,IF(HLOOKUP(AW$2,Monitoring_eng!$A$1:$DB$79,Results!$C39,FALSE)=$O39,$S39,"CHYBA")))))</f>
        <v>0</v>
      </c>
      <c r="AX39" s="60">
        <f>IF(ISBLANK(HLOOKUP(AX$2,Monitoring_eng!$A$1:$DB$79,Results!$C39,FALSE)),"",IF(HLOOKUP(AX$2,Monitoring_eng!$A$1:$DB$79,Results!$C39,FALSE)=$I39,$P39,IF(HLOOKUP(AX$2,Monitoring_eng!$A$1:$DB$79,Results!$C39,FALSE)=$K39,$Q39,IF(HLOOKUP(AX$2,Monitoring_eng!$A$1:$DB$79,Results!$C39,FALSE)=$M39,$R39,IF(HLOOKUP(AX$2,Monitoring_eng!$A$1:$DB$79,Results!$C39,FALSE)=$O39,$S39,"CHYBA")))))</f>
        <v>3</v>
      </c>
      <c r="AY39" s="60">
        <f>IF(ISBLANK(HLOOKUP(AY$2,Monitoring_eng!$A$1:$DB$79,Results!$C39,FALSE)),"",IF(HLOOKUP(AY$2,Monitoring_eng!$A$1:$DB$79,Results!$C39,FALSE)=$I39,$P39,IF(HLOOKUP(AY$2,Monitoring_eng!$A$1:$DB$79,Results!$C39,FALSE)=$K39,$Q39,IF(HLOOKUP(AY$2,Monitoring_eng!$A$1:$DB$79,Results!$C39,FALSE)=$M39,$R39,IF(HLOOKUP(AY$2,Monitoring_eng!$A$1:$DB$79,Results!$C39,FALSE)=$O39,$S39,"CHYBA")))))</f>
        <v>0</v>
      </c>
      <c r="AZ39" s="60">
        <f>IF(ISBLANK(HLOOKUP(AZ$2,Monitoring_eng!$A$1:$DB$79,Results!$C39,FALSE)),"",IF(HLOOKUP(AZ$2,Monitoring_eng!$A$1:$DB$79,Results!$C39,FALSE)=$I39,$P39,IF(HLOOKUP(AZ$2,Monitoring_eng!$A$1:$DB$79,Results!$C39,FALSE)=$K39,$Q39,IF(HLOOKUP(AZ$2,Monitoring_eng!$A$1:$DB$79,Results!$C39,FALSE)=$M39,$R39,IF(HLOOKUP(AZ$2,Monitoring_eng!$A$1:$DB$79,Results!$C39,FALSE)=$O39,$S39,"CHYBA")))))</f>
        <v>3</v>
      </c>
      <c r="BA39" s="60">
        <f>IF(ISBLANK(HLOOKUP(BA$2,Monitoring_eng!$A$1:$DB$79,Results!$C39,FALSE)),"",IF(HLOOKUP(BA$2,Monitoring_eng!$A$1:$DB$79,Results!$C39,FALSE)=$I39,$P39,IF(HLOOKUP(BA$2,Monitoring_eng!$A$1:$DB$79,Results!$C39,FALSE)=$K39,$Q39,IF(HLOOKUP(BA$2,Monitoring_eng!$A$1:$DB$79,Results!$C39,FALSE)=$M39,$R39,IF(HLOOKUP(BA$2,Monitoring_eng!$A$1:$DB$79,Results!$C39,FALSE)=$O39,$S39,"CHYBA")))))</f>
        <v>3</v>
      </c>
      <c r="BB39" s="60">
        <f>IF(ISBLANK(HLOOKUP(BB$2,Monitoring_eng!$A$1:$DB$79,Results!$C39,FALSE)),"",IF(HLOOKUP(BB$2,Monitoring_eng!$A$1:$DB$79,Results!$C39,FALSE)=$I39,$P39,IF(HLOOKUP(BB$2,Monitoring_eng!$A$1:$DB$79,Results!$C39,FALSE)=$K39,$Q39,IF(HLOOKUP(BB$2,Monitoring_eng!$A$1:$DB$79,Results!$C39,FALSE)=$M39,$R39,IF(HLOOKUP(BB$2,Monitoring_eng!$A$1:$DB$79,Results!$C39,FALSE)=$O39,$S39,"CHYBA")))))</f>
        <v>3</v>
      </c>
      <c r="BC39" s="60">
        <f>IF(ISBLANK(HLOOKUP(BC$2,Monitoring_eng!$A$1:$DB$79,Results!$C39,FALSE)),"",IF(HLOOKUP(BC$2,Monitoring_eng!$A$1:$DB$79,Results!$C39,FALSE)=$I39,$P39,IF(HLOOKUP(BC$2,Monitoring_eng!$A$1:$DB$79,Results!$C39,FALSE)=$K39,$Q39,IF(HLOOKUP(BC$2,Monitoring_eng!$A$1:$DB$79,Results!$C39,FALSE)=$M39,$R39,IF(HLOOKUP(BC$2,Monitoring_eng!$A$1:$DB$79,Results!$C39,FALSE)=$O39,$S39,"CHYBA")))))</f>
        <v>0</v>
      </c>
      <c r="BD39" s="60">
        <f>IF(ISBLANK(HLOOKUP(BD$2,Monitoring_eng!$A$1:$DB$79,Results!$C39,FALSE)),"",IF(HLOOKUP(BD$2,Monitoring_eng!$A$1:$DB$79,Results!$C39,FALSE)=$I39,$P39,IF(HLOOKUP(BD$2,Monitoring_eng!$A$1:$DB$79,Results!$C39,FALSE)=$K39,$Q39,IF(HLOOKUP(BD$2,Monitoring_eng!$A$1:$DB$79,Results!$C39,FALSE)=$M39,$R39,IF(HLOOKUP(BD$2,Monitoring_eng!$A$1:$DB$79,Results!$C39,FALSE)=$O39,$S39,"CHYBA")))))</f>
        <v>3</v>
      </c>
      <c r="BE39" s="60">
        <f>IF(ISBLANK(HLOOKUP(BE$2,Monitoring_eng!$A$1:$DB$79,Results!$C39,FALSE)),"",IF(HLOOKUP(BE$2,Monitoring_eng!$A$1:$DB$79,Results!$C39,FALSE)=$I39,$P39,IF(HLOOKUP(BE$2,Monitoring_eng!$A$1:$DB$79,Results!$C39,FALSE)=$K39,$Q39,IF(HLOOKUP(BE$2,Monitoring_eng!$A$1:$DB$79,Results!$C39,FALSE)=$M39,$R39,IF(HLOOKUP(BE$2,Monitoring_eng!$A$1:$DB$79,Results!$C39,FALSE)=$O39,$S39,"CHYBA")))))</f>
        <v>3</v>
      </c>
      <c r="BF39" s="60">
        <f>IF(ISBLANK(HLOOKUP(BF$2,Monitoring_eng!$A$1:$DB$79,Results!$C39,FALSE)),"",IF(HLOOKUP(BF$2,Monitoring_eng!$A$1:$DB$79,Results!$C39,FALSE)=$I39,$P39,IF(HLOOKUP(BF$2,Monitoring_eng!$A$1:$DB$79,Results!$C39,FALSE)=$K39,$Q39,IF(HLOOKUP(BF$2,Monitoring_eng!$A$1:$DB$79,Results!$C39,FALSE)=$M39,$R39,IF(HLOOKUP(BF$2,Monitoring_eng!$A$1:$DB$79,Results!$C39,FALSE)=$O39,$S39,"CHYBA")))))</f>
        <v>3</v>
      </c>
      <c r="BG39" s="60">
        <f>IF(ISBLANK(HLOOKUP(BG$2,Monitoring_eng!$A$1:$DB$79,Results!$C39,FALSE)),"",IF(HLOOKUP(BG$2,Monitoring_eng!$A$1:$DB$79,Results!$C39,FALSE)=$I39,$P39,IF(HLOOKUP(BG$2,Monitoring_eng!$A$1:$DB$79,Results!$C39,FALSE)=$K39,$Q39,IF(HLOOKUP(BG$2,Monitoring_eng!$A$1:$DB$79,Results!$C39,FALSE)=$M39,$R39,IF(HLOOKUP(BG$2,Monitoring_eng!$A$1:$DB$79,Results!$C39,FALSE)=$O39,$S39,"CHYBA")))))</f>
        <v>0</v>
      </c>
      <c r="BH39" s="60">
        <f>IF(ISBLANK(HLOOKUP(BH$2,Monitoring_eng!$A$1:$DB$79,Results!$C39,FALSE)),"",IF(HLOOKUP(BH$2,Monitoring_eng!$A$1:$DB$79,Results!$C39,FALSE)=$I39,$P39,IF(HLOOKUP(BH$2,Monitoring_eng!$A$1:$DB$79,Results!$C39,FALSE)=$K39,$Q39,IF(HLOOKUP(BH$2,Monitoring_eng!$A$1:$DB$79,Results!$C39,FALSE)=$M39,$R39,IF(HLOOKUP(BH$2,Monitoring_eng!$A$1:$DB$79,Results!$C39,FALSE)=$O39,$S39,"CHYBA")))))</f>
        <v>3</v>
      </c>
      <c r="BI39" s="60">
        <f>IF(ISBLANK(HLOOKUP(BI$2,Monitoring_eng!$A$1:$DB$79,Results!$C39,FALSE)),"",IF(HLOOKUP(BI$2,Monitoring_eng!$A$1:$DB$79,Results!$C39,FALSE)=$I39,$P39,IF(HLOOKUP(BI$2,Monitoring_eng!$A$1:$DB$79,Results!$C39,FALSE)=$K39,$Q39,IF(HLOOKUP(BI$2,Monitoring_eng!$A$1:$DB$79,Results!$C39,FALSE)=$M39,$R39,IF(HLOOKUP(BI$2,Monitoring_eng!$A$1:$DB$79,Results!$C39,FALSE)=$O39,$S39,"CHYBA")))))</f>
        <v>3</v>
      </c>
      <c r="BJ39" s="60">
        <f>IF(ISBLANK(HLOOKUP(BJ$2,Monitoring_eng!$A$1:$DB$79,Results!$C39,FALSE)),"",IF(HLOOKUP(BJ$2,Monitoring_eng!$A$1:$DB$79,Results!$C39,FALSE)=$I39,$P39,IF(HLOOKUP(BJ$2,Monitoring_eng!$A$1:$DB$79,Results!$C39,FALSE)=$K39,$Q39,IF(HLOOKUP(BJ$2,Monitoring_eng!$A$1:$DB$79,Results!$C39,FALSE)=$M39,$R39,IF(HLOOKUP(BJ$2,Monitoring_eng!$A$1:$DB$79,Results!$C39,FALSE)=$O39,$S39,"CHYBA")))))</f>
        <v>0</v>
      </c>
      <c r="BK39" s="60">
        <f>IF(ISBLANK(HLOOKUP(BK$2,Monitoring_eng!$A$1:$DB$79,Results!$C39,FALSE)),"",IF(HLOOKUP(BK$2,Monitoring_eng!$A$1:$DB$79,Results!$C39,FALSE)=$I39,$P39,IF(HLOOKUP(BK$2,Monitoring_eng!$A$1:$DB$79,Results!$C39,FALSE)=$K39,$Q39,IF(HLOOKUP(BK$2,Monitoring_eng!$A$1:$DB$79,Results!$C39,FALSE)=$M39,$R39,IF(HLOOKUP(BK$2,Monitoring_eng!$A$1:$DB$79,Results!$C39,FALSE)=$O39,$S39,"CHYBA")))))</f>
        <v>3</v>
      </c>
      <c r="BL39" s="60">
        <f>IF(ISBLANK(HLOOKUP(BL$2,Monitoring_eng!$A$1:$DB$79,Results!$C39,FALSE)),"",IF(HLOOKUP(BL$2,Monitoring_eng!$A$1:$DB$79,Results!$C39,FALSE)=$I39,$P39,IF(HLOOKUP(BL$2,Monitoring_eng!$A$1:$DB$79,Results!$C39,FALSE)=$K39,$Q39,IF(HLOOKUP(BL$2,Monitoring_eng!$A$1:$DB$79,Results!$C39,FALSE)=$M39,$R39,IF(HLOOKUP(BL$2,Monitoring_eng!$A$1:$DB$79,Results!$C39,FALSE)=$O39,$S39,"CHYBA")))))</f>
        <v>0</v>
      </c>
      <c r="BM39" s="60">
        <f>IF(ISBLANK(HLOOKUP(BM$2,Monitoring_eng!$A$1:$DB$79,Results!$C39,FALSE)),"",IF(HLOOKUP(BM$2,Monitoring_eng!$A$1:$DB$79,Results!$C39,FALSE)=$I39,$P39,IF(HLOOKUP(BM$2,Monitoring_eng!$A$1:$DB$79,Results!$C39,FALSE)=$K39,$Q39,IF(HLOOKUP(BM$2,Monitoring_eng!$A$1:$DB$79,Results!$C39,FALSE)=$M39,$R39,IF(HLOOKUP(BM$2,Monitoring_eng!$A$1:$DB$79,Results!$C39,FALSE)=$O39,$S39,"CHYBA")))))</f>
        <v>3</v>
      </c>
      <c r="BN39" s="60">
        <f>IF(ISBLANK(HLOOKUP(BN$2,Monitoring_eng!$A$1:$DB$79,Results!$C39,FALSE)),"",IF(HLOOKUP(BN$2,Monitoring_eng!$A$1:$DB$79,Results!$C39,FALSE)=$I39,$P39,IF(HLOOKUP(BN$2,Monitoring_eng!$A$1:$DB$79,Results!$C39,FALSE)=$K39,$Q39,IF(HLOOKUP(BN$2,Monitoring_eng!$A$1:$DB$79,Results!$C39,FALSE)=$M39,$R39,IF(HLOOKUP(BN$2,Monitoring_eng!$A$1:$DB$79,Results!$C39,FALSE)=$O39,$S39,"CHYBA")))))</f>
        <v>3</v>
      </c>
      <c r="BO39" s="60">
        <f>IF(ISBLANK(HLOOKUP(BO$2,Monitoring_eng!$A$1:$DB$79,Results!$C39,FALSE)),"",IF(HLOOKUP(BO$2,Monitoring_eng!$A$1:$DB$79,Results!$C39,FALSE)=$I39,$P39,IF(HLOOKUP(BO$2,Monitoring_eng!$A$1:$DB$79,Results!$C39,FALSE)=$K39,$Q39,IF(HLOOKUP(BO$2,Monitoring_eng!$A$1:$DB$79,Results!$C39,FALSE)=$M39,$R39,IF(HLOOKUP(BO$2,Monitoring_eng!$A$1:$DB$79,Results!$C39,FALSE)=$O39,$S39,"CHYBA")))))</f>
        <v>0</v>
      </c>
      <c r="BP39" s="60">
        <f>IF(ISBLANK(HLOOKUP(BP$2,Monitoring_eng!$A$1:$DB$79,Results!$C39,FALSE)),"",IF(HLOOKUP(BP$2,Monitoring_eng!$A$1:$DB$79,Results!$C39,FALSE)=$I39,$P39,IF(HLOOKUP(BP$2,Monitoring_eng!$A$1:$DB$79,Results!$C39,FALSE)=$K39,$Q39,IF(HLOOKUP(BP$2,Monitoring_eng!$A$1:$DB$79,Results!$C39,FALSE)=$M39,$R39,IF(HLOOKUP(BP$2,Monitoring_eng!$A$1:$DB$79,Results!$C39,FALSE)=$O39,$S39,"CHYBA")))))</f>
        <v>3</v>
      </c>
      <c r="BQ39" s="60">
        <f>IF(ISBLANK(HLOOKUP(BQ$2,Monitoring_eng!$A$1:$DB$79,Results!$C39,FALSE)),"",IF(HLOOKUP(BQ$2,Monitoring_eng!$A$1:$DB$79,Results!$C39,FALSE)=$I39,$P39,IF(HLOOKUP(BQ$2,Monitoring_eng!$A$1:$DB$79,Results!$C39,FALSE)=$K39,$Q39,IF(HLOOKUP(BQ$2,Monitoring_eng!$A$1:$DB$79,Results!$C39,FALSE)=$M39,$R39,IF(HLOOKUP(BQ$2,Monitoring_eng!$A$1:$DB$79,Results!$C39,FALSE)=$O39,$S39,"CHYBA")))))</f>
        <v>3</v>
      </c>
    </row>
    <row r="40" spans="1:69" x14ac:dyDescent="0.3">
      <c r="A40" s="37" t="s">
        <v>890</v>
      </c>
      <c r="B40" s="37" t="s">
        <v>340</v>
      </c>
      <c r="C40" s="37">
        <v>39</v>
      </c>
      <c r="D40" s="45" t="s">
        <v>278</v>
      </c>
      <c r="E40" s="45" t="s">
        <v>608</v>
      </c>
      <c r="F40" s="46" t="s">
        <v>38</v>
      </c>
      <c r="G40" s="37">
        <v>2</v>
      </c>
      <c r="H40" s="37" t="s">
        <v>481</v>
      </c>
      <c r="I40" s="37" t="s">
        <v>621</v>
      </c>
      <c r="J40" s="37" t="s">
        <v>482</v>
      </c>
      <c r="K40" s="59" t="s">
        <v>622</v>
      </c>
      <c r="L40" s="37" t="s">
        <v>483</v>
      </c>
      <c r="M40" s="37" t="s">
        <v>623</v>
      </c>
      <c r="N40" s="37" t="s">
        <v>755</v>
      </c>
      <c r="O40" s="37" t="s">
        <v>755</v>
      </c>
      <c r="P40" s="37">
        <f t="shared" si="0"/>
        <v>2</v>
      </c>
      <c r="Q40" s="37">
        <v>0</v>
      </c>
      <c r="R40" s="37">
        <f t="shared" si="1"/>
        <v>1</v>
      </c>
      <c r="S40" s="37" t="s">
        <v>755</v>
      </c>
      <c r="T40" s="60">
        <f>IF(ISBLANK(HLOOKUP(T$2,Monitoring_eng!$A$1:$DB$79,Results!$C40,FALSE)),"",IF(HLOOKUP(T$2,Monitoring_eng!$A$1:$DB$79,Results!$C40,FALSE)=$I40,$P40,IF(HLOOKUP(T$2,Monitoring_eng!$A$1:$DB$79,Results!$C40,FALSE)=$K40,$Q40,IF(HLOOKUP(T$2,Monitoring_eng!$A$1:$DB$79,Results!$C40,FALSE)=$M40,$R40,IF(HLOOKUP(T$2,Monitoring_eng!$A$1:$DB$79,Results!$C40,FALSE)=$O40,$S40,"CHYBA")))))</f>
        <v>2</v>
      </c>
      <c r="U40" s="60">
        <f>IF(ISBLANK(HLOOKUP(U$2,Monitoring_eng!$A$1:$DB$79,Results!$C40,FALSE)),"",IF(HLOOKUP(U$2,Monitoring_eng!$A$1:$DB$79,Results!$C40,FALSE)=$I40,$P40,IF(HLOOKUP(U$2,Monitoring_eng!$A$1:$DB$79,Results!$C40,FALSE)=$K40,$Q40,IF(HLOOKUP(U$2,Monitoring_eng!$A$1:$DB$79,Results!$C40,FALSE)=$M40,$R40,IF(HLOOKUP(U$2,Monitoring_eng!$A$1:$DB$79,Results!$C40,FALSE)=$O40,$S40,"CHYBA")))))</f>
        <v>2</v>
      </c>
      <c r="V40" s="60">
        <f>IF(ISBLANK(HLOOKUP(V$2,Monitoring_eng!$A$1:$DB$79,Results!$C40,FALSE)),"",IF(HLOOKUP(V$2,Monitoring_eng!$A$1:$DB$79,Results!$C40,FALSE)=$I40,$P40,IF(HLOOKUP(V$2,Monitoring_eng!$A$1:$DB$79,Results!$C40,FALSE)=$K40,$Q40,IF(HLOOKUP(V$2,Monitoring_eng!$A$1:$DB$79,Results!$C40,FALSE)=$M40,$R40,IF(HLOOKUP(V$2,Monitoring_eng!$A$1:$DB$79,Results!$C40,FALSE)=$O40,$S40,"CHYBA")))))</f>
        <v>2</v>
      </c>
      <c r="W40" s="60">
        <f>IF(ISBLANK(HLOOKUP(W$2,Monitoring_eng!$A$1:$DB$79,Results!$C40,FALSE)),"",IF(HLOOKUP(W$2,Monitoring_eng!$A$1:$DB$79,Results!$C40,FALSE)=$I40,$P40,IF(HLOOKUP(W$2,Monitoring_eng!$A$1:$DB$79,Results!$C40,FALSE)=$K40,$Q40,IF(HLOOKUP(W$2,Monitoring_eng!$A$1:$DB$79,Results!$C40,FALSE)=$M40,$R40,IF(HLOOKUP(W$2,Monitoring_eng!$A$1:$DB$79,Results!$C40,FALSE)=$O40,$S40,"CHYBA")))))</f>
        <v>2</v>
      </c>
      <c r="X40" s="60">
        <f>IF(ISBLANK(HLOOKUP(X$2,Monitoring_eng!$A$1:$DB$79,Results!$C40,FALSE)),"",IF(HLOOKUP(X$2,Monitoring_eng!$A$1:$DB$79,Results!$C40,FALSE)=$I40,$P40,IF(HLOOKUP(X$2,Monitoring_eng!$A$1:$DB$79,Results!$C40,FALSE)=$K40,$Q40,IF(HLOOKUP(X$2,Monitoring_eng!$A$1:$DB$79,Results!$C40,FALSE)=$M40,$R40,IF(HLOOKUP(X$2,Monitoring_eng!$A$1:$DB$79,Results!$C40,FALSE)=$O40,$S40,"CHYBA")))))</f>
        <v>0</v>
      </c>
      <c r="Y40" s="60">
        <f>IF(ISBLANK(HLOOKUP(Y$2,Monitoring_eng!$A$1:$DB$79,Results!$C40,FALSE)),"",IF(HLOOKUP(Y$2,Monitoring_eng!$A$1:$DB$79,Results!$C40,FALSE)=$I40,$P40,IF(HLOOKUP(Y$2,Monitoring_eng!$A$1:$DB$79,Results!$C40,FALSE)=$K40,$Q40,IF(HLOOKUP(Y$2,Monitoring_eng!$A$1:$DB$79,Results!$C40,FALSE)=$M40,$R40,IF(HLOOKUP(Y$2,Monitoring_eng!$A$1:$DB$79,Results!$C40,FALSE)=$O40,$S40,"CHYBA")))))</f>
        <v>2</v>
      </c>
      <c r="Z40" s="60">
        <f>IF(ISBLANK(HLOOKUP(Z$2,Monitoring_eng!$A$1:$DB$79,Results!$C40,FALSE)),"",IF(HLOOKUP(Z$2,Monitoring_eng!$A$1:$DB$79,Results!$C40,FALSE)=$I40,$P40,IF(HLOOKUP(Z$2,Monitoring_eng!$A$1:$DB$79,Results!$C40,FALSE)=$K40,$Q40,IF(HLOOKUP(Z$2,Monitoring_eng!$A$1:$DB$79,Results!$C40,FALSE)=$M40,$R40,IF(HLOOKUP(Z$2,Monitoring_eng!$A$1:$DB$79,Results!$C40,FALSE)=$O40,$S40,"CHYBA")))))</f>
        <v>2</v>
      </c>
      <c r="AA40" s="60">
        <f>IF(ISBLANK(HLOOKUP(AA$2,Monitoring_eng!$A$1:$DB$79,Results!$C40,FALSE)),"",IF(HLOOKUP(AA$2,Monitoring_eng!$A$1:$DB$79,Results!$C40,FALSE)=$I40,$P40,IF(HLOOKUP(AA$2,Monitoring_eng!$A$1:$DB$79,Results!$C40,FALSE)=$K40,$Q40,IF(HLOOKUP(AA$2,Monitoring_eng!$A$1:$DB$79,Results!$C40,FALSE)=$M40,$R40,IF(HLOOKUP(AA$2,Monitoring_eng!$A$1:$DB$79,Results!$C40,FALSE)=$O40,$S40,"CHYBA")))))</f>
        <v>0</v>
      </c>
      <c r="AB40" s="60">
        <f>IF(ISBLANK(HLOOKUP(AB$2,Monitoring_eng!$A$1:$DB$79,Results!$C40,FALSE)),"",IF(HLOOKUP(AB$2,Monitoring_eng!$A$1:$DB$79,Results!$C40,FALSE)=$I40,$P40,IF(HLOOKUP(AB$2,Monitoring_eng!$A$1:$DB$79,Results!$C40,FALSE)=$K40,$Q40,IF(HLOOKUP(AB$2,Monitoring_eng!$A$1:$DB$79,Results!$C40,FALSE)=$M40,$R40,IF(HLOOKUP(AB$2,Monitoring_eng!$A$1:$DB$79,Results!$C40,FALSE)=$O40,$S40,"CHYBA")))))</f>
        <v>2</v>
      </c>
      <c r="AC40" s="60">
        <f>IF(ISBLANK(HLOOKUP(AC$2,Monitoring_eng!$A$1:$DB$79,Results!$C40,FALSE)),"",IF(HLOOKUP(AC$2,Monitoring_eng!$A$1:$DB$79,Results!$C40,FALSE)=$I40,$P40,IF(HLOOKUP(AC$2,Monitoring_eng!$A$1:$DB$79,Results!$C40,FALSE)=$K40,$Q40,IF(HLOOKUP(AC$2,Monitoring_eng!$A$1:$DB$79,Results!$C40,FALSE)=$M40,$R40,IF(HLOOKUP(AC$2,Monitoring_eng!$A$1:$DB$79,Results!$C40,FALSE)=$O40,$S40,"CHYBA")))))</f>
        <v>2</v>
      </c>
      <c r="AD40" s="60">
        <f>IF(ISBLANK(HLOOKUP(AD$2,Monitoring_eng!$A$1:$DB$79,Results!$C40,FALSE)),"",IF(HLOOKUP(AD$2,Monitoring_eng!$A$1:$DB$79,Results!$C40,FALSE)=$I40,$P40,IF(HLOOKUP(AD$2,Monitoring_eng!$A$1:$DB$79,Results!$C40,FALSE)=$K40,$Q40,IF(HLOOKUP(AD$2,Monitoring_eng!$A$1:$DB$79,Results!$C40,FALSE)=$M40,$R40,IF(HLOOKUP(AD$2,Monitoring_eng!$A$1:$DB$79,Results!$C40,FALSE)=$O40,$S40,"CHYBA")))))</f>
        <v>2</v>
      </c>
      <c r="AE40" s="60">
        <f>IF(ISBLANK(HLOOKUP(AE$2,Monitoring_eng!$A$1:$DB$79,Results!$C40,FALSE)),"",IF(HLOOKUP(AE$2,Monitoring_eng!$A$1:$DB$79,Results!$C40,FALSE)=$I40,$P40,IF(HLOOKUP(AE$2,Monitoring_eng!$A$1:$DB$79,Results!$C40,FALSE)=$K40,$Q40,IF(HLOOKUP(AE$2,Monitoring_eng!$A$1:$DB$79,Results!$C40,FALSE)=$M40,$R40,IF(HLOOKUP(AE$2,Monitoring_eng!$A$1:$DB$79,Results!$C40,FALSE)=$O40,$S40,"CHYBA")))))</f>
        <v>0</v>
      </c>
      <c r="AF40" s="60">
        <f>IF(ISBLANK(HLOOKUP(AF$2,Monitoring_eng!$A$1:$DB$79,Results!$C40,FALSE)),"",IF(HLOOKUP(AF$2,Monitoring_eng!$A$1:$DB$79,Results!$C40,FALSE)=$I40,$P40,IF(HLOOKUP(AF$2,Monitoring_eng!$A$1:$DB$79,Results!$C40,FALSE)=$K40,$Q40,IF(HLOOKUP(AF$2,Monitoring_eng!$A$1:$DB$79,Results!$C40,FALSE)=$M40,$R40,IF(HLOOKUP(AF$2,Monitoring_eng!$A$1:$DB$79,Results!$C40,FALSE)=$O40,$S40,"CHYBA")))))</f>
        <v>1</v>
      </c>
      <c r="AG40" s="60">
        <f>IF(ISBLANK(HLOOKUP(AG$2,Monitoring_eng!$A$1:$DB$79,Results!$C40,FALSE)),"",IF(HLOOKUP(AG$2,Monitoring_eng!$A$1:$DB$79,Results!$C40,FALSE)=$I40,$P40,IF(HLOOKUP(AG$2,Monitoring_eng!$A$1:$DB$79,Results!$C40,FALSE)=$K40,$Q40,IF(HLOOKUP(AG$2,Monitoring_eng!$A$1:$DB$79,Results!$C40,FALSE)=$M40,$R40,IF(HLOOKUP(AG$2,Monitoring_eng!$A$1:$DB$79,Results!$C40,FALSE)=$O40,$S40,"CHYBA")))))</f>
        <v>2</v>
      </c>
      <c r="AH40" s="60">
        <f>IF(ISBLANK(HLOOKUP(AH$2,Monitoring_eng!$A$1:$DB$79,Results!$C40,FALSE)),"",IF(HLOOKUP(AH$2,Monitoring_eng!$A$1:$DB$79,Results!$C40,FALSE)=$I40,$P40,IF(HLOOKUP(AH$2,Monitoring_eng!$A$1:$DB$79,Results!$C40,FALSE)=$K40,$Q40,IF(HLOOKUP(AH$2,Monitoring_eng!$A$1:$DB$79,Results!$C40,FALSE)=$M40,$R40,IF(HLOOKUP(AH$2,Monitoring_eng!$A$1:$DB$79,Results!$C40,FALSE)=$O40,$S40,"CHYBA")))))</f>
        <v>2</v>
      </c>
      <c r="AI40" s="60">
        <f>IF(ISBLANK(HLOOKUP(AI$2,Monitoring_eng!$A$1:$DB$79,Results!$C40,FALSE)),"",IF(HLOOKUP(AI$2,Monitoring_eng!$A$1:$DB$79,Results!$C40,FALSE)=$I40,$P40,IF(HLOOKUP(AI$2,Monitoring_eng!$A$1:$DB$79,Results!$C40,FALSE)=$K40,$Q40,IF(HLOOKUP(AI$2,Monitoring_eng!$A$1:$DB$79,Results!$C40,FALSE)=$M40,$R40,IF(HLOOKUP(AI$2,Monitoring_eng!$A$1:$DB$79,Results!$C40,FALSE)=$O40,$S40,"CHYBA")))))</f>
        <v>2</v>
      </c>
      <c r="AJ40" s="60">
        <f>IF(ISBLANK(HLOOKUP(AJ$2,Monitoring_eng!$A$1:$DB$79,Results!$C40,FALSE)),"",IF(HLOOKUP(AJ$2,Monitoring_eng!$A$1:$DB$79,Results!$C40,FALSE)=$I40,$P40,IF(HLOOKUP(AJ$2,Monitoring_eng!$A$1:$DB$79,Results!$C40,FALSE)=$K40,$Q40,IF(HLOOKUP(AJ$2,Monitoring_eng!$A$1:$DB$79,Results!$C40,FALSE)=$M40,$R40,IF(HLOOKUP(AJ$2,Monitoring_eng!$A$1:$DB$79,Results!$C40,FALSE)=$O40,$S40,"CHYBA")))))</f>
        <v>0</v>
      </c>
      <c r="AK40" s="60">
        <f>IF(ISBLANK(HLOOKUP(AK$2,Monitoring_eng!$A$1:$DB$79,Results!$C40,FALSE)),"",IF(HLOOKUP(AK$2,Monitoring_eng!$A$1:$DB$79,Results!$C40,FALSE)=$I40,$P40,IF(HLOOKUP(AK$2,Monitoring_eng!$A$1:$DB$79,Results!$C40,FALSE)=$K40,$Q40,IF(HLOOKUP(AK$2,Monitoring_eng!$A$1:$DB$79,Results!$C40,FALSE)=$M40,$R40,IF(HLOOKUP(AK$2,Monitoring_eng!$A$1:$DB$79,Results!$C40,FALSE)=$O40,$S40,"CHYBA")))))</f>
        <v>0</v>
      </c>
      <c r="AL40" s="60">
        <f>IF(ISBLANK(HLOOKUP(AL$2,Monitoring_eng!$A$1:$DB$79,Results!$C40,FALSE)),"",IF(HLOOKUP(AL$2,Monitoring_eng!$A$1:$DB$79,Results!$C40,FALSE)=$I40,$P40,IF(HLOOKUP(AL$2,Monitoring_eng!$A$1:$DB$79,Results!$C40,FALSE)=$K40,$Q40,IF(HLOOKUP(AL$2,Monitoring_eng!$A$1:$DB$79,Results!$C40,FALSE)=$M40,$R40,IF(HLOOKUP(AL$2,Monitoring_eng!$A$1:$DB$79,Results!$C40,FALSE)=$O40,$S40,"CHYBA")))))</f>
        <v>0</v>
      </c>
      <c r="AM40" s="60">
        <f>IF(ISBLANK(HLOOKUP(AM$2,Monitoring_eng!$A$1:$DB$79,Results!$C40,FALSE)),"",IF(HLOOKUP(AM$2,Monitoring_eng!$A$1:$DB$79,Results!$C40,FALSE)=$I40,$P40,IF(HLOOKUP(AM$2,Monitoring_eng!$A$1:$DB$79,Results!$C40,FALSE)=$K40,$Q40,IF(HLOOKUP(AM$2,Monitoring_eng!$A$1:$DB$79,Results!$C40,FALSE)=$M40,$R40,IF(HLOOKUP(AM$2,Monitoring_eng!$A$1:$DB$79,Results!$C40,FALSE)=$O40,$S40,"CHYBA")))))</f>
        <v>0</v>
      </c>
      <c r="AN40" s="60">
        <f>IF(ISBLANK(HLOOKUP(AN$2,Monitoring_eng!$A$1:$DB$79,Results!$C40,FALSE)),"",IF(HLOOKUP(AN$2,Monitoring_eng!$A$1:$DB$79,Results!$C40,FALSE)=$I40,$P40,IF(HLOOKUP(AN$2,Monitoring_eng!$A$1:$DB$79,Results!$C40,FALSE)=$K40,$Q40,IF(HLOOKUP(AN$2,Monitoring_eng!$A$1:$DB$79,Results!$C40,FALSE)=$M40,$R40,IF(HLOOKUP(AN$2,Monitoring_eng!$A$1:$DB$79,Results!$C40,FALSE)=$O40,$S40,"CHYBA")))))</f>
        <v>2</v>
      </c>
      <c r="AO40" s="60">
        <f>IF(ISBLANK(HLOOKUP(AO$2,Monitoring_eng!$A$1:$DB$79,Results!$C40,FALSE)),"",IF(HLOOKUP(AO$2,Monitoring_eng!$A$1:$DB$79,Results!$C40,FALSE)=$I40,$P40,IF(HLOOKUP(AO$2,Monitoring_eng!$A$1:$DB$79,Results!$C40,FALSE)=$K40,$Q40,IF(HLOOKUP(AO$2,Monitoring_eng!$A$1:$DB$79,Results!$C40,FALSE)=$M40,$R40,IF(HLOOKUP(AO$2,Monitoring_eng!$A$1:$DB$79,Results!$C40,FALSE)=$O40,$S40,"CHYBA")))))</f>
        <v>2</v>
      </c>
      <c r="AP40" s="60">
        <f>IF(ISBLANK(HLOOKUP(AP$2,Monitoring_eng!$A$1:$DB$79,Results!$C40,FALSE)),"",IF(HLOOKUP(AP$2,Monitoring_eng!$A$1:$DB$79,Results!$C40,FALSE)=$I40,$P40,IF(HLOOKUP(AP$2,Monitoring_eng!$A$1:$DB$79,Results!$C40,FALSE)=$K40,$Q40,IF(HLOOKUP(AP$2,Monitoring_eng!$A$1:$DB$79,Results!$C40,FALSE)=$M40,$R40,IF(HLOOKUP(AP$2,Monitoring_eng!$A$1:$DB$79,Results!$C40,FALSE)=$O40,$S40,"CHYBA")))))</f>
        <v>0</v>
      </c>
      <c r="AQ40" s="60">
        <f>IF(ISBLANK(HLOOKUP(AQ$2,Monitoring_eng!$A$1:$DB$79,Results!$C40,FALSE)),"",IF(HLOOKUP(AQ$2,Monitoring_eng!$A$1:$DB$79,Results!$C40,FALSE)=$I40,$P40,IF(HLOOKUP(AQ$2,Monitoring_eng!$A$1:$DB$79,Results!$C40,FALSE)=$K40,$Q40,IF(HLOOKUP(AQ$2,Monitoring_eng!$A$1:$DB$79,Results!$C40,FALSE)=$M40,$R40,IF(HLOOKUP(AQ$2,Monitoring_eng!$A$1:$DB$79,Results!$C40,FALSE)=$O40,$S40,"CHYBA")))))</f>
        <v>0</v>
      </c>
      <c r="AR40" s="60">
        <f>IF(ISBLANK(HLOOKUP(AR$2,Monitoring_eng!$A$1:$DB$79,Results!$C40,FALSE)),"",IF(HLOOKUP(AR$2,Monitoring_eng!$A$1:$DB$79,Results!$C40,FALSE)=$I40,$P40,IF(HLOOKUP(AR$2,Monitoring_eng!$A$1:$DB$79,Results!$C40,FALSE)=$K40,$Q40,IF(HLOOKUP(AR$2,Monitoring_eng!$A$1:$DB$79,Results!$C40,FALSE)=$M40,$R40,IF(HLOOKUP(AR$2,Monitoring_eng!$A$1:$DB$79,Results!$C40,FALSE)=$O40,$S40,"CHYBA")))))</f>
        <v>2</v>
      </c>
      <c r="AS40" s="60">
        <f>IF(ISBLANK(HLOOKUP(AS$2,Monitoring_eng!$A$1:$DB$79,Results!$C40,FALSE)),"",IF(HLOOKUP(AS$2,Monitoring_eng!$A$1:$DB$79,Results!$C40,FALSE)=$I40,$P40,IF(HLOOKUP(AS$2,Monitoring_eng!$A$1:$DB$79,Results!$C40,FALSE)=$K40,$Q40,IF(HLOOKUP(AS$2,Monitoring_eng!$A$1:$DB$79,Results!$C40,FALSE)=$M40,$R40,IF(HLOOKUP(AS$2,Monitoring_eng!$A$1:$DB$79,Results!$C40,FALSE)=$O40,$S40,"CHYBA")))))</f>
        <v>0</v>
      </c>
      <c r="AT40" s="60">
        <f>IF(ISBLANK(HLOOKUP(AT$2,Monitoring_eng!$A$1:$DB$79,Results!$C40,FALSE)),"",IF(HLOOKUP(AT$2,Monitoring_eng!$A$1:$DB$79,Results!$C40,FALSE)=$I40,$P40,IF(HLOOKUP(AT$2,Monitoring_eng!$A$1:$DB$79,Results!$C40,FALSE)=$K40,$Q40,IF(HLOOKUP(AT$2,Monitoring_eng!$A$1:$DB$79,Results!$C40,FALSE)=$M40,$R40,IF(HLOOKUP(AT$2,Monitoring_eng!$A$1:$DB$79,Results!$C40,FALSE)=$O40,$S40,"CHYBA")))))</f>
        <v>0</v>
      </c>
      <c r="AU40" s="60">
        <f>IF(ISBLANK(HLOOKUP(AU$2,Monitoring_eng!$A$1:$DB$79,Results!$C40,FALSE)),"",IF(HLOOKUP(AU$2,Monitoring_eng!$A$1:$DB$79,Results!$C40,FALSE)=$I40,$P40,IF(HLOOKUP(AU$2,Monitoring_eng!$A$1:$DB$79,Results!$C40,FALSE)=$K40,$Q40,IF(HLOOKUP(AU$2,Monitoring_eng!$A$1:$DB$79,Results!$C40,FALSE)=$M40,$R40,IF(HLOOKUP(AU$2,Monitoring_eng!$A$1:$DB$79,Results!$C40,FALSE)=$O40,$S40,"CHYBA")))))</f>
        <v>0</v>
      </c>
      <c r="AV40" s="60">
        <f>IF(ISBLANK(HLOOKUP(AV$2,Monitoring_eng!$A$1:$DB$79,Results!$C40,FALSE)),"",IF(HLOOKUP(AV$2,Monitoring_eng!$A$1:$DB$79,Results!$C40,FALSE)=$I40,$P40,IF(HLOOKUP(AV$2,Monitoring_eng!$A$1:$DB$79,Results!$C40,FALSE)=$K40,$Q40,IF(HLOOKUP(AV$2,Monitoring_eng!$A$1:$DB$79,Results!$C40,FALSE)=$M40,$R40,IF(HLOOKUP(AV$2,Monitoring_eng!$A$1:$DB$79,Results!$C40,FALSE)=$O40,$S40,"CHYBA")))))</f>
        <v>2</v>
      </c>
      <c r="AW40" s="60">
        <f>IF(ISBLANK(HLOOKUP(AW$2,Monitoring_eng!$A$1:$DB$79,Results!$C40,FALSE)),"",IF(HLOOKUP(AW$2,Monitoring_eng!$A$1:$DB$79,Results!$C40,FALSE)=$I40,$P40,IF(HLOOKUP(AW$2,Monitoring_eng!$A$1:$DB$79,Results!$C40,FALSE)=$K40,$Q40,IF(HLOOKUP(AW$2,Monitoring_eng!$A$1:$DB$79,Results!$C40,FALSE)=$M40,$R40,IF(HLOOKUP(AW$2,Monitoring_eng!$A$1:$DB$79,Results!$C40,FALSE)=$O40,$S40,"CHYBA")))))</f>
        <v>2</v>
      </c>
      <c r="AX40" s="60">
        <f>IF(ISBLANK(HLOOKUP(AX$2,Monitoring_eng!$A$1:$DB$79,Results!$C40,FALSE)),"",IF(HLOOKUP(AX$2,Monitoring_eng!$A$1:$DB$79,Results!$C40,FALSE)=$I40,$P40,IF(HLOOKUP(AX$2,Monitoring_eng!$A$1:$DB$79,Results!$C40,FALSE)=$K40,$Q40,IF(HLOOKUP(AX$2,Monitoring_eng!$A$1:$DB$79,Results!$C40,FALSE)=$M40,$R40,IF(HLOOKUP(AX$2,Monitoring_eng!$A$1:$DB$79,Results!$C40,FALSE)=$O40,$S40,"CHYBA")))))</f>
        <v>1</v>
      </c>
      <c r="AY40" s="60">
        <f>IF(ISBLANK(HLOOKUP(AY$2,Monitoring_eng!$A$1:$DB$79,Results!$C40,FALSE)),"",IF(HLOOKUP(AY$2,Monitoring_eng!$A$1:$DB$79,Results!$C40,FALSE)=$I40,$P40,IF(HLOOKUP(AY$2,Monitoring_eng!$A$1:$DB$79,Results!$C40,FALSE)=$K40,$Q40,IF(HLOOKUP(AY$2,Monitoring_eng!$A$1:$DB$79,Results!$C40,FALSE)=$M40,$R40,IF(HLOOKUP(AY$2,Monitoring_eng!$A$1:$DB$79,Results!$C40,FALSE)=$O40,$S40,"CHYBA")))))</f>
        <v>0</v>
      </c>
      <c r="AZ40" s="60">
        <f>IF(ISBLANK(HLOOKUP(AZ$2,Monitoring_eng!$A$1:$DB$79,Results!$C40,FALSE)),"",IF(HLOOKUP(AZ$2,Monitoring_eng!$A$1:$DB$79,Results!$C40,FALSE)=$I40,$P40,IF(HLOOKUP(AZ$2,Monitoring_eng!$A$1:$DB$79,Results!$C40,FALSE)=$K40,$Q40,IF(HLOOKUP(AZ$2,Monitoring_eng!$A$1:$DB$79,Results!$C40,FALSE)=$M40,$R40,IF(HLOOKUP(AZ$2,Monitoring_eng!$A$1:$DB$79,Results!$C40,FALSE)=$O40,$S40,"CHYBA")))))</f>
        <v>1</v>
      </c>
      <c r="BA40" s="60">
        <f>IF(ISBLANK(HLOOKUP(BA$2,Monitoring_eng!$A$1:$DB$79,Results!$C40,FALSE)),"",IF(HLOOKUP(BA$2,Monitoring_eng!$A$1:$DB$79,Results!$C40,FALSE)=$I40,$P40,IF(HLOOKUP(BA$2,Monitoring_eng!$A$1:$DB$79,Results!$C40,FALSE)=$K40,$Q40,IF(HLOOKUP(BA$2,Monitoring_eng!$A$1:$DB$79,Results!$C40,FALSE)=$M40,$R40,IF(HLOOKUP(BA$2,Monitoring_eng!$A$1:$DB$79,Results!$C40,FALSE)=$O40,$S40,"CHYBA")))))</f>
        <v>2</v>
      </c>
      <c r="BB40" s="60">
        <f>IF(ISBLANK(HLOOKUP(BB$2,Monitoring_eng!$A$1:$DB$79,Results!$C40,FALSE)),"",IF(HLOOKUP(BB$2,Monitoring_eng!$A$1:$DB$79,Results!$C40,FALSE)=$I40,$P40,IF(HLOOKUP(BB$2,Monitoring_eng!$A$1:$DB$79,Results!$C40,FALSE)=$K40,$Q40,IF(HLOOKUP(BB$2,Monitoring_eng!$A$1:$DB$79,Results!$C40,FALSE)=$M40,$R40,IF(HLOOKUP(BB$2,Monitoring_eng!$A$1:$DB$79,Results!$C40,FALSE)=$O40,$S40,"CHYBA")))))</f>
        <v>1</v>
      </c>
      <c r="BC40" s="60">
        <f>IF(ISBLANK(HLOOKUP(BC$2,Monitoring_eng!$A$1:$DB$79,Results!$C40,FALSE)),"",IF(HLOOKUP(BC$2,Monitoring_eng!$A$1:$DB$79,Results!$C40,FALSE)=$I40,$P40,IF(HLOOKUP(BC$2,Monitoring_eng!$A$1:$DB$79,Results!$C40,FALSE)=$K40,$Q40,IF(HLOOKUP(BC$2,Monitoring_eng!$A$1:$DB$79,Results!$C40,FALSE)=$M40,$R40,IF(HLOOKUP(BC$2,Monitoring_eng!$A$1:$DB$79,Results!$C40,FALSE)=$O40,$S40,"CHYBA")))))</f>
        <v>2</v>
      </c>
      <c r="BD40" s="60">
        <f>IF(ISBLANK(HLOOKUP(BD$2,Monitoring_eng!$A$1:$DB$79,Results!$C40,FALSE)),"",IF(HLOOKUP(BD$2,Monitoring_eng!$A$1:$DB$79,Results!$C40,FALSE)=$I40,$P40,IF(HLOOKUP(BD$2,Monitoring_eng!$A$1:$DB$79,Results!$C40,FALSE)=$K40,$Q40,IF(HLOOKUP(BD$2,Monitoring_eng!$A$1:$DB$79,Results!$C40,FALSE)=$M40,$R40,IF(HLOOKUP(BD$2,Monitoring_eng!$A$1:$DB$79,Results!$C40,FALSE)=$O40,$S40,"CHYBA")))))</f>
        <v>0</v>
      </c>
      <c r="BE40" s="60">
        <f>IF(ISBLANK(HLOOKUP(BE$2,Monitoring_eng!$A$1:$DB$79,Results!$C40,FALSE)),"",IF(HLOOKUP(BE$2,Monitoring_eng!$A$1:$DB$79,Results!$C40,FALSE)=$I40,$P40,IF(HLOOKUP(BE$2,Monitoring_eng!$A$1:$DB$79,Results!$C40,FALSE)=$K40,$Q40,IF(HLOOKUP(BE$2,Monitoring_eng!$A$1:$DB$79,Results!$C40,FALSE)=$M40,$R40,IF(HLOOKUP(BE$2,Monitoring_eng!$A$1:$DB$79,Results!$C40,FALSE)=$O40,$S40,"CHYBA")))))</f>
        <v>2</v>
      </c>
      <c r="BF40" s="60">
        <f>IF(ISBLANK(HLOOKUP(BF$2,Monitoring_eng!$A$1:$DB$79,Results!$C40,FALSE)),"",IF(HLOOKUP(BF$2,Monitoring_eng!$A$1:$DB$79,Results!$C40,FALSE)=$I40,$P40,IF(HLOOKUP(BF$2,Monitoring_eng!$A$1:$DB$79,Results!$C40,FALSE)=$K40,$Q40,IF(HLOOKUP(BF$2,Monitoring_eng!$A$1:$DB$79,Results!$C40,FALSE)=$M40,$R40,IF(HLOOKUP(BF$2,Monitoring_eng!$A$1:$DB$79,Results!$C40,FALSE)=$O40,$S40,"CHYBA")))))</f>
        <v>0</v>
      </c>
      <c r="BG40" s="60">
        <f>IF(ISBLANK(HLOOKUP(BG$2,Monitoring_eng!$A$1:$DB$79,Results!$C40,FALSE)),"",IF(HLOOKUP(BG$2,Monitoring_eng!$A$1:$DB$79,Results!$C40,FALSE)=$I40,$P40,IF(HLOOKUP(BG$2,Monitoring_eng!$A$1:$DB$79,Results!$C40,FALSE)=$K40,$Q40,IF(HLOOKUP(BG$2,Monitoring_eng!$A$1:$DB$79,Results!$C40,FALSE)=$M40,$R40,IF(HLOOKUP(BG$2,Monitoring_eng!$A$1:$DB$79,Results!$C40,FALSE)=$O40,$S40,"CHYBA")))))</f>
        <v>0</v>
      </c>
      <c r="BH40" s="60">
        <f>IF(ISBLANK(HLOOKUP(BH$2,Monitoring_eng!$A$1:$DB$79,Results!$C40,FALSE)),"",IF(HLOOKUP(BH$2,Monitoring_eng!$A$1:$DB$79,Results!$C40,FALSE)=$I40,$P40,IF(HLOOKUP(BH$2,Monitoring_eng!$A$1:$DB$79,Results!$C40,FALSE)=$K40,$Q40,IF(HLOOKUP(BH$2,Monitoring_eng!$A$1:$DB$79,Results!$C40,FALSE)=$M40,$R40,IF(HLOOKUP(BH$2,Monitoring_eng!$A$1:$DB$79,Results!$C40,FALSE)=$O40,$S40,"CHYBA")))))</f>
        <v>2</v>
      </c>
      <c r="BI40" s="60">
        <f>IF(ISBLANK(HLOOKUP(BI$2,Monitoring_eng!$A$1:$DB$79,Results!$C40,FALSE)),"",IF(HLOOKUP(BI$2,Monitoring_eng!$A$1:$DB$79,Results!$C40,FALSE)=$I40,$P40,IF(HLOOKUP(BI$2,Monitoring_eng!$A$1:$DB$79,Results!$C40,FALSE)=$K40,$Q40,IF(HLOOKUP(BI$2,Monitoring_eng!$A$1:$DB$79,Results!$C40,FALSE)=$M40,$R40,IF(HLOOKUP(BI$2,Monitoring_eng!$A$1:$DB$79,Results!$C40,FALSE)=$O40,$S40,"CHYBA")))))</f>
        <v>2</v>
      </c>
      <c r="BJ40" s="60">
        <f>IF(ISBLANK(HLOOKUP(BJ$2,Monitoring_eng!$A$1:$DB$79,Results!$C40,FALSE)),"",IF(HLOOKUP(BJ$2,Monitoring_eng!$A$1:$DB$79,Results!$C40,FALSE)=$I40,$P40,IF(HLOOKUP(BJ$2,Monitoring_eng!$A$1:$DB$79,Results!$C40,FALSE)=$K40,$Q40,IF(HLOOKUP(BJ$2,Monitoring_eng!$A$1:$DB$79,Results!$C40,FALSE)=$M40,$R40,IF(HLOOKUP(BJ$2,Monitoring_eng!$A$1:$DB$79,Results!$C40,FALSE)=$O40,$S40,"CHYBA")))))</f>
        <v>2</v>
      </c>
      <c r="BK40" s="60">
        <f>IF(ISBLANK(HLOOKUP(BK$2,Monitoring_eng!$A$1:$DB$79,Results!$C40,FALSE)),"",IF(HLOOKUP(BK$2,Monitoring_eng!$A$1:$DB$79,Results!$C40,FALSE)=$I40,$P40,IF(HLOOKUP(BK$2,Monitoring_eng!$A$1:$DB$79,Results!$C40,FALSE)=$K40,$Q40,IF(HLOOKUP(BK$2,Monitoring_eng!$A$1:$DB$79,Results!$C40,FALSE)=$M40,$R40,IF(HLOOKUP(BK$2,Monitoring_eng!$A$1:$DB$79,Results!$C40,FALSE)=$O40,$S40,"CHYBA")))))</f>
        <v>2</v>
      </c>
      <c r="BL40" s="60">
        <f>IF(ISBLANK(HLOOKUP(BL$2,Monitoring_eng!$A$1:$DB$79,Results!$C40,FALSE)),"",IF(HLOOKUP(BL$2,Monitoring_eng!$A$1:$DB$79,Results!$C40,FALSE)=$I40,$P40,IF(HLOOKUP(BL$2,Monitoring_eng!$A$1:$DB$79,Results!$C40,FALSE)=$K40,$Q40,IF(HLOOKUP(BL$2,Monitoring_eng!$A$1:$DB$79,Results!$C40,FALSE)=$M40,$R40,IF(HLOOKUP(BL$2,Monitoring_eng!$A$1:$DB$79,Results!$C40,FALSE)=$O40,$S40,"CHYBA")))))</f>
        <v>2</v>
      </c>
      <c r="BM40" s="60">
        <f>IF(ISBLANK(HLOOKUP(BM$2,Monitoring_eng!$A$1:$DB$79,Results!$C40,FALSE)),"",IF(HLOOKUP(BM$2,Monitoring_eng!$A$1:$DB$79,Results!$C40,FALSE)=$I40,$P40,IF(HLOOKUP(BM$2,Monitoring_eng!$A$1:$DB$79,Results!$C40,FALSE)=$K40,$Q40,IF(HLOOKUP(BM$2,Monitoring_eng!$A$1:$DB$79,Results!$C40,FALSE)=$M40,$R40,IF(HLOOKUP(BM$2,Monitoring_eng!$A$1:$DB$79,Results!$C40,FALSE)=$O40,$S40,"CHYBA")))))</f>
        <v>2</v>
      </c>
      <c r="BN40" s="60">
        <f>IF(ISBLANK(HLOOKUP(BN$2,Monitoring_eng!$A$1:$DB$79,Results!$C40,FALSE)),"",IF(HLOOKUP(BN$2,Monitoring_eng!$A$1:$DB$79,Results!$C40,FALSE)=$I40,$P40,IF(HLOOKUP(BN$2,Monitoring_eng!$A$1:$DB$79,Results!$C40,FALSE)=$K40,$Q40,IF(HLOOKUP(BN$2,Monitoring_eng!$A$1:$DB$79,Results!$C40,FALSE)=$M40,$R40,IF(HLOOKUP(BN$2,Monitoring_eng!$A$1:$DB$79,Results!$C40,FALSE)=$O40,$S40,"CHYBA")))))</f>
        <v>2</v>
      </c>
      <c r="BO40" s="60">
        <f>IF(ISBLANK(HLOOKUP(BO$2,Monitoring_eng!$A$1:$DB$79,Results!$C40,FALSE)),"",IF(HLOOKUP(BO$2,Monitoring_eng!$A$1:$DB$79,Results!$C40,FALSE)=$I40,$P40,IF(HLOOKUP(BO$2,Monitoring_eng!$A$1:$DB$79,Results!$C40,FALSE)=$K40,$Q40,IF(HLOOKUP(BO$2,Monitoring_eng!$A$1:$DB$79,Results!$C40,FALSE)=$M40,$R40,IF(HLOOKUP(BO$2,Monitoring_eng!$A$1:$DB$79,Results!$C40,FALSE)=$O40,$S40,"CHYBA")))))</f>
        <v>2</v>
      </c>
      <c r="BP40" s="60">
        <f>IF(ISBLANK(HLOOKUP(BP$2,Monitoring_eng!$A$1:$DB$79,Results!$C40,FALSE)),"",IF(HLOOKUP(BP$2,Monitoring_eng!$A$1:$DB$79,Results!$C40,FALSE)=$I40,$P40,IF(HLOOKUP(BP$2,Monitoring_eng!$A$1:$DB$79,Results!$C40,FALSE)=$K40,$Q40,IF(HLOOKUP(BP$2,Monitoring_eng!$A$1:$DB$79,Results!$C40,FALSE)=$M40,$R40,IF(HLOOKUP(BP$2,Monitoring_eng!$A$1:$DB$79,Results!$C40,FALSE)=$O40,$S40,"CHYBA")))))</f>
        <v>2</v>
      </c>
      <c r="BQ40" s="60">
        <f>IF(ISBLANK(HLOOKUP(BQ$2,Monitoring_eng!$A$1:$DB$79,Results!$C40,FALSE)),"",IF(HLOOKUP(BQ$2,Monitoring_eng!$A$1:$DB$79,Results!$C40,FALSE)=$I40,$P40,IF(HLOOKUP(BQ$2,Monitoring_eng!$A$1:$DB$79,Results!$C40,FALSE)=$K40,$Q40,IF(HLOOKUP(BQ$2,Monitoring_eng!$A$1:$DB$79,Results!$C40,FALSE)=$M40,$R40,IF(HLOOKUP(BQ$2,Monitoring_eng!$A$1:$DB$79,Results!$C40,FALSE)=$O40,$S40,"CHYBA")))))</f>
        <v>2</v>
      </c>
    </row>
    <row r="41" spans="1:69" x14ac:dyDescent="0.3">
      <c r="A41" s="37" t="s">
        <v>891</v>
      </c>
      <c r="B41" s="37" t="s">
        <v>341</v>
      </c>
      <c r="C41" s="37">
        <v>40</v>
      </c>
      <c r="D41" s="45" t="s">
        <v>280</v>
      </c>
      <c r="E41" s="45" t="s">
        <v>609</v>
      </c>
      <c r="F41" s="46" t="s">
        <v>38</v>
      </c>
      <c r="G41" s="37">
        <v>1</v>
      </c>
      <c r="H41" s="37" t="s">
        <v>481</v>
      </c>
      <c r="I41" s="37" t="s">
        <v>621</v>
      </c>
      <c r="J41" s="37" t="s">
        <v>482</v>
      </c>
      <c r="K41" s="59" t="s">
        <v>622</v>
      </c>
      <c r="L41" s="37" t="s">
        <v>483</v>
      </c>
      <c r="M41" s="37" t="s">
        <v>623</v>
      </c>
      <c r="N41" s="37" t="s">
        <v>755</v>
      </c>
      <c r="O41" s="37" t="s">
        <v>755</v>
      </c>
      <c r="P41" s="37">
        <f t="shared" si="0"/>
        <v>1</v>
      </c>
      <c r="Q41" s="37">
        <v>0</v>
      </c>
      <c r="R41" s="37">
        <f t="shared" si="1"/>
        <v>0.5</v>
      </c>
      <c r="S41" s="37" t="s">
        <v>755</v>
      </c>
      <c r="T41" s="60">
        <f>IF(ISBLANK(HLOOKUP(T$2,Monitoring_eng!$A$1:$DB$79,Results!$C41,FALSE)),"",IF(HLOOKUP(T$2,Monitoring_eng!$A$1:$DB$79,Results!$C41,FALSE)=$I41,$P41,IF(HLOOKUP(T$2,Monitoring_eng!$A$1:$DB$79,Results!$C41,FALSE)=$K41,$Q41,IF(HLOOKUP(T$2,Monitoring_eng!$A$1:$DB$79,Results!$C41,FALSE)=$M41,$R41,IF(HLOOKUP(T$2,Monitoring_eng!$A$1:$DB$79,Results!$C41,FALSE)=$O41,$S41,"CHYBA")))))</f>
        <v>1</v>
      </c>
      <c r="U41" s="60">
        <f>IF(ISBLANK(HLOOKUP(U$2,Monitoring_eng!$A$1:$DB$79,Results!$C41,FALSE)),"",IF(HLOOKUP(U$2,Monitoring_eng!$A$1:$DB$79,Results!$C41,FALSE)=$I41,$P41,IF(HLOOKUP(U$2,Monitoring_eng!$A$1:$DB$79,Results!$C41,FALSE)=$K41,$Q41,IF(HLOOKUP(U$2,Monitoring_eng!$A$1:$DB$79,Results!$C41,FALSE)=$M41,$R41,IF(HLOOKUP(U$2,Monitoring_eng!$A$1:$DB$79,Results!$C41,FALSE)=$O41,$S41,"CHYBA")))))</f>
        <v>1</v>
      </c>
      <c r="V41" s="60">
        <f>IF(ISBLANK(HLOOKUP(V$2,Monitoring_eng!$A$1:$DB$79,Results!$C41,FALSE)),"",IF(HLOOKUP(V$2,Monitoring_eng!$A$1:$DB$79,Results!$C41,FALSE)=$I41,$P41,IF(HLOOKUP(V$2,Monitoring_eng!$A$1:$DB$79,Results!$C41,FALSE)=$K41,$Q41,IF(HLOOKUP(V$2,Monitoring_eng!$A$1:$DB$79,Results!$C41,FALSE)=$M41,$R41,IF(HLOOKUP(V$2,Monitoring_eng!$A$1:$DB$79,Results!$C41,FALSE)=$O41,$S41,"CHYBA")))))</f>
        <v>0</v>
      </c>
      <c r="W41" s="60">
        <f>IF(ISBLANK(HLOOKUP(W$2,Monitoring_eng!$A$1:$DB$79,Results!$C41,FALSE)),"",IF(HLOOKUP(W$2,Monitoring_eng!$A$1:$DB$79,Results!$C41,FALSE)=$I41,$P41,IF(HLOOKUP(W$2,Monitoring_eng!$A$1:$DB$79,Results!$C41,FALSE)=$K41,$Q41,IF(HLOOKUP(W$2,Monitoring_eng!$A$1:$DB$79,Results!$C41,FALSE)=$M41,$R41,IF(HLOOKUP(W$2,Monitoring_eng!$A$1:$DB$79,Results!$C41,FALSE)=$O41,$S41,"CHYBA")))))</f>
        <v>1</v>
      </c>
      <c r="X41" s="60">
        <f>IF(ISBLANK(HLOOKUP(X$2,Monitoring_eng!$A$1:$DB$79,Results!$C41,FALSE)),"",IF(HLOOKUP(X$2,Monitoring_eng!$A$1:$DB$79,Results!$C41,FALSE)=$I41,$P41,IF(HLOOKUP(X$2,Monitoring_eng!$A$1:$DB$79,Results!$C41,FALSE)=$K41,$Q41,IF(HLOOKUP(X$2,Monitoring_eng!$A$1:$DB$79,Results!$C41,FALSE)=$M41,$R41,IF(HLOOKUP(X$2,Monitoring_eng!$A$1:$DB$79,Results!$C41,FALSE)=$O41,$S41,"CHYBA")))))</f>
        <v>1</v>
      </c>
      <c r="Y41" s="60">
        <f>IF(ISBLANK(HLOOKUP(Y$2,Monitoring_eng!$A$1:$DB$79,Results!$C41,FALSE)),"",IF(HLOOKUP(Y$2,Monitoring_eng!$A$1:$DB$79,Results!$C41,FALSE)=$I41,$P41,IF(HLOOKUP(Y$2,Monitoring_eng!$A$1:$DB$79,Results!$C41,FALSE)=$K41,$Q41,IF(HLOOKUP(Y$2,Monitoring_eng!$A$1:$DB$79,Results!$C41,FALSE)=$M41,$R41,IF(HLOOKUP(Y$2,Monitoring_eng!$A$1:$DB$79,Results!$C41,FALSE)=$O41,$S41,"CHYBA")))))</f>
        <v>1</v>
      </c>
      <c r="Z41" s="60">
        <f>IF(ISBLANK(HLOOKUP(Z$2,Monitoring_eng!$A$1:$DB$79,Results!$C41,FALSE)),"",IF(HLOOKUP(Z$2,Monitoring_eng!$A$1:$DB$79,Results!$C41,FALSE)=$I41,$P41,IF(HLOOKUP(Z$2,Monitoring_eng!$A$1:$DB$79,Results!$C41,FALSE)=$K41,$Q41,IF(HLOOKUP(Z$2,Monitoring_eng!$A$1:$DB$79,Results!$C41,FALSE)=$M41,$R41,IF(HLOOKUP(Z$2,Monitoring_eng!$A$1:$DB$79,Results!$C41,FALSE)=$O41,$S41,"CHYBA")))))</f>
        <v>1</v>
      </c>
      <c r="AA41" s="60">
        <f>IF(ISBLANK(HLOOKUP(AA$2,Monitoring_eng!$A$1:$DB$79,Results!$C41,FALSE)),"",IF(HLOOKUP(AA$2,Monitoring_eng!$A$1:$DB$79,Results!$C41,FALSE)=$I41,$P41,IF(HLOOKUP(AA$2,Monitoring_eng!$A$1:$DB$79,Results!$C41,FALSE)=$K41,$Q41,IF(HLOOKUP(AA$2,Monitoring_eng!$A$1:$DB$79,Results!$C41,FALSE)=$M41,$R41,IF(HLOOKUP(AA$2,Monitoring_eng!$A$1:$DB$79,Results!$C41,FALSE)=$O41,$S41,"CHYBA")))))</f>
        <v>0</v>
      </c>
      <c r="AB41" s="60">
        <f>IF(ISBLANK(HLOOKUP(AB$2,Monitoring_eng!$A$1:$DB$79,Results!$C41,FALSE)),"",IF(HLOOKUP(AB$2,Monitoring_eng!$A$1:$DB$79,Results!$C41,FALSE)=$I41,$P41,IF(HLOOKUP(AB$2,Monitoring_eng!$A$1:$DB$79,Results!$C41,FALSE)=$K41,$Q41,IF(HLOOKUP(AB$2,Monitoring_eng!$A$1:$DB$79,Results!$C41,FALSE)=$M41,$R41,IF(HLOOKUP(AB$2,Monitoring_eng!$A$1:$DB$79,Results!$C41,FALSE)=$O41,$S41,"CHYBA")))))</f>
        <v>0</v>
      </c>
      <c r="AC41" s="60">
        <f>IF(ISBLANK(HLOOKUP(AC$2,Monitoring_eng!$A$1:$DB$79,Results!$C41,FALSE)),"",IF(HLOOKUP(AC$2,Monitoring_eng!$A$1:$DB$79,Results!$C41,FALSE)=$I41,$P41,IF(HLOOKUP(AC$2,Monitoring_eng!$A$1:$DB$79,Results!$C41,FALSE)=$K41,$Q41,IF(HLOOKUP(AC$2,Monitoring_eng!$A$1:$DB$79,Results!$C41,FALSE)=$M41,$R41,IF(HLOOKUP(AC$2,Monitoring_eng!$A$1:$DB$79,Results!$C41,FALSE)=$O41,$S41,"CHYBA")))))</f>
        <v>1</v>
      </c>
      <c r="AD41" s="60">
        <f>IF(ISBLANK(HLOOKUP(AD$2,Monitoring_eng!$A$1:$DB$79,Results!$C41,FALSE)),"",IF(HLOOKUP(AD$2,Monitoring_eng!$A$1:$DB$79,Results!$C41,FALSE)=$I41,$P41,IF(HLOOKUP(AD$2,Monitoring_eng!$A$1:$DB$79,Results!$C41,FALSE)=$K41,$Q41,IF(HLOOKUP(AD$2,Monitoring_eng!$A$1:$DB$79,Results!$C41,FALSE)=$M41,$R41,IF(HLOOKUP(AD$2,Monitoring_eng!$A$1:$DB$79,Results!$C41,FALSE)=$O41,$S41,"CHYBA")))))</f>
        <v>1</v>
      </c>
      <c r="AE41" s="60">
        <f>IF(ISBLANK(HLOOKUP(AE$2,Monitoring_eng!$A$1:$DB$79,Results!$C41,FALSE)),"",IF(HLOOKUP(AE$2,Monitoring_eng!$A$1:$DB$79,Results!$C41,FALSE)=$I41,$P41,IF(HLOOKUP(AE$2,Monitoring_eng!$A$1:$DB$79,Results!$C41,FALSE)=$K41,$Q41,IF(HLOOKUP(AE$2,Monitoring_eng!$A$1:$DB$79,Results!$C41,FALSE)=$M41,$R41,IF(HLOOKUP(AE$2,Monitoring_eng!$A$1:$DB$79,Results!$C41,FALSE)=$O41,$S41,"CHYBA")))))</f>
        <v>0</v>
      </c>
      <c r="AF41" s="60">
        <f>IF(ISBLANK(HLOOKUP(AF$2,Monitoring_eng!$A$1:$DB$79,Results!$C41,FALSE)),"",IF(HLOOKUP(AF$2,Monitoring_eng!$A$1:$DB$79,Results!$C41,FALSE)=$I41,$P41,IF(HLOOKUP(AF$2,Monitoring_eng!$A$1:$DB$79,Results!$C41,FALSE)=$K41,$Q41,IF(HLOOKUP(AF$2,Monitoring_eng!$A$1:$DB$79,Results!$C41,FALSE)=$M41,$R41,IF(HLOOKUP(AF$2,Monitoring_eng!$A$1:$DB$79,Results!$C41,FALSE)=$O41,$S41,"CHYBA")))))</f>
        <v>0.5</v>
      </c>
      <c r="AG41" s="60">
        <f>IF(ISBLANK(HLOOKUP(AG$2,Monitoring_eng!$A$1:$DB$79,Results!$C41,FALSE)),"",IF(HLOOKUP(AG$2,Monitoring_eng!$A$1:$DB$79,Results!$C41,FALSE)=$I41,$P41,IF(HLOOKUP(AG$2,Monitoring_eng!$A$1:$DB$79,Results!$C41,FALSE)=$K41,$Q41,IF(HLOOKUP(AG$2,Monitoring_eng!$A$1:$DB$79,Results!$C41,FALSE)=$M41,$R41,IF(HLOOKUP(AG$2,Monitoring_eng!$A$1:$DB$79,Results!$C41,FALSE)=$O41,$S41,"CHYBA")))))</f>
        <v>1</v>
      </c>
      <c r="AH41" s="60">
        <f>IF(ISBLANK(HLOOKUP(AH$2,Monitoring_eng!$A$1:$DB$79,Results!$C41,FALSE)),"",IF(HLOOKUP(AH$2,Monitoring_eng!$A$1:$DB$79,Results!$C41,FALSE)=$I41,$P41,IF(HLOOKUP(AH$2,Monitoring_eng!$A$1:$DB$79,Results!$C41,FALSE)=$K41,$Q41,IF(HLOOKUP(AH$2,Monitoring_eng!$A$1:$DB$79,Results!$C41,FALSE)=$M41,$R41,IF(HLOOKUP(AH$2,Monitoring_eng!$A$1:$DB$79,Results!$C41,FALSE)=$O41,$S41,"CHYBA")))))</f>
        <v>1</v>
      </c>
      <c r="AI41" s="60">
        <f>IF(ISBLANK(HLOOKUP(AI$2,Monitoring_eng!$A$1:$DB$79,Results!$C41,FALSE)),"",IF(HLOOKUP(AI$2,Monitoring_eng!$A$1:$DB$79,Results!$C41,FALSE)=$I41,$P41,IF(HLOOKUP(AI$2,Monitoring_eng!$A$1:$DB$79,Results!$C41,FALSE)=$K41,$Q41,IF(HLOOKUP(AI$2,Monitoring_eng!$A$1:$DB$79,Results!$C41,FALSE)=$M41,$R41,IF(HLOOKUP(AI$2,Monitoring_eng!$A$1:$DB$79,Results!$C41,FALSE)=$O41,$S41,"CHYBA")))))</f>
        <v>0</v>
      </c>
      <c r="AJ41" s="60">
        <f>IF(ISBLANK(HLOOKUP(AJ$2,Monitoring_eng!$A$1:$DB$79,Results!$C41,FALSE)),"",IF(HLOOKUP(AJ$2,Monitoring_eng!$A$1:$DB$79,Results!$C41,FALSE)=$I41,$P41,IF(HLOOKUP(AJ$2,Monitoring_eng!$A$1:$DB$79,Results!$C41,FALSE)=$K41,$Q41,IF(HLOOKUP(AJ$2,Monitoring_eng!$A$1:$DB$79,Results!$C41,FALSE)=$M41,$R41,IF(HLOOKUP(AJ$2,Monitoring_eng!$A$1:$DB$79,Results!$C41,FALSE)=$O41,$S41,"CHYBA")))))</f>
        <v>1</v>
      </c>
      <c r="AK41" s="60">
        <f>IF(ISBLANK(HLOOKUP(AK$2,Monitoring_eng!$A$1:$DB$79,Results!$C41,FALSE)),"",IF(HLOOKUP(AK$2,Monitoring_eng!$A$1:$DB$79,Results!$C41,FALSE)=$I41,$P41,IF(HLOOKUP(AK$2,Monitoring_eng!$A$1:$DB$79,Results!$C41,FALSE)=$K41,$Q41,IF(HLOOKUP(AK$2,Monitoring_eng!$A$1:$DB$79,Results!$C41,FALSE)=$M41,$R41,IF(HLOOKUP(AK$2,Monitoring_eng!$A$1:$DB$79,Results!$C41,FALSE)=$O41,$S41,"CHYBA")))))</f>
        <v>0</v>
      </c>
      <c r="AL41" s="60">
        <f>IF(ISBLANK(HLOOKUP(AL$2,Monitoring_eng!$A$1:$DB$79,Results!$C41,FALSE)),"",IF(HLOOKUP(AL$2,Monitoring_eng!$A$1:$DB$79,Results!$C41,FALSE)=$I41,$P41,IF(HLOOKUP(AL$2,Monitoring_eng!$A$1:$DB$79,Results!$C41,FALSE)=$K41,$Q41,IF(HLOOKUP(AL$2,Monitoring_eng!$A$1:$DB$79,Results!$C41,FALSE)=$M41,$R41,IF(HLOOKUP(AL$2,Monitoring_eng!$A$1:$DB$79,Results!$C41,FALSE)=$O41,$S41,"CHYBA")))))</f>
        <v>0</v>
      </c>
      <c r="AM41" s="60">
        <f>IF(ISBLANK(HLOOKUP(AM$2,Monitoring_eng!$A$1:$DB$79,Results!$C41,FALSE)),"",IF(HLOOKUP(AM$2,Monitoring_eng!$A$1:$DB$79,Results!$C41,FALSE)=$I41,$P41,IF(HLOOKUP(AM$2,Monitoring_eng!$A$1:$DB$79,Results!$C41,FALSE)=$K41,$Q41,IF(HLOOKUP(AM$2,Monitoring_eng!$A$1:$DB$79,Results!$C41,FALSE)=$M41,$R41,IF(HLOOKUP(AM$2,Monitoring_eng!$A$1:$DB$79,Results!$C41,FALSE)=$O41,$S41,"CHYBA")))))</f>
        <v>0</v>
      </c>
      <c r="AN41" s="60">
        <f>IF(ISBLANK(HLOOKUP(AN$2,Monitoring_eng!$A$1:$DB$79,Results!$C41,FALSE)),"",IF(HLOOKUP(AN$2,Monitoring_eng!$A$1:$DB$79,Results!$C41,FALSE)=$I41,$P41,IF(HLOOKUP(AN$2,Monitoring_eng!$A$1:$DB$79,Results!$C41,FALSE)=$K41,$Q41,IF(HLOOKUP(AN$2,Monitoring_eng!$A$1:$DB$79,Results!$C41,FALSE)=$M41,$R41,IF(HLOOKUP(AN$2,Monitoring_eng!$A$1:$DB$79,Results!$C41,FALSE)=$O41,$S41,"CHYBA")))))</f>
        <v>1</v>
      </c>
      <c r="AO41" s="60">
        <f>IF(ISBLANK(HLOOKUP(AO$2,Monitoring_eng!$A$1:$DB$79,Results!$C41,FALSE)),"",IF(HLOOKUP(AO$2,Monitoring_eng!$A$1:$DB$79,Results!$C41,FALSE)=$I41,$P41,IF(HLOOKUP(AO$2,Monitoring_eng!$A$1:$DB$79,Results!$C41,FALSE)=$K41,$Q41,IF(HLOOKUP(AO$2,Monitoring_eng!$A$1:$DB$79,Results!$C41,FALSE)=$M41,$R41,IF(HLOOKUP(AO$2,Monitoring_eng!$A$1:$DB$79,Results!$C41,FALSE)=$O41,$S41,"CHYBA")))))</f>
        <v>1</v>
      </c>
      <c r="AP41" s="60">
        <f>IF(ISBLANK(HLOOKUP(AP$2,Monitoring_eng!$A$1:$DB$79,Results!$C41,FALSE)),"",IF(HLOOKUP(AP$2,Monitoring_eng!$A$1:$DB$79,Results!$C41,FALSE)=$I41,$P41,IF(HLOOKUP(AP$2,Monitoring_eng!$A$1:$DB$79,Results!$C41,FALSE)=$K41,$Q41,IF(HLOOKUP(AP$2,Monitoring_eng!$A$1:$DB$79,Results!$C41,FALSE)=$M41,$R41,IF(HLOOKUP(AP$2,Monitoring_eng!$A$1:$DB$79,Results!$C41,FALSE)=$O41,$S41,"CHYBA")))))</f>
        <v>0</v>
      </c>
      <c r="AQ41" s="60">
        <f>IF(ISBLANK(HLOOKUP(AQ$2,Monitoring_eng!$A$1:$DB$79,Results!$C41,FALSE)),"",IF(HLOOKUP(AQ$2,Monitoring_eng!$A$1:$DB$79,Results!$C41,FALSE)=$I41,$P41,IF(HLOOKUP(AQ$2,Monitoring_eng!$A$1:$DB$79,Results!$C41,FALSE)=$K41,$Q41,IF(HLOOKUP(AQ$2,Monitoring_eng!$A$1:$DB$79,Results!$C41,FALSE)=$M41,$R41,IF(HLOOKUP(AQ$2,Monitoring_eng!$A$1:$DB$79,Results!$C41,FALSE)=$O41,$S41,"CHYBA")))))</f>
        <v>1</v>
      </c>
      <c r="AR41" s="60">
        <f>IF(ISBLANK(HLOOKUP(AR$2,Monitoring_eng!$A$1:$DB$79,Results!$C41,FALSE)),"",IF(HLOOKUP(AR$2,Monitoring_eng!$A$1:$DB$79,Results!$C41,FALSE)=$I41,$P41,IF(HLOOKUP(AR$2,Monitoring_eng!$A$1:$DB$79,Results!$C41,FALSE)=$K41,$Q41,IF(HLOOKUP(AR$2,Monitoring_eng!$A$1:$DB$79,Results!$C41,FALSE)=$M41,$R41,IF(HLOOKUP(AR$2,Monitoring_eng!$A$1:$DB$79,Results!$C41,FALSE)=$O41,$S41,"CHYBA")))))</f>
        <v>1</v>
      </c>
      <c r="AS41" s="60">
        <f>IF(ISBLANK(HLOOKUP(AS$2,Monitoring_eng!$A$1:$DB$79,Results!$C41,FALSE)),"",IF(HLOOKUP(AS$2,Monitoring_eng!$A$1:$DB$79,Results!$C41,FALSE)=$I41,$P41,IF(HLOOKUP(AS$2,Monitoring_eng!$A$1:$DB$79,Results!$C41,FALSE)=$K41,$Q41,IF(HLOOKUP(AS$2,Monitoring_eng!$A$1:$DB$79,Results!$C41,FALSE)=$M41,$R41,IF(HLOOKUP(AS$2,Monitoring_eng!$A$1:$DB$79,Results!$C41,FALSE)=$O41,$S41,"CHYBA")))))</f>
        <v>0</v>
      </c>
      <c r="AT41" s="60">
        <f>IF(ISBLANK(HLOOKUP(AT$2,Monitoring_eng!$A$1:$DB$79,Results!$C41,FALSE)),"",IF(HLOOKUP(AT$2,Monitoring_eng!$A$1:$DB$79,Results!$C41,FALSE)=$I41,$P41,IF(HLOOKUP(AT$2,Monitoring_eng!$A$1:$DB$79,Results!$C41,FALSE)=$K41,$Q41,IF(HLOOKUP(AT$2,Monitoring_eng!$A$1:$DB$79,Results!$C41,FALSE)=$M41,$R41,IF(HLOOKUP(AT$2,Monitoring_eng!$A$1:$DB$79,Results!$C41,FALSE)=$O41,$S41,"CHYBA")))))</f>
        <v>0</v>
      </c>
      <c r="AU41" s="60">
        <f>IF(ISBLANK(HLOOKUP(AU$2,Monitoring_eng!$A$1:$DB$79,Results!$C41,FALSE)),"",IF(HLOOKUP(AU$2,Monitoring_eng!$A$1:$DB$79,Results!$C41,FALSE)=$I41,$P41,IF(HLOOKUP(AU$2,Monitoring_eng!$A$1:$DB$79,Results!$C41,FALSE)=$K41,$Q41,IF(HLOOKUP(AU$2,Monitoring_eng!$A$1:$DB$79,Results!$C41,FALSE)=$M41,$R41,IF(HLOOKUP(AU$2,Monitoring_eng!$A$1:$DB$79,Results!$C41,FALSE)=$O41,$S41,"CHYBA")))))</f>
        <v>1</v>
      </c>
      <c r="AV41" s="60">
        <f>IF(ISBLANK(HLOOKUP(AV$2,Monitoring_eng!$A$1:$DB$79,Results!$C41,FALSE)),"",IF(HLOOKUP(AV$2,Monitoring_eng!$A$1:$DB$79,Results!$C41,FALSE)=$I41,$P41,IF(HLOOKUP(AV$2,Monitoring_eng!$A$1:$DB$79,Results!$C41,FALSE)=$K41,$Q41,IF(HLOOKUP(AV$2,Monitoring_eng!$A$1:$DB$79,Results!$C41,FALSE)=$M41,$R41,IF(HLOOKUP(AV$2,Monitoring_eng!$A$1:$DB$79,Results!$C41,FALSE)=$O41,$S41,"CHYBA")))))</f>
        <v>1</v>
      </c>
      <c r="AW41" s="60">
        <f>IF(ISBLANK(HLOOKUP(AW$2,Monitoring_eng!$A$1:$DB$79,Results!$C41,FALSE)),"",IF(HLOOKUP(AW$2,Monitoring_eng!$A$1:$DB$79,Results!$C41,FALSE)=$I41,$P41,IF(HLOOKUP(AW$2,Monitoring_eng!$A$1:$DB$79,Results!$C41,FALSE)=$K41,$Q41,IF(HLOOKUP(AW$2,Monitoring_eng!$A$1:$DB$79,Results!$C41,FALSE)=$M41,$R41,IF(HLOOKUP(AW$2,Monitoring_eng!$A$1:$DB$79,Results!$C41,FALSE)=$O41,$S41,"CHYBA")))))</f>
        <v>1</v>
      </c>
      <c r="AX41" s="60">
        <f>IF(ISBLANK(HLOOKUP(AX$2,Monitoring_eng!$A$1:$DB$79,Results!$C41,FALSE)),"",IF(HLOOKUP(AX$2,Monitoring_eng!$A$1:$DB$79,Results!$C41,FALSE)=$I41,$P41,IF(HLOOKUP(AX$2,Monitoring_eng!$A$1:$DB$79,Results!$C41,FALSE)=$K41,$Q41,IF(HLOOKUP(AX$2,Monitoring_eng!$A$1:$DB$79,Results!$C41,FALSE)=$M41,$R41,IF(HLOOKUP(AX$2,Monitoring_eng!$A$1:$DB$79,Results!$C41,FALSE)=$O41,$S41,"CHYBA")))))</f>
        <v>0</v>
      </c>
      <c r="AY41" s="60">
        <f>IF(ISBLANK(HLOOKUP(AY$2,Monitoring_eng!$A$1:$DB$79,Results!$C41,FALSE)),"",IF(HLOOKUP(AY$2,Monitoring_eng!$A$1:$DB$79,Results!$C41,FALSE)=$I41,$P41,IF(HLOOKUP(AY$2,Monitoring_eng!$A$1:$DB$79,Results!$C41,FALSE)=$K41,$Q41,IF(HLOOKUP(AY$2,Monitoring_eng!$A$1:$DB$79,Results!$C41,FALSE)=$M41,$R41,IF(HLOOKUP(AY$2,Monitoring_eng!$A$1:$DB$79,Results!$C41,FALSE)=$O41,$S41,"CHYBA")))))</f>
        <v>0</v>
      </c>
      <c r="AZ41" s="60">
        <f>IF(ISBLANK(HLOOKUP(AZ$2,Monitoring_eng!$A$1:$DB$79,Results!$C41,FALSE)),"",IF(HLOOKUP(AZ$2,Monitoring_eng!$A$1:$DB$79,Results!$C41,FALSE)=$I41,$P41,IF(HLOOKUP(AZ$2,Monitoring_eng!$A$1:$DB$79,Results!$C41,FALSE)=$K41,$Q41,IF(HLOOKUP(AZ$2,Monitoring_eng!$A$1:$DB$79,Results!$C41,FALSE)=$M41,$R41,IF(HLOOKUP(AZ$2,Monitoring_eng!$A$1:$DB$79,Results!$C41,FALSE)=$O41,$S41,"CHYBA")))))</f>
        <v>0.5</v>
      </c>
      <c r="BA41" s="60">
        <f>IF(ISBLANK(HLOOKUP(BA$2,Monitoring_eng!$A$1:$DB$79,Results!$C41,FALSE)),"",IF(HLOOKUP(BA$2,Monitoring_eng!$A$1:$DB$79,Results!$C41,FALSE)=$I41,$P41,IF(HLOOKUP(BA$2,Monitoring_eng!$A$1:$DB$79,Results!$C41,FALSE)=$K41,$Q41,IF(HLOOKUP(BA$2,Monitoring_eng!$A$1:$DB$79,Results!$C41,FALSE)=$M41,$R41,IF(HLOOKUP(BA$2,Monitoring_eng!$A$1:$DB$79,Results!$C41,FALSE)=$O41,$S41,"CHYBA")))))</f>
        <v>1</v>
      </c>
      <c r="BB41" s="60">
        <f>IF(ISBLANK(HLOOKUP(BB$2,Monitoring_eng!$A$1:$DB$79,Results!$C41,FALSE)),"",IF(HLOOKUP(BB$2,Monitoring_eng!$A$1:$DB$79,Results!$C41,FALSE)=$I41,$P41,IF(HLOOKUP(BB$2,Monitoring_eng!$A$1:$DB$79,Results!$C41,FALSE)=$K41,$Q41,IF(HLOOKUP(BB$2,Monitoring_eng!$A$1:$DB$79,Results!$C41,FALSE)=$M41,$R41,IF(HLOOKUP(BB$2,Monitoring_eng!$A$1:$DB$79,Results!$C41,FALSE)=$O41,$S41,"CHYBA")))))</f>
        <v>0.5</v>
      </c>
      <c r="BC41" s="60">
        <f>IF(ISBLANK(HLOOKUP(BC$2,Monitoring_eng!$A$1:$DB$79,Results!$C41,FALSE)),"",IF(HLOOKUP(BC$2,Monitoring_eng!$A$1:$DB$79,Results!$C41,FALSE)=$I41,$P41,IF(HLOOKUP(BC$2,Monitoring_eng!$A$1:$DB$79,Results!$C41,FALSE)=$K41,$Q41,IF(HLOOKUP(BC$2,Monitoring_eng!$A$1:$DB$79,Results!$C41,FALSE)=$M41,$R41,IF(HLOOKUP(BC$2,Monitoring_eng!$A$1:$DB$79,Results!$C41,FALSE)=$O41,$S41,"CHYBA")))))</f>
        <v>1</v>
      </c>
      <c r="BD41" s="60">
        <f>IF(ISBLANK(HLOOKUP(BD$2,Monitoring_eng!$A$1:$DB$79,Results!$C41,FALSE)),"",IF(HLOOKUP(BD$2,Monitoring_eng!$A$1:$DB$79,Results!$C41,FALSE)=$I41,$P41,IF(HLOOKUP(BD$2,Monitoring_eng!$A$1:$DB$79,Results!$C41,FALSE)=$K41,$Q41,IF(HLOOKUP(BD$2,Monitoring_eng!$A$1:$DB$79,Results!$C41,FALSE)=$M41,$R41,IF(HLOOKUP(BD$2,Monitoring_eng!$A$1:$DB$79,Results!$C41,FALSE)=$O41,$S41,"CHYBA")))))</f>
        <v>0</v>
      </c>
      <c r="BE41" s="60">
        <f>IF(ISBLANK(HLOOKUP(BE$2,Monitoring_eng!$A$1:$DB$79,Results!$C41,FALSE)),"",IF(HLOOKUP(BE$2,Monitoring_eng!$A$1:$DB$79,Results!$C41,FALSE)=$I41,$P41,IF(HLOOKUP(BE$2,Monitoring_eng!$A$1:$DB$79,Results!$C41,FALSE)=$K41,$Q41,IF(HLOOKUP(BE$2,Monitoring_eng!$A$1:$DB$79,Results!$C41,FALSE)=$M41,$R41,IF(HLOOKUP(BE$2,Monitoring_eng!$A$1:$DB$79,Results!$C41,FALSE)=$O41,$S41,"CHYBA")))))</f>
        <v>1</v>
      </c>
      <c r="BF41" s="60">
        <f>IF(ISBLANK(HLOOKUP(BF$2,Monitoring_eng!$A$1:$DB$79,Results!$C41,FALSE)),"",IF(HLOOKUP(BF$2,Monitoring_eng!$A$1:$DB$79,Results!$C41,FALSE)=$I41,$P41,IF(HLOOKUP(BF$2,Monitoring_eng!$A$1:$DB$79,Results!$C41,FALSE)=$K41,$Q41,IF(HLOOKUP(BF$2,Monitoring_eng!$A$1:$DB$79,Results!$C41,FALSE)=$M41,$R41,IF(HLOOKUP(BF$2,Monitoring_eng!$A$1:$DB$79,Results!$C41,FALSE)=$O41,$S41,"CHYBA")))))</f>
        <v>0</v>
      </c>
      <c r="BG41" s="60">
        <f>IF(ISBLANK(HLOOKUP(BG$2,Monitoring_eng!$A$1:$DB$79,Results!$C41,FALSE)),"",IF(HLOOKUP(BG$2,Monitoring_eng!$A$1:$DB$79,Results!$C41,FALSE)=$I41,$P41,IF(HLOOKUP(BG$2,Monitoring_eng!$A$1:$DB$79,Results!$C41,FALSE)=$K41,$Q41,IF(HLOOKUP(BG$2,Monitoring_eng!$A$1:$DB$79,Results!$C41,FALSE)=$M41,$R41,IF(HLOOKUP(BG$2,Monitoring_eng!$A$1:$DB$79,Results!$C41,FALSE)=$O41,$S41,"CHYBA")))))</f>
        <v>1</v>
      </c>
      <c r="BH41" s="60">
        <f>IF(ISBLANK(HLOOKUP(BH$2,Monitoring_eng!$A$1:$DB$79,Results!$C41,FALSE)),"",IF(HLOOKUP(BH$2,Monitoring_eng!$A$1:$DB$79,Results!$C41,FALSE)=$I41,$P41,IF(HLOOKUP(BH$2,Monitoring_eng!$A$1:$DB$79,Results!$C41,FALSE)=$K41,$Q41,IF(HLOOKUP(BH$2,Monitoring_eng!$A$1:$DB$79,Results!$C41,FALSE)=$M41,$R41,IF(HLOOKUP(BH$2,Monitoring_eng!$A$1:$DB$79,Results!$C41,FALSE)=$O41,$S41,"CHYBA")))))</f>
        <v>1</v>
      </c>
      <c r="BI41" s="60">
        <f>IF(ISBLANK(HLOOKUP(BI$2,Monitoring_eng!$A$1:$DB$79,Results!$C41,FALSE)),"",IF(HLOOKUP(BI$2,Monitoring_eng!$A$1:$DB$79,Results!$C41,FALSE)=$I41,$P41,IF(HLOOKUP(BI$2,Monitoring_eng!$A$1:$DB$79,Results!$C41,FALSE)=$K41,$Q41,IF(HLOOKUP(BI$2,Monitoring_eng!$A$1:$DB$79,Results!$C41,FALSE)=$M41,$R41,IF(HLOOKUP(BI$2,Monitoring_eng!$A$1:$DB$79,Results!$C41,FALSE)=$O41,$S41,"CHYBA")))))</f>
        <v>1</v>
      </c>
      <c r="BJ41" s="60">
        <f>IF(ISBLANK(HLOOKUP(BJ$2,Monitoring_eng!$A$1:$DB$79,Results!$C41,FALSE)),"",IF(HLOOKUP(BJ$2,Monitoring_eng!$A$1:$DB$79,Results!$C41,FALSE)=$I41,$P41,IF(HLOOKUP(BJ$2,Monitoring_eng!$A$1:$DB$79,Results!$C41,FALSE)=$K41,$Q41,IF(HLOOKUP(BJ$2,Monitoring_eng!$A$1:$DB$79,Results!$C41,FALSE)=$M41,$R41,IF(HLOOKUP(BJ$2,Monitoring_eng!$A$1:$DB$79,Results!$C41,FALSE)=$O41,$S41,"CHYBA")))))</f>
        <v>1</v>
      </c>
      <c r="BK41" s="60">
        <f>IF(ISBLANK(HLOOKUP(BK$2,Monitoring_eng!$A$1:$DB$79,Results!$C41,FALSE)),"",IF(HLOOKUP(BK$2,Monitoring_eng!$A$1:$DB$79,Results!$C41,FALSE)=$I41,$P41,IF(HLOOKUP(BK$2,Monitoring_eng!$A$1:$DB$79,Results!$C41,FALSE)=$K41,$Q41,IF(HLOOKUP(BK$2,Monitoring_eng!$A$1:$DB$79,Results!$C41,FALSE)=$M41,$R41,IF(HLOOKUP(BK$2,Monitoring_eng!$A$1:$DB$79,Results!$C41,FALSE)=$O41,$S41,"CHYBA")))))</f>
        <v>0</v>
      </c>
      <c r="BL41" s="60">
        <f>IF(ISBLANK(HLOOKUP(BL$2,Monitoring_eng!$A$1:$DB$79,Results!$C41,FALSE)),"",IF(HLOOKUP(BL$2,Monitoring_eng!$A$1:$DB$79,Results!$C41,FALSE)=$I41,$P41,IF(HLOOKUP(BL$2,Monitoring_eng!$A$1:$DB$79,Results!$C41,FALSE)=$K41,$Q41,IF(HLOOKUP(BL$2,Monitoring_eng!$A$1:$DB$79,Results!$C41,FALSE)=$M41,$R41,IF(HLOOKUP(BL$2,Monitoring_eng!$A$1:$DB$79,Results!$C41,FALSE)=$O41,$S41,"CHYBA")))))</f>
        <v>1</v>
      </c>
      <c r="BM41" s="60">
        <f>IF(ISBLANK(HLOOKUP(BM$2,Monitoring_eng!$A$1:$DB$79,Results!$C41,FALSE)),"",IF(HLOOKUP(BM$2,Monitoring_eng!$A$1:$DB$79,Results!$C41,FALSE)=$I41,$P41,IF(HLOOKUP(BM$2,Monitoring_eng!$A$1:$DB$79,Results!$C41,FALSE)=$K41,$Q41,IF(HLOOKUP(BM$2,Monitoring_eng!$A$1:$DB$79,Results!$C41,FALSE)=$M41,$R41,IF(HLOOKUP(BM$2,Monitoring_eng!$A$1:$DB$79,Results!$C41,FALSE)=$O41,$S41,"CHYBA")))))</f>
        <v>1</v>
      </c>
      <c r="BN41" s="60">
        <f>IF(ISBLANK(HLOOKUP(BN$2,Monitoring_eng!$A$1:$DB$79,Results!$C41,FALSE)),"",IF(HLOOKUP(BN$2,Monitoring_eng!$A$1:$DB$79,Results!$C41,FALSE)=$I41,$P41,IF(HLOOKUP(BN$2,Monitoring_eng!$A$1:$DB$79,Results!$C41,FALSE)=$K41,$Q41,IF(HLOOKUP(BN$2,Monitoring_eng!$A$1:$DB$79,Results!$C41,FALSE)=$M41,$R41,IF(HLOOKUP(BN$2,Monitoring_eng!$A$1:$DB$79,Results!$C41,FALSE)=$O41,$S41,"CHYBA")))))</f>
        <v>1</v>
      </c>
      <c r="BO41" s="60">
        <f>IF(ISBLANK(HLOOKUP(BO$2,Monitoring_eng!$A$1:$DB$79,Results!$C41,FALSE)),"",IF(HLOOKUP(BO$2,Monitoring_eng!$A$1:$DB$79,Results!$C41,FALSE)=$I41,$P41,IF(HLOOKUP(BO$2,Monitoring_eng!$A$1:$DB$79,Results!$C41,FALSE)=$K41,$Q41,IF(HLOOKUP(BO$2,Monitoring_eng!$A$1:$DB$79,Results!$C41,FALSE)=$M41,$R41,IF(HLOOKUP(BO$2,Monitoring_eng!$A$1:$DB$79,Results!$C41,FALSE)=$O41,$S41,"CHYBA")))))</f>
        <v>1</v>
      </c>
      <c r="BP41" s="60">
        <f>IF(ISBLANK(HLOOKUP(BP$2,Monitoring_eng!$A$1:$DB$79,Results!$C41,FALSE)),"",IF(HLOOKUP(BP$2,Monitoring_eng!$A$1:$DB$79,Results!$C41,FALSE)=$I41,$P41,IF(HLOOKUP(BP$2,Monitoring_eng!$A$1:$DB$79,Results!$C41,FALSE)=$K41,$Q41,IF(HLOOKUP(BP$2,Monitoring_eng!$A$1:$DB$79,Results!$C41,FALSE)=$M41,$R41,IF(HLOOKUP(BP$2,Monitoring_eng!$A$1:$DB$79,Results!$C41,FALSE)=$O41,$S41,"CHYBA")))))</f>
        <v>1</v>
      </c>
      <c r="BQ41" s="60">
        <f>IF(ISBLANK(HLOOKUP(BQ$2,Monitoring_eng!$A$1:$DB$79,Results!$C41,FALSE)),"",IF(HLOOKUP(BQ$2,Monitoring_eng!$A$1:$DB$79,Results!$C41,FALSE)=$I41,$P41,IF(HLOOKUP(BQ$2,Monitoring_eng!$A$1:$DB$79,Results!$C41,FALSE)=$K41,$Q41,IF(HLOOKUP(BQ$2,Monitoring_eng!$A$1:$DB$79,Results!$C41,FALSE)=$M41,$R41,IF(HLOOKUP(BQ$2,Monitoring_eng!$A$1:$DB$79,Results!$C41,FALSE)=$O41,$S41,"CHYBA")))))</f>
        <v>1</v>
      </c>
    </row>
    <row r="42" spans="1:69" x14ac:dyDescent="0.3">
      <c r="A42" s="37" t="s">
        <v>892</v>
      </c>
      <c r="B42" s="37" t="s">
        <v>342</v>
      </c>
      <c r="C42" s="37">
        <v>41</v>
      </c>
      <c r="D42" s="45" t="s">
        <v>282</v>
      </c>
      <c r="E42" s="45" t="s">
        <v>281</v>
      </c>
      <c r="F42" s="46" t="s">
        <v>38</v>
      </c>
      <c r="G42" s="37">
        <v>1</v>
      </c>
      <c r="H42" s="37" t="s">
        <v>481</v>
      </c>
      <c r="I42" s="37" t="s">
        <v>621</v>
      </c>
      <c r="J42" s="37" t="s">
        <v>482</v>
      </c>
      <c r="K42" s="59" t="s">
        <v>622</v>
      </c>
      <c r="L42" s="37" t="s">
        <v>483</v>
      </c>
      <c r="M42" s="37" t="s">
        <v>623</v>
      </c>
      <c r="N42" s="37" t="s">
        <v>755</v>
      </c>
      <c r="O42" s="37" t="s">
        <v>755</v>
      </c>
      <c r="P42" s="37">
        <f t="shared" si="0"/>
        <v>1</v>
      </c>
      <c r="Q42" s="37">
        <v>0</v>
      </c>
      <c r="R42" s="37">
        <f t="shared" si="1"/>
        <v>0.5</v>
      </c>
      <c r="S42" s="37" t="s">
        <v>755</v>
      </c>
      <c r="T42" s="60">
        <f>IF(ISBLANK(HLOOKUP(T$2,Monitoring_eng!$A$1:$DB$79,Results!$C42,FALSE)),"",IF(HLOOKUP(T$2,Monitoring_eng!$A$1:$DB$79,Results!$C42,FALSE)=$I42,$P42,IF(HLOOKUP(T$2,Monitoring_eng!$A$1:$DB$79,Results!$C42,FALSE)=$K42,$Q42,IF(HLOOKUP(T$2,Monitoring_eng!$A$1:$DB$79,Results!$C42,FALSE)=$M42,$R42,IF(HLOOKUP(T$2,Monitoring_eng!$A$1:$DB$79,Results!$C42,FALSE)=$O42,$S42,"CHYBA")))))</f>
        <v>1</v>
      </c>
      <c r="U42" s="60">
        <f>IF(ISBLANK(HLOOKUP(U$2,Monitoring_eng!$A$1:$DB$79,Results!$C42,FALSE)),"",IF(HLOOKUP(U$2,Monitoring_eng!$A$1:$DB$79,Results!$C42,FALSE)=$I42,$P42,IF(HLOOKUP(U$2,Monitoring_eng!$A$1:$DB$79,Results!$C42,FALSE)=$K42,$Q42,IF(HLOOKUP(U$2,Monitoring_eng!$A$1:$DB$79,Results!$C42,FALSE)=$M42,$R42,IF(HLOOKUP(U$2,Monitoring_eng!$A$1:$DB$79,Results!$C42,FALSE)=$O42,$S42,"CHYBA")))))</f>
        <v>1</v>
      </c>
      <c r="V42" s="60">
        <f>IF(ISBLANK(HLOOKUP(V$2,Monitoring_eng!$A$1:$DB$79,Results!$C42,FALSE)),"",IF(HLOOKUP(V$2,Monitoring_eng!$A$1:$DB$79,Results!$C42,FALSE)=$I42,$P42,IF(HLOOKUP(V$2,Monitoring_eng!$A$1:$DB$79,Results!$C42,FALSE)=$K42,$Q42,IF(HLOOKUP(V$2,Monitoring_eng!$A$1:$DB$79,Results!$C42,FALSE)=$M42,$R42,IF(HLOOKUP(V$2,Monitoring_eng!$A$1:$DB$79,Results!$C42,FALSE)=$O42,$S42,"CHYBA")))))</f>
        <v>0</v>
      </c>
      <c r="W42" s="60">
        <f>IF(ISBLANK(HLOOKUP(W$2,Monitoring_eng!$A$1:$DB$79,Results!$C42,FALSE)),"",IF(HLOOKUP(W$2,Monitoring_eng!$A$1:$DB$79,Results!$C42,FALSE)=$I42,$P42,IF(HLOOKUP(W$2,Monitoring_eng!$A$1:$DB$79,Results!$C42,FALSE)=$K42,$Q42,IF(HLOOKUP(W$2,Monitoring_eng!$A$1:$DB$79,Results!$C42,FALSE)=$M42,$R42,IF(HLOOKUP(W$2,Monitoring_eng!$A$1:$DB$79,Results!$C42,FALSE)=$O42,$S42,"CHYBA")))))</f>
        <v>1</v>
      </c>
      <c r="X42" s="60">
        <f>IF(ISBLANK(HLOOKUP(X$2,Monitoring_eng!$A$1:$DB$79,Results!$C42,FALSE)),"",IF(HLOOKUP(X$2,Monitoring_eng!$A$1:$DB$79,Results!$C42,FALSE)=$I42,$P42,IF(HLOOKUP(X$2,Monitoring_eng!$A$1:$DB$79,Results!$C42,FALSE)=$K42,$Q42,IF(HLOOKUP(X$2,Monitoring_eng!$A$1:$DB$79,Results!$C42,FALSE)=$M42,$R42,IF(HLOOKUP(X$2,Monitoring_eng!$A$1:$DB$79,Results!$C42,FALSE)=$O42,$S42,"CHYBA")))))</f>
        <v>1</v>
      </c>
      <c r="Y42" s="60">
        <f>IF(ISBLANK(HLOOKUP(Y$2,Monitoring_eng!$A$1:$DB$79,Results!$C42,FALSE)),"",IF(HLOOKUP(Y$2,Monitoring_eng!$A$1:$DB$79,Results!$C42,FALSE)=$I42,$P42,IF(HLOOKUP(Y$2,Monitoring_eng!$A$1:$DB$79,Results!$C42,FALSE)=$K42,$Q42,IF(HLOOKUP(Y$2,Monitoring_eng!$A$1:$DB$79,Results!$C42,FALSE)=$M42,$R42,IF(HLOOKUP(Y$2,Monitoring_eng!$A$1:$DB$79,Results!$C42,FALSE)=$O42,$S42,"CHYBA")))))</f>
        <v>1</v>
      </c>
      <c r="Z42" s="60">
        <f>IF(ISBLANK(HLOOKUP(Z$2,Monitoring_eng!$A$1:$DB$79,Results!$C42,FALSE)),"",IF(HLOOKUP(Z$2,Monitoring_eng!$A$1:$DB$79,Results!$C42,FALSE)=$I42,$P42,IF(HLOOKUP(Z$2,Monitoring_eng!$A$1:$DB$79,Results!$C42,FALSE)=$K42,$Q42,IF(HLOOKUP(Z$2,Monitoring_eng!$A$1:$DB$79,Results!$C42,FALSE)=$M42,$R42,IF(HLOOKUP(Z$2,Monitoring_eng!$A$1:$DB$79,Results!$C42,FALSE)=$O42,$S42,"CHYBA")))))</f>
        <v>1</v>
      </c>
      <c r="AA42" s="60">
        <f>IF(ISBLANK(HLOOKUP(AA$2,Monitoring_eng!$A$1:$DB$79,Results!$C42,FALSE)),"",IF(HLOOKUP(AA$2,Monitoring_eng!$A$1:$DB$79,Results!$C42,FALSE)=$I42,$P42,IF(HLOOKUP(AA$2,Monitoring_eng!$A$1:$DB$79,Results!$C42,FALSE)=$K42,$Q42,IF(HLOOKUP(AA$2,Monitoring_eng!$A$1:$DB$79,Results!$C42,FALSE)=$M42,$R42,IF(HLOOKUP(AA$2,Monitoring_eng!$A$1:$DB$79,Results!$C42,FALSE)=$O42,$S42,"CHYBA")))))</f>
        <v>0</v>
      </c>
      <c r="AB42" s="60">
        <f>IF(ISBLANK(HLOOKUP(AB$2,Monitoring_eng!$A$1:$DB$79,Results!$C42,FALSE)),"",IF(HLOOKUP(AB$2,Monitoring_eng!$A$1:$DB$79,Results!$C42,FALSE)=$I42,$P42,IF(HLOOKUP(AB$2,Monitoring_eng!$A$1:$DB$79,Results!$C42,FALSE)=$K42,$Q42,IF(HLOOKUP(AB$2,Monitoring_eng!$A$1:$DB$79,Results!$C42,FALSE)=$M42,$R42,IF(HLOOKUP(AB$2,Monitoring_eng!$A$1:$DB$79,Results!$C42,FALSE)=$O42,$S42,"CHYBA")))))</f>
        <v>0</v>
      </c>
      <c r="AC42" s="60">
        <f>IF(ISBLANK(HLOOKUP(AC$2,Monitoring_eng!$A$1:$DB$79,Results!$C42,FALSE)),"",IF(HLOOKUP(AC$2,Monitoring_eng!$A$1:$DB$79,Results!$C42,FALSE)=$I42,$P42,IF(HLOOKUP(AC$2,Monitoring_eng!$A$1:$DB$79,Results!$C42,FALSE)=$K42,$Q42,IF(HLOOKUP(AC$2,Monitoring_eng!$A$1:$DB$79,Results!$C42,FALSE)=$M42,$R42,IF(HLOOKUP(AC$2,Monitoring_eng!$A$1:$DB$79,Results!$C42,FALSE)=$O42,$S42,"CHYBA")))))</f>
        <v>1</v>
      </c>
      <c r="AD42" s="60">
        <f>IF(ISBLANK(HLOOKUP(AD$2,Monitoring_eng!$A$1:$DB$79,Results!$C42,FALSE)),"",IF(HLOOKUP(AD$2,Monitoring_eng!$A$1:$DB$79,Results!$C42,FALSE)=$I42,$P42,IF(HLOOKUP(AD$2,Monitoring_eng!$A$1:$DB$79,Results!$C42,FALSE)=$K42,$Q42,IF(HLOOKUP(AD$2,Monitoring_eng!$A$1:$DB$79,Results!$C42,FALSE)=$M42,$R42,IF(HLOOKUP(AD$2,Monitoring_eng!$A$1:$DB$79,Results!$C42,FALSE)=$O42,$S42,"CHYBA")))))</f>
        <v>1</v>
      </c>
      <c r="AE42" s="60">
        <f>IF(ISBLANK(HLOOKUP(AE$2,Monitoring_eng!$A$1:$DB$79,Results!$C42,FALSE)),"",IF(HLOOKUP(AE$2,Monitoring_eng!$A$1:$DB$79,Results!$C42,FALSE)=$I42,$P42,IF(HLOOKUP(AE$2,Monitoring_eng!$A$1:$DB$79,Results!$C42,FALSE)=$K42,$Q42,IF(HLOOKUP(AE$2,Monitoring_eng!$A$1:$DB$79,Results!$C42,FALSE)=$M42,$R42,IF(HLOOKUP(AE$2,Monitoring_eng!$A$1:$DB$79,Results!$C42,FALSE)=$O42,$S42,"CHYBA")))))</f>
        <v>0</v>
      </c>
      <c r="AF42" s="60">
        <f>IF(ISBLANK(HLOOKUP(AF$2,Monitoring_eng!$A$1:$DB$79,Results!$C42,FALSE)),"",IF(HLOOKUP(AF$2,Monitoring_eng!$A$1:$DB$79,Results!$C42,FALSE)=$I42,$P42,IF(HLOOKUP(AF$2,Monitoring_eng!$A$1:$DB$79,Results!$C42,FALSE)=$K42,$Q42,IF(HLOOKUP(AF$2,Monitoring_eng!$A$1:$DB$79,Results!$C42,FALSE)=$M42,$R42,IF(HLOOKUP(AF$2,Monitoring_eng!$A$1:$DB$79,Results!$C42,FALSE)=$O42,$S42,"CHYBA")))))</f>
        <v>0.5</v>
      </c>
      <c r="AG42" s="60">
        <f>IF(ISBLANK(HLOOKUP(AG$2,Monitoring_eng!$A$1:$DB$79,Results!$C42,FALSE)),"",IF(HLOOKUP(AG$2,Monitoring_eng!$A$1:$DB$79,Results!$C42,FALSE)=$I42,$P42,IF(HLOOKUP(AG$2,Monitoring_eng!$A$1:$DB$79,Results!$C42,FALSE)=$K42,$Q42,IF(HLOOKUP(AG$2,Monitoring_eng!$A$1:$DB$79,Results!$C42,FALSE)=$M42,$R42,IF(HLOOKUP(AG$2,Monitoring_eng!$A$1:$DB$79,Results!$C42,FALSE)=$O42,$S42,"CHYBA")))))</f>
        <v>1</v>
      </c>
      <c r="AH42" s="60">
        <f>IF(ISBLANK(HLOOKUP(AH$2,Monitoring_eng!$A$1:$DB$79,Results!$C42,FALSE)),"",IF(HLOOKUP(AH$2,Monitoring_eng!$A$1:$DB$79,Results!$C42,FALSE)=$I42,$P42,IF(HLOOKUP(AH$2,Monitoring_eng!$A$1:$DB$79,Results!$C42,FALSE)=$K42,$Q42,IF(HLOOKUP(AH$2,Monitoring_eng!$A$1:$DB$79,Results!$C42,FALSE)=$M42,$R42,IF(HLOOKUP(AH$2,Monitoring_eng!$A$1:$DB$79,Results!$C42,FALSE)=$O42,$S42,"CHYBA")))))</f>
        <v>1</v>
      </c>
      <c r="AI42" s="60">
        <f>IF(ISBLANK(HLOOKUP(AI$2,Monitoring_eng!$A$1:$DB$79,Results!$C42,FALSE)),"",IF(HLOOKUP(AI$2,Monitoring_eng!$A$1:$DB$79,Results!$C42,FALSE)=$I42,$P42,IF(HLOOKUP(AI$2,Monitoring_eng!$A$1:$DB$79,Results!$C42,FALSE)=$K42,$Q42,IF(HLOOKUP(AI$2,Monitoring_eng!$A$1:$DB$79,Results!$C42,FALSE)=$M42,$R42,IF(HLOOKUP(AI$2,Monitoring_eng!$A$1:$DB$79,Results!$C42,FALSE)=$O42,$S42,"CHYBA")))))</f>
        <v>1</v>
      </c>
      <c r="AJ42" s="60">
        <f>IF(ISBLANK(HLOOKUP(AJ$2,Monitoring_eng!$A$1:$DB$79,Results!$C42,FALSE)),"",IF(HLOOKUP(AJ$2,Monitoring_eng!$A$1:$DB$79,Results!$C42,FALSE)=$I42,$P42,IF(HLOOKUP(AJ$2,Monitoring_eng!$A$1:$DB$79,Results!$C42,FALSE)=$K42,$Q42,IF(HLOOKUP(AJ$2,Monitoring_eng!$A$1:$DB$79,Results!$C42,FALSE)=$M42,$R42,IF(HLOOKUP(AJ$2,Monitoring_eng!$A$1:$DB$79,Results!$C42,FALSE)=$O42,$S42,"CHYBA")))))</f>
        <v>1</v>
      </c>
      <c r="AK42" s="60">
        <f>IF(ISBLANK(HLOOKUP(AK$2,Monitoring_eng!$A$1:$DB$79,Results!$C42,FALSE)),"",IF(HLOOKUP(AK$2,Monitoring_eng!$A$1:$DB$79,Results!$C42,FALSE)=$I42,$P42,IF(HLOOKUP(AK$2,Monitoring_eng!$A$1:$DB$79,Results!$C42,FALSE)=$K42,$Q42,IF(HLOOKUP(AK$2,Monitoring_eng!$A$1:$DB$79,Results!$C42,FALSE)=$M42,$R42,IF(HLOOKUP(AK$2,Monitoring_eng!$A$1:$DB$79,Results!$C42,FALSE)=$O42,$S42,"CHYBA")))))</f>
        <v>1</v>
      </c>
      <c r="AL42" s="60">
        <f>IF(ISBLANK(HLOOKUP(AL$2,Monitoring_eng!$A$1:$DB$79,Results!$C42,FALSE)),"",IF(HLOOKUP(AL$2,Monitoring_eng!$A$1:$DB$79,Results!$C42,FALSE)=$I42,$P42,IF(HLOOKUP(AL$2,Monitoring_eng!$A$1:$DB$79,Results!$C42,FALSE)=$K42,$Q42,IF(HLOOKUP(AL$2,Monitoring_eng!$A$1:$DB$79,Results!$C42,FALSE)=$M42,$R42,IF(HLOOKUP(AL$2,Monitoring_eng!$A$1:$DB$79,Results!$C42,FALSE)=$O42,$S42,"CHYBA")))))</f>
        <v>0</v>
      </c>
      <c r="AM42" s="60">
        <f>IF(ISBLANK(HLOOKUP(AM$2,Monitoring_eng!$A$1:$DB$79,Results!$C42,FALSE)),"",IF(HLOOKUP(AM$2,Monitoring_eng!$A$1:$DB$79,Results!$C42,FALSE)=$I42,$P42,IF(HLOOKUP(AM$2,Monitoring_eng!$A$1:$DB$79,Results!$C42,FALSE)=$K42,$Q42,IF(HLOOKUP(AM$2,Monitoring_eng!$A$1:$DB$79,Results!$C42,FALSE)=$M42,$R42,IF(HLOOKUP(AM$2,Monitoring_eng!$A$1:$DB$79,Results!$C42,FALSE)=$O42,$S42,"CHYBA")))))</f>
        <v>0</v>
      </c>
      <c r="AN42" s="60">
        <f>IF(ISBLANK(HLOOKUP(AN$2,Monitoring_eng!$A$1:$DB$79,Results!$C42,FALSE)),"",IF(HLOOKUP(AN$2,Monitoring_eng!$A$1:$DB$79,Results!$C42,FALSE)=$I42,$P42,IF(HLOOKUP(AN$2,Monitoring_eng!$A$1:$DB$79,Results!$C42,FALSE)=$K42,$Q42,IF(HLOOKUP(AN$2,Monitoring_eng!$A$1:$DB$79,Results!$C42,FALSE)=$M42,$R42,IF(HLOOKUP(AN$2,Monitoring_eng!$A$1:$DB$79,Results!$C42,FALSE)=$O42,$S42,"CHYBA")))))</f>
        <v>1</v>
      </c>
      <c r="AO42" s="60">
        <f>IF(ISBLANK(HLOOKUP(AO$2,Monitoring_eng!$A$1:$DB$79,Results!$C42,FALSE)),"",IF(HLOOKUP(AO$2,Monitoring_eng!$A$1:$DB$79,Results!$C42,FALSE)=$I42,$P42,IF(HLOOKUP(AO$2,Monitoring_eng!$A$1:$DB$79,Results!$C42,FALSE)=$K42,$Q42,IF(HLOOKUP(AO$2,Monitoring_eng!$A$1:$DB$79,Results!$C42,FALSE)=$M42,$R42,IF(HLOOKUP(AO$2,Monitoring_eng!$A$1:$DB$79,Results!$C42,FALSE)=$O42,$S42,"CHYBA")))))</f>
        <v>1</v>
      </c>
      <c r="AP42" s="60">
        <f>IF(ISBLANK(HLOOKUP(AP$2,Monitoring_eng!$A$1:$DB$79,Results!$C42,FALSE)),"",IF(HLOOKUP(AP$2,Monitoring_eng!$A$1:$DB$79,Results!$C42,FALSE)=$I42,$P42,IF(HLOOKUP(AP$2,Monitoring_eng!$A$1:$DB$79,Results!$C42,FALSE)=$K42,$Q42,IF(HLOOKUP(AP$2,Monitoring_eng!$A$1:$DB$79,Results!$C42,FALSE)=$M42,$R42,IF(HLOOKUP(AP$2,Monitoring_eng!$A$1:$DB$79,Results!$C42,FALSE)=$O42,$S42,"CHYBA")))))</f>
        <v>0</v>
      </c>
      <c r="AQ42" s="60">
        <f>IF(ISBLANK(HLOOKUP(AQ$2,Monitoring_eng!$A$1:$DB$79,Results!$C42,FALSE)),"",IF(HLOOKUP(AQ$2,Monitoring_eng!$A$1:$DB$79,Results!$C42,FALSE)=$I42,$P42,IF(HLOOKUP(AQ$2,Monitoring_eng!$A$1:$DB$79,Results!$C42,FALSE)=$K42,$Q42,IF(HLOOKUP(AQ$2,Monitoring_eng!$A$1:$DB$79,Results!$C42,FALSE)=$M42,$R42,IF(HLOOKUP(AQ$2,Monitoring_eng!$A$1:$DB$79,Results!$C42,FALSE)=$O42,$S42,"CHYBA")))))</f>
        <v>1</v>
      </c>
      <c r="AR42" s="60">
        <f>IF(ISBLANK(HLOOKUP(AR$2,Monitoring_eng!$A$1:$DB$79,Results!$C42,FALSE)),"",IF(HLOOKUP(AR$2,Monitoring_eng!$A$1:$DB$79,Results!$C42,FALSE)=$I42,$P42,IF(HLOOKUP(AR$2,Monitoring_eng!$A$1:$DB$79,Results!$C42,FALSE)=$K42,$Q42,IF(HLOOKUP(AR$2,Monitoring_eng!$A$1:$DB$79,Results!$C42,FALSE)=$M42,$R42,IF(HLOOKUP(AR$2,Monitoring_eng!$A$1:$DB$79,Results!$C42,FALSE)=$O42,$S42,"CHYBA")))))</f>
        <v>1</v>
      </c>
      <c r="AS42" s="60">
        <f>IF(ISBLANK(HLOOKUP(AS$2,Monitoring_eng!$A$1:$DB$79,Results!$C42,FALSE)),"",IF(HLOOKUP(AS$2,Monitoring_eng!$A$1:$DB$79,Results!$C42,FALSE)=$I42,$P42,IF(HLOOKUP(AS$2,Monitoring_eng!$A$1:$DB$79,Results!$C42,FALSE)=$K42,$Q42,IF(HLOOKUP(AS$2,Monitoring_eng!$A$1:$DB$79,Results!$C42,FALSE)=$M42,$R42,IF(HLOOKUP(AS$2,Monitoring_eng!$A$1:$DB$79,Results!$C42,FALSE)=$O42,$S42,"CHYBA")))))</f>
        <v>0</v>
      </c>
      <c r="AT42" s="60">
        <f>IF(ISBLANK(HLOOKUP(AT$2,Monitoring_eng!$A$1:$DB$79,Results!$C42,FALSE)),"",IF(HLOOKUP(AT$2,Monitoring_eng!$A$1:$DB$79,Results!$C42,FALSE)=$I42,$P42,IF(HLOOKUP(AT$2,Monitoring_eng!$A$1:$DB$79,Results!$C42,FALSE)=$K42,$Q42,IF(HLOOKUP(AT$2,Monitoring_eng!$A$1:$DB$79,Results!$C42,FALSE)=$M42,$R42,IF(HLOOKUP(AT$2,Monitoring_eng!$A$1:$DB$79,Results!$C42,FALSE)=$O42,$S42,"CHYBA")))))</f>
        <v>0</v>
      </c>
      <c r="AU42" s="60">
        <f>IF(ISBLANK(HLOOKUP(AU$2,Monitoring_eng!$A$1:$DB$79,Results!$C42,FALSE)),"",IF(HLOOKUP(AU$2,Monitoring_eng!$A$1:$DB$79,Results!$C42,FALSE)=$I42,$P42,IF(HLOOKUP(AU$2,Monitoring_eng!$A$1:$DB$79,Results!$C42,FALSE)=$K42,$Q42,IF(HLOOKUP(AU$2,Monitoring_eng!$A$1:$DB$79,Results!$C42,FALSE)=$M42,$R42,IF(HLOOKUP(AU$2,Monitoring_eng!$A$1:$DB$79,Results!$C42,FALSE)=$O42,$S42,"CHYBA")))))</f>
        <v>1</v>
      </c>
      <c r="AV42" s="60">
        <f>IF(ISBLANK(HLOOKUP(AV$2,Monitoring_eng!$A$1:$DB$79,Results!$C42,FALSE)),"",IF(HLOOKUP(AV$2,Monitoring_eng!$A$1:$DB$79,Results!$C42,FALSE)=$I42,$P42,IF(HLOOKUP(AV$2,Monitoring_eng!$A$1:$DB$79,Results!$C42,FALSE)=$K42,$Q42,IF(HLOOKUP(AV$2,Monitoring_eng!$A$1:$DB$79,Results!$C42,FALSE)=$M42,$R42,IF(HLOOKUP(AV$2,Monitoring_eng!$A$1:$DB$79,Results!$C42,FALSE)=$O42,$S42,"CHYBA")))))</f>
        <v>1</v>
      </c>
      <c r="AW42" s="60">
        <f>IF(ISBLANK(HLOOKUP(AW$2,Monitoring_eng!$A$1:$DB$79,Results!$C42,FALSE)),"",IF(HLOOKUP(AW$2,Monitoring_eng!$A$1:$DB$79,Results!$C42,FALSE)=$I42,$P42,IF(HLOOKUP(AW$2,Monitoring_eng!$A$1:$DB$79,Results!$C42,FALSE)=$K42,$Q42,IF(HLOOKUP(AW$2,Monitoring_eng!$A$1:$DB$79,Results!$C42,FALSE)=$M42,$R42,IF(HLOOKUP(AW$2,Monitoring_eng!$A$1:$DB$79,Results!$C42,FALSE)=$O42,$S42,"CHYBA")))))</f>
        <v>1</v>
      </c>
      <c r="AX42" s="60">
        <f>IF(ISBLANK(HLOOKUP(AX$2,Monitoring_eng!$A$1:$DB$79,Results!$C42,FALSE)),"",IF(HLOOKUP(AX$2,Monitoring_eng!$A$1:$DB$79,Results!$C42,FALSE)=$I42,$P42,IF(HLOOKUP(AX$2,Monitoring_eng!$A$1:$DB$79,Results!$C42,FALSE)=$K42,$Q42,IF(HLOOKUP(AX$2,Monitoring_eng!$A$1:$DB$79,Results!$C42,FALSE)=$M42,$R42,IF(HLOOKUP(AX$2,Monitoring_eng!$A$1:$DB$79,Results!$C42,FALSE)=$O42,$S42,"CHYBA")))))</f>
        <v>0</v>
      </c>
      <c r="AY42" s="60">
        <f>IF(ISBLANK(HLOOKUP(AY$2,Monitoring_eng!$A$1:$DB$79,Results!$C42,FALSE)),"",IF(HLOOKUP(AY$2,Monitoring_eng!$A$1:$DB$79,Results!$C42,FALSE)=$I42,$P42,IF(HLOOKUP(AY$2,Monitoring_eng!$A$1:$DB$79,Results!$C42,FALSE)=$K42,$Q42,IF(HLOOKUP(AY$2,Monitoring_eng!$A$1:$DB$79,Results!$C42,FALSE)=$M42,$R42,IF(HLOOKUP(AY$2,Monitoring_eng!$A$1:$DB$79,Results!$C42,FALSE)=$O42,$S42,"CHYBA")))))</f>
        <v>0</v>
      </c>
      <c r="AZ42" s="60">
        <f>IF(ISBLANK(HLOOKUP(AZ$2,Monitoring_eng!$A$1:$DB$79,Results!$C42,FALSE)),"",IF(HLOOKUP(AZ$2,Monitoring_eng!$A$1:$DB$79,Results!$C42,FALSE)=$I42,$P42,IF(HLOOKUP(AZ$2,Monitoring_eng!$A$1:$DB$79,Results!$C42,FALSE)=$K42,$Q42,IF(HLOOKUP(AZ$2,Monitoring_eng!$A$1:$DB$79,Results!$C42,FALSE)=$M42,$R42,IF(HLOOKUP(AZ$2,Monitoring_eng!$A$1:$DB$79,Results!$C42,FALSE)=$O42,$S42,"CHYBA")))))</f>
        <v>0</v>
      </c>
      <c r="BA42" s="60">
        <f>IF(ISBLANK(HLOOKUP(BA$2,Monitoring_eng!$A$1:$DB$79,Results!$C42,FALSE)),"",IF(HLOOKUP(BA$2,Monitoring_eng!$A$1:$DB$79,Results!$C42,FALSE)=$I42,$P42,IF(HLOOKUP(BA$2,Monitoring_eng!$A$1:$DB$79,Results!$C42,FALSE)=$K42,$Q42,IF(HLOOKUP(BA$2,Monitoring_eng!$A$1:$DB$79,Results!$C42,FALSE)=$M42,$R42,IF(HLOOKUP(BA$2,Monitoring_eng!$A$1:$DB$79,Results!$C42,FALSE)=$O42,$S42,"CHYBA")))))</f>
        <v>1</v>
      </c>
      <c r="BB42" s="60">
        <f>IF(ISBLANK(HLOOKUP(BB$2,Monitoring_eng!$A$1:$DB$79,Results!$C42,FALSE)),"",IF(HLOOKUP(BB$2,Monitoring_eng!$A$1:$DB$79,Results!$C42,FALSE)=$I42,$P42,IF(HLOOKUP(BB$2,Monitoring_eng!$A$1:$DB$79,Results!$C42,FALSE)=$K42,$Q42,IF(HLOOKUP(BB$2,Monitoring_eng!$A$1:$DB$79,Results!$C42,FALSE)=$M42,$R42,IF(HLOOKUP(BB$2,Monitoring_eng!$A$1:$DB$79,Results!$C42,FALSE)=$O42,$S42,"CHYBA")))))</f>
        <v>0.5</v>
      </c>
      <c r="BC42" s="60">
        <f>IF(ISBLANK(HLOOKUP(BC$2,Monitoring_eng!$A$1:$DB$79,Results!$C42,FALSE)),"",IF(HLOOKUP(BC$2,Monitoring_eng!$A$1:$DB$79,Results!$C42,FALSE)=$I42,$P42,IF(HLOOKUP(BC$2,Monitoring_eng!$A$1:$DB$79,Results!$C42,FALSE)=$K42,$Q42,IF(HLOOKUP(BC$2,Monitoring_eng!$A$1:$DB$79,Results!$C42,FALSE)=$M42,$R42,IF(HLOOKUP(BC$2,Monitoring_eng!$A$1:$DB$79,Results!$C42,FALSE)=$O42,$S42,"CHYBA")))))</f>
        <v>1</v>
      </c>
      <c r="BD42" s="60">
        <f>IF(ISBLANK(HLOOKUP(BD$2,Monitoring_eng!$A$1:$DB$79,Results!$C42,FALSE)),"",IF(HLOOKUP(BD$2,Monitoring_eng!$A$1:$DB$79,Results!$C42,FALSE)=$I42,$P42,IF(HLOOKUP(BD$2,Monitoring_eng!$A$1:$DB$79,Results!$C42,FALSE)=$K42,$Q42,IF(HLOOKUP(BD$2,Monitoring_eng!$A$1:$DB$79,Results!$C42,FALSE)=$M42,$R42,IF(HLOOKUP(BD$2,Monitoring_eng!$A$1:$DB$79,Results!$C42,FALSE)=$O42,$S42,"CHYBA")))))</f>
        <v>0</v>
      </c>
      <c r="BE42" s="60">
        <f>IF(ISBLANK(HLOOKUP(BE$2,Monitoring_eng!$A$1:$DB$79,Results!$C42,FALSE)),"",IF(HLOOKUP(BE$2,Monitoring_eng!$A$1:$DB$79,Results!$C42,FALSE)=$I42,$P42,IF(HLOOKUP(BE$2,Monitoring_eng!$A$1:$DB$79,Results!$C42,FALSE)=$K42,$Q42,IF(HLOOKUP(BE$2,Monitoring_eng!$A$1:$DB$79,Results!$C42,FALSE)=$M42,$R42,IF(HLOOKUP(BE$2,Monitoring_eng!$A$1:$DB$79,Results!$C42,FALSE)=$O42,$S42,"CHYBA")))))</f>
        <v>1</v>
      </c>
      <c r="BF42" s="60">
        <f>IF(ISBLANK(HLOOKUP(BF$2,Monitoring_eng!$A$1:$DB$79,Results!$C42,FALSE)),"",IF(HLOOKUP(BF$2,Monitoring_eng!$A$1:$DB$79,Results!$C42,FALSE)=$I42,$P42,IF(HLOOKUP(BF$2,Monitoring_eng!$A$1:$DB$79,Results!$C42,FALSE)=$K42,$Q42,IF(HLOOKUP(BF$2,Monitoring_eng!$A$1:$DB$79,Results!$C42,FALSE)=$M42,$R42,IF(HLOOKUP(BF$2,Monitoring_eng!$A$1:$DB$79,Results!$C42,FALSE)=$O42,$S42,"CHYBA")))))</f>
        <v>1</v>
      </c>
      <c r="BG42" s="60">
        <f>IF(ISBLANK(HLOOKUP(BG$2,Monitoring_eng!$A$1:$DB$79,Results!$C42,FALSE)),"",IF(HLOOKUP(BG$2,Monitoring_eng!$A$1:$DB$79,Results!$C42,FALSE)=$I42,$P42,IF(HLOOKUP(BG$2,Monitoring_eng!$A$1:$DB$79,Results!$C42,FALSE)=$K42,$Q42,IF(HLOOKUP(BG$2,Monitoring_eng!$A$1:$DB$79,Results!$C42,FALSE)=$M42,$R42,IF(HLOOKUP(BG$2,Monitoring_eng!$A$1:$DB$79,Results!$C42,FALSE)=$O42,$S42,"CHYBA")))))</f>
        <v>0.5</v>
      </c>
      <c r="BH42" s="60">
        <f>IF(ISBLANK(HLOOKUP(BH$2,Monitoring_eng!$A$1:$DB$79,Results!$C42,FALSE)),"",IF(HLOOKUP(BH$2,Monitoring_eng!$A$1:$DB$79,Results!$C42,FALSE)=$I42,$P42,IF(HLOOKUP(BH$2,Monitoring_eng!$A$1:$DB$79,Results!$C42,FALSE)=$K42,$Q42,IF(HLOOKUP(BH$2,Monitoring_eng!$A$1:$DB$79,Results!$C42,FALSE)=$M42,$R42,IF(HLOOKUP(BH$2,Monitoring_eng!$A$1:$DB$79,Results!$C42,FALSE)=$O42,$S42,"CHYBA")))))</f>
        <v>1</v>
      </c>
      <c r="BI42" s="60">
        <f>IF(ISBLANK(HLOOKUP(BI$2,Monitoring_eng!$A$1:$DB$79,Results!$C42,FALSE)),"",IF(HLOOKUP(BI$2,Monitoring_eng!$A$1:$DB$79,Results!$C42,FALSE)=$I42,$P42,IF(HLOOKUP(BI$2,Monitoring_eng!$A$1:$DB$79,Results!$C42,FALSE)=$K42,$Q42,IF(HLOOKUP(BI$2,Monitoring_eng!$A$1:$DB$79,Results!$C42,FALSE)=$M42,$R42,IF(HLOOKUP(BI$2,Monitoring_eng!$A$1:$DB$79,Results!$C42,FALSE)=$O42,$S42,"CHYBA")))))</f>
        <v>1</v>
      </c>
      <c r="BJ42" s="60">
        <f>IF(ISBLANK(HLOOKUP(BJ$2,Monitoring_eng!$A$1:$DB$79,Results!$C42,FALSE)),"",IF(HLOOKUP(BJ$2,Monitoring_eng!$A$1:$DB$79,Results!$C42,FALSE)=$I42,$P42,IF(HLOOKUP(BJ$2,Monitoring_eng!$A$1:$DB$79,Results!$C42,FALSE)=$K42,$Q42,IF(HLOOKUP(BJ$2,Monitoring_eng!$A$1:$DB$79,Results!$C42,FALSE)=$M42,$R42,IF(HLOOKUP(BJ$2,Monitoring_eng!$A$1:$DB$79,Results!$C42,FALSE)=$O42,$S42,"CHYBA")))))</f>
        <v>1</v>
      </c>
      <c r="BK42" s="60">
        <f>IF(ISBLANK(HLOOKUP(BK$2,Monitoring_eng!$A$1:$DB$79,Results!$C42,FALSE)),"",IF(HLOOKUP(BK$2,Monitoring_eng!$A$1:$DB$79,Results!$C42,FALSE)=$I42,$P42,IF(HLOOKUP(BK$2,Monitoring_eng!$A$1:$DB$79,Results!$C42,FALSE)=$K42,$Q42,IF(HLOOKUP(BK$2,Monitoring_eng!$A$1:$DB$79,Results!$C42,FALSE)=$M42,$R42,IF(HLOOKUP(BK$2,Monitoring_eng!$A$1:$DB$79,Results!$C42,FALSE)=$O42,$S42,"CHYBA")))))</f>
        <v>0</v>
      </c>
      <c r="BL42" s="60">
        <f>IF(ISBLANK(HLOOKUP(BL$2,Monitoring_eng!$A$1:$DB$79,Results!$C42,FALSE)),"",IF(HLOOKUP(BL$2,Monitoring_eng!$A$1:$DB$79,Results!$C42,FALSE)=$I42,$P42,IF(HLOOKUP(BL$2,Monitoring_eng!$A$1:$DB$79,Results!$C42,FALSE)=$K42,$Q42,IF(HLOOKUP(BL$2,Monitoring_eng!$A$1:$DB$79,Results!$C42,FALSE)=$M42,$R42,IF(HLOOKUP(BL$2,Monitoring_eng!$A$1:$DB$79,Results!$C42,FALSE)=$O42,$S42,"CHYBA")))))</f>
        <v>0</v>
      </c>
      <c r="BM42" s="60">
        <f>IF(ISBLANK(HLOOKUP(BM$2,Monitoring_eng!$A$1:$DB$79,Results!$C42,FALSE)),"",IF(HLOOKUP(BM$2,Monitoring_eng!$A$1:$DB$79,Results!$C42,FALSE)=$I42,$P42,IF(HLOOKUP(BM$2,Monitoring_eng!$A$1:$DB$79,Results!$C42,FALSE)=$K42,$Q42,IF(HLOOKUP(BM$2,Monitoring_eng!$A$1:$DB$79,Results!$C42,FALSE)=$M42,$R42,IF(HLOOKUP(BM$2,Monitoring_eng!$A$1:$DB$79,Results!$C42,FALSE)=$O42,$S42,"CHYBA")))))</f>
        <v>1</v>
      </c>
      <c r="BN42" s="60">
        <f>IF(ISBLANK(HLOOKUP(BN$2,Monitoring_eng!$A$1:$DB$79,Results!$C42,FALSE)),"",IF(HLOOKUP(BN$2,Monitoring_eng!$A$1:$DB$79,Results!$C42,FALSE)=$I42,$P42,IF(HLOOKUP(BN$2,Monitoring_eng!$A$1:$DB$79,Results!$C42,FALSE)=$K42,$Q42,IF(HLOOKUP(BN$2,Monitoring_eng!$A$1:$DB$79,Results!$C42,FALSE)=$M42,$R42,IF(HLOOKUP(BN$2,Monitoring_eng!$A$1:$DB$79,Results!$C42,FALSE)=$O42,$S42,"CHYBA")))))</f>
        <v>1</v>
      </c>
      <c r="BO42" s="60">
        <f>IF(ISBLANK(HLOOKUP(BO$2,Monitoring_eng!$A$1:$DB$79,Results!$C42,FALSE)),"",IF(HLOOKUP(BO$2,Monitoring_eng!$A$1:$DB$79,Results!$C42,FALSE)=$I42,$P42,IF(HLOOKUP(BO$2,Monitoring_eng!$A$1:$DB$79,Results!$C42,FALSE)=$K42,$Q42,IF(HLOOKUP(BO$2,Monitoring_eng!$A$1:$DB$79,Results!$C42,FALSE)=$M42,$R42,IF(HLOOKUP(BO$2,Monitoring_eng!$A$1:$DB$79,Results!$C42,FALSE)=$O42,$S42,"CHYBA")))))</f>
        <v>1</v>
      </c>
      <c r="BP42" s="60">
        <f>IF(ISBLANK(HLOOKUP(BP$2,Monitoring_eng!$A$1:$DB$79,Results!$C42,FALSE)),"",IF(HLOOKUP(BP$2,Monitoring_eng!$A$1:$DB$79,Results!$C42,FALSE)=$I42,$P42,IF(HLOOKUP(BP$2,Monitoring_eng!$A$1:$DB$79,Results!$C42,FALSE)=$K42,$Q42,IF(HLOOKUP(BP$2,Monitoring_eng!$A$1:$DB$79,Results!$C42,FALSE)=$M42,$R42,IF(HLOOKUP(BP$2,Monitoring_eng!$A$1:$DB$79,Results!$C42,FALSE)=$O42,$S42,"CHYBA")))))</f>
        <v>1</v>
      </c>
      <c r="BQ42" s="60">
        <f>IF(ISBLANK(HLOOKUP(BQ$2,Monitoring_eng!$A$1:$DB$79,Results!$C42,FALSE)),"",IF(HLOOKUP(BQ$2,Monitoring_eng!$A$1:$DB$79,Results!$C42,FALSE)=$I42,$P42,IF(HLOOKUP(BQ$2,Monitoring_eng!$A$1:$DB$79,Results!$C42,FALSE)=$K42,$Q42,IF(HLOOKUP(BQ$2,Monitoring_eng!$A$1:$DB$79,Results!$C42,FALSE)=$M42,$R42,IF(HLOOKUP(BQ$2,Monitoring_eng!$A$1:$DB$79,Results!$C42,FALSE)=$O42,$S42,"CHYBA")))))</f>
        <v>1</v>
      </c>
    </row>
    <row r="43" spans="1:69" x14ac:dyDescent="0.3">
      <c r="A43" s="37" t="s">
        <v>893</v>
      </c>
      <c r="B43" s="37" t="s">
        <v>343</v>
      </c>
      <c r="C43" s="37">
        <v>42</v>
      </c>
      <c r="D43" s="45" t="s">
        <v>298</v>
      </c>
      <c r="E43" s="45" t="s">
        <v>297</v>
      </c>
      <c r="F43" s="46" t="s">
        <v>38</v>
      </c>
      <c r="G43" s="37">
        <v>1</v>
      </c>
      <c r="H43" s="37" t="s">
        <v>481</v>
      </c>
      <c r="I43" s="37" t="s">
        <v>621</v>
      </c>
      <c r="J43" s="37" t="s">
        <v>482</v>
      </c>
      <c r="K43" s="59" t="s">
        <v>622</v>
      </c>
      <c r="L43" s="37" t="s">
        <v>483</v>
      </c>
      <c r="M43" s="37" t="s">
        <v>623</v>
      </c>
      <c r="N43" s="37" t="s">
        <v>755</v>
      </c>
      <c r="O43" s="37" t="s">
        <v>755</v>
      </c>
      <c r="P43" s="37">
        <f t="shared" si="0"/>
        <v>1</v>
      </c>
      <c r="Q43" s="37">
        <v>0</v>
      </c>
      <c r="R43" s="37">
        <f t="shared" si="1"/>
        <v>0.5</v>
      </c>
      <c r="S43" s="37" t="s">
        <v>755</v>
      </c>
      <c r="T43" s="60">
        <f>IF(ISBLANK(HLOOKUP(T$2,Monitoring_eng!$A$1:$DB$79,Results!$C43,FALSE)),"",IF(HLOOKUP(T$2,Monitoring_eng!$A$1:$DB$79,Results!$C43,FALSE)=$I43,$P43,IF(HLOOKUP(T$2,Monitoring_eng!$A$1:$DB$79,Results!$C43,FALSE)=$K43,$Q43,IF(HLOOKUP(T$2,Monitoring_eng!$A$1:$DB$79,Results!$C43,FALSE)=$M43,$R43,IF(HLOOKUP(T$2,Monitoring_eng!$A$1:$DB$79,Results!$C43,FALSE)=$O43,$S43,"CHYBA")))))</f>
        <v>1</v>
      </c>
      <c r="U43" s="60">
        <f>IF(ISBLANK(HLOOKUP(U$2,Monitoring_eng!$A$1:$DB$79,Results!$C43,FALSE)),"",IF(HLOOKUP(U$2,Monitoring_eng!$A$1:$DB$79,Results!$C43,FALSE)=$I43,$P43,IF(HLOOKUP(U$2,Monitoring_eng!$A$1:$DB$79,Results!$C43,FALSE)=$K43,$Q43,IF(HLOOKUP(U$2,Monitoring_eng!$A$1:$DB$79,Results!$C43,FALSE)=$M43,$R43,IF(HLOOKUP(U$2,Monitoring_eng!$A$1:$DB$79,Results!$C43,FALSE)=$O43,$S43,"CHYBA")))))</f>
        <v>0</v>
      </c>
      <c r="V43" s="60">
        <f>IF(ISBLANK(HLOOKUP(V$2,Monitoring_eng!$A$1:$DB$79,Results!$C43,FALSE)),"",IF(HLOOKUP(V$2,Monitoring_eng!$A$1:$DB$79,Results!$C43,FALSE)=$I43,$P43,IF(HLOOKUP(V$2,Monitoring_eng!$A$1:$DB$79,Results!$C43,FALSE)=$K43,$Q43,IF(HLOOKUP(V$2,Monitoring_eng!$A$1:$DB$79,Results!$C43,FALSE)=$M43,$R43,IF(HLOOKUP(V$2,Monitoring_eng!$A$1:$DB$79,Results!$C43,FALSE)=$O43,$S43,"CHYBA")))))</f>
        <v>1</v>
      </c>
      <c r="W43" s="60">
        <f>IF(ISBLANK(HLOOKUP(W$2,Monitoring_eng!$A$1:$DB$79,Results!$C43,FALSE)),"",IF(HLOOKUP(W$2,Monitoring_eng!$A$1:$DB$79,Results!$C43,FALSE)=$I43,$P43,IF(HLOOKUP(W$2,Monitoring_eng!$A$1:$DB$79,Results!$C43,FALSE)=$K43,$Q43,IF(HLOOKUP(W$2,Monitoring_eng!$A$1:$DB$79,Results!$C43,FALSE)=$M43,$R43,IF(HLOOKUP(W$2,Monitoring_eng!$A$1:$DB$79,Results!$C43,FALSE)=$O43,$S43,"CHYBA")))))</f>
        <v>1</v>
      </c>
      <c r="X43" s="60">
        <f>IF(ISBLANK(HLOOKUP(X$2,Monitoring_eng!$A$1:$DB$79,Results!$C43,FALSE)),"",IF(HLOOKUP(X$2,Monitoring_eng!$A$1:$DB$79,Results!$C43,FALSE)=$I43,$P43,IF(HLOOKUP(X$2,Monitoring_eng!$A$1:$DB$79,Results!$C43,FALSE)=$K43,$Q43,IF(HLOOKUP(X$2,Monitoring_eng!$A$1:$DB$79,Results!$C43,FALSE)=$M43,$R43,IF(HLOOKUP(X$2,Monitoring_eng!$A$1:$DB$79,Results!$C43,FALSE)=$O43,$S43,"CHYBA")))))</f>
        <v>0</v>
      </c>
      <c r="Y43" s="60">
        <f>IF(ISBLANK(HLOOKUP(Y$2,Monitoring_eng!$A$1:$DB$79,Results!$C43,FALSE)),"",IF(HLOOKUP(Y$2,Monitoring_eng!$A$1:$DB$79,Results!$C43,FALSE)=$I43,$P43,IF(HLOOKUP(Y$2,Monitoring_eng!$A$1:$DB$79,Results!$C43,FALSE)=$K43,$Q43,IF(HLOOKUP(Y$2,Monitoring_eng!$A$1:$DB$79,Results!$C43,FALSE)=$M43,$R43,IF(HLOOKUP(Y$2,Monitoring_eng!$A$1:$DB$79,Results!$C43,FALSE)=$O43,$S43,"CHYBA")))))</f>
        <v>1</v>
      </c>
      <c r="Z43" s="60">
        <f>IF(ISBLANK(HLOOKUP(Z$2,Monitoring_eng!$A$1:$DB$79,Results!$C43,FALSE)),"",IF(HLOOKUP(Z$2,Monitoring_eng!$A$1:$DB$79,Results!$C43,FALSE)=$I43,$P43,IF(HLOOKUP(Z$2,Monitoring_eng!$A$1:$DB$79,Results!$C43,FALSE)=$K43,$Q43,IF(HLOOKUP(Z$2,Monitoring_eng!$A$1:$DB$79,Results!$C43,FALSE)=$M43,$R43,IF(HLOOKUP(Z$2,Monitoring_eng!$A$1:$DB$79,Results!$C43,FALSE)=$O43,$S43,"CHYBA")))))</f>
        <v>1</v>
      </c>
      <c r="AA43" s="60">
        <f>IF(ISBLANK(HLOOKUP(AA$2,Monitoring_eng!$A$1:$DB$79,Results!$C43,FALSE)),"",IF(HLOOKUP(AA$2,Monitoring_eng!$A$1:$DB$79,Results!$C43,FALSE)=$I43,$P43,IF(HLOOKUP(AA$2,Monitoring_eng!$A$1:$DB$79,Results!$C43,FALSE)=$K43,$Q43,IF(HLOOKUP(AA$2,Monitoring_eng!$A$1:$DB$79,Results!$C43,FALSE)=$M43,$R43,IF(HLOOKUP(AA$2,Monitoring_eng!$A$1:$DB$79,Results!$C43,FALSE)=$O43,$S43,"CHYBA")))))</f>
        <v>0</v>
      </c>
      <c r="AB43" s="60">
        <f>IF(ISBLANK(HLOOKUP(AB$2,Monitoring_eng!$A$1:$DB$79,Results!$C43,FALSE)),"",IF(HLOOKUP(AB$2,Monitoring_eng!$A$1:$DB$79,Results!$C43,FALSE)=$I43,$P43,IF(HLOOKUP(AB$2,Monitoring_eng!$A$1:$DB$79,Results!$C43,FALSE)=$K43,$Q43,IF(HLOOKUP(AB$2,Monitoring_eng!$A$1:$DB$79,Results!$C43,FALSE)=$M43,$R43,IF(HLOOKUP(AB$2,Monitoring_eng!$A$1:$DB$79,Results!$C43,FALSE)=$O43,$S43,"CHYBA")))))</f>
        <v>0</v>
      </c>
      <c r="AC43" s="60">
        <f>IF(ISBLANK(HLOOKUP(AC$2,Monitoring_eng!$A$1:$DB$79,Results!$C43,FALSE)),"",IF(HLOOKUP(AC$2,Monitoring_eng!$A$1:$DB$79,Results!$C43,FALSE)=$I43,$P43,IF(HLOOKUP(AC$2,Monitoring_eng!$A$1:$DB$79,Results!$C43,FALSE)=$K43,$Q43,IF(HLOOKUP(AC$2,Monitoring_eng!$A$1:$DB$79,Results!$C43,FALSE)=$M43,$R43,IF(HLOOKUP(AC$2,Monitoring_eng!$A$1:$DB$79,Results!$C43,FALSE)=$O43,$S43,"CHYBA")))))</f>
        <v>1</v>
      </c>
      <c r="AD43" s="60">
        <f>IF(ISBLANK(HLOOKUP(AD$2,Monitoring_eng!$A$1:$DB$79,Results!$C43,FALSE)),"",IF(HLOOKUP(AD$2,Monitoring_eng!$A$1:$DB$79,Results!$C43,FALSE)=$I43,$P43,IF(HLOOKUP(AD$2,Monitoring_eng!$A$1:$DB$79,Results!$C43,FALSE)=$K43,$Q43,IF(HLOOKUP(AD$2,Monitoring_eng!$A$1:$DB$79,Results!$C43,FALSE)=$M43,$R43,IF(HLOOKUP(AD$2,Monitoring_eng!$A$1:$DB$79,Results!$C43,FALSE)=$O43,$S43,"CHYBA")))))</f>
        <v>1</v>
      </c>
      <c r="AE43" s="60">
        <f>IF(ISBLANK(HLOOKUP(AE$2,Monitoring_eng!$A$1:$DB$79,Results!$C43,FALSE)),"",IF(HLOOKUP(AE$2,Monitoring_eng!$A$1:$DB$79,Results!$C43,FALSE)=$I43,$P43,IF(HLOOKUP(AE$2,Monitoring_eng!$A$1:$DB$79,Results!$C43,FALSE)=$K43,$Q43,IF(HLOOKUP(AE$2,Monitoring_eng!$A$1:$DB$79,Results!$C43,FALSE)=$M43,$R43,IF(HLOOKUP(AE$2,Monitoring_eng!$A$1:$DB$79,Results!$C43,FALSE)=$O43,$S43,"CHYBA")))))</f>
        <v>0.5</v>
      </c>
      <c r="AF43" s="60">
        <f>IF(ISBLANK(HLOOKUP(AF$2,Monitoring_eng!$A$1:$DB$79,Results!$C43,FALSE)),"",IF(HLOOKUP(AF$2,Monitoring_eng!$A$1:$DB$79,Results!$C43,FALSE)=$I43,$P43,IF(HLOOKUP(AF$2,Monitoring_eng!$A$1:$DB$79,Results!$C43,FALSE)=$K43,$Q43,IF(HLOOKUP(AF$2,Monitoring_eng!$A$1:$DB$79,Results!$C43,FALSE)=$M43,$R43,IF(HLOOKUP(AF$2,Monitoring_eng!$A$1:$DB$79,Results!$C43,FALSE)=$O43,$S43,"CHYBA")))))</f>
        <v>1</v>
      </c>
      <c r="AG43" s="60">
        <f>IF(ISBLANK(HLOOKUP(AG$2,Monitoring_eng!$A$1:$DB$79,Results!$C43,FALSE)),"",IF(HLOOKUP(AG$2,Monitoring_eng!$A$1:$DB$79,Results!$C43,FALSE)=$I43,$P43,IF(HLOOKUP(AG$2,Monitoring_eng!$A$1:$DB$79,Results!$C43,FALSE)=$K43,$Q43,IF(HLOOKUP(AG$2,Monitoring_eng!$A$1:$DB$79,Results!$C43,FALSE)=$M43,$R43,IF(HLOOKUP(AG$2,Monitoring_eng!$A$1:$DB$79,Results!$C43,FALSE)=$O43,$S43,"CHYBA")))))</f>
        <v>1</v>
      </c>
      <c r="AH43" s="60">
        <f>IF(ISBLANK(HLOOKUP(AH$2,Monitoring_eng!$A$1:$DB$79,Results!$C43,FALSE)),"",IF(HLOOKUP(AH$2,Monitoring_eng!$A$1:$DB$79,Results!$C43,FALSE)=$I43,$P43,IF(HLOOKUP(AH$2,Monitoring_eng!$A$1:$DB$79,Results!$C43,FALSE)=$K43,$Q43,IF(HLOOKUP(AH$2,Monitoring_eng!$A$1:$DB$79,Results!$C43,FALSE)=$M43,$R43,IF(HLOOKUP(AH$2,Monitoring_eng!$A$1:$DB$79,Results!$C43,FALSE)=$O43,$S43,"CHYBA")))))</f>
        <v>1</v>
      </c>
      <c r="AI43" s="60">
        <f>IF(ISBLANK(HLOOKUP(AI$2,Monitoring_eng!$A$1:$DB$79,Results!$C43,FALSE)),"",IF(HLOOKUP(AI$2,Monitoring_eng!$A$1:$DB$79,Results!$C43,FALSE)=$I43,$P43,IF(HLOOKUP(AI$2,Monitoring_eng!$A$1:$DB$79,Results!$C43,FALSE)=$K43,$Q43,IF(HLOOKUP(AI$2,Monitoring_eng!$A$1:$DB$79,Results!$C43,FALSE)=$M43,$R43,IF(HLOOKUP(AI$2,Monitoring_eng!$A$1:$DB$79,Results!$C43,FALSE)=$O43,$S43,"CHYBA")))))</f>
        <v>0</v>
      </c>
      <c r="AJ43" s="60">
        <f>IF(ISBLANK(HLOOKUP(AJ$2,Monitoring_eng!$A$1:$DB$79,Results!$C43,FALSE)),"",IF(HLOOKUP(AJ$2,Monitoring_eng!$A$1:$DB$79,Results!$C43,FALSE)=$I43,$P43,IF(HLOOKUP(AJ$2,Monitoring_eng!$A$1:$DB$79,Results!$C43,FALSE)=$K43,$Q43,IF(HLOOKUP(AJ$2,Monitoring_eng!$A$1:$DB$79,Results!$C43,FALSE)=$M43,$R43,IF(HLOOKUP(AJ$2,Monitoring_eng!$A$1:$DB$79,Results!$C43,FALSE)=$O43,$S43,"CHYBA")))))</f>
        <v>0</v>
      </c>
      <c r="AK43" s="60">
        <f>IF(ISBLANK(HLOOKUP(AK$2,Monitoring_eng!$A$1:$DB$79,Results!$C43,FALSE)),"",IF(HLOOKUP(AK$2,Monitoring_eng!$A$1:$DB$79,Results!$C43,FALSE)=$I43,$P43,IF(HLOOKUP(AK$2,Monitoring_eng!$A$1:$DB$79,Results!$C43,FALSE)=$K43,$Q43,IF(HLOOKUP(AK$2,Monitoring_eng!$A$1:$DB$79,Results!$C43,FALSE)=$M43,$R43,IF(HLOOKUP(AK$2,Monitoring_eng!$A$1:$DB$79,Results!$C43,FALSE)=$O43,$S43,"CHYBA")))))</f>
        <v>1</v>
      </c>
      <c r="AL43" s="60">
        <f>IF(ISBLANK(HLOOKUP(AL$2,Monitoring_eng!$A$1:$DB$79,Results!$C43,FALSE)),"",IF(HLOOKUP(AL$2,Monitoring_eng!$A$1:$DB$79,Results!$C43,FALSE)=$I43,$P43,IF(HLOOKUP(AL$2,Monitoring_eng!$A$1:$DB$79,Results!$C43,FALSE)=$K43,$Q43,IF(HLOOKUP(AL$2,Monitoring_eng!$A$1:$DB$79,Results!$C43,FALSE)=$M43,$R43,IF(HLOOKUP(AL$2,Monitoring_eng!$A$1:$DB$79,Results!$C43,FALSE)=$O43,$S43,"CHYBA")))))</f>
        <v>0</v>
      </c>
      <c r="AM43" s="60">
        <f>IF(ISBLANK(HLOOKUP(AM$2,Monitoring_eng!$A$1:$DB$79,Results!$C43,FALSE)),"",IF(HLOOKUP(AM$2,Monitoring_eng!$A$1:$DB$79,Results!$C43,FALSE)=$I43,$P43,IF(HLOOKUP(AM$2,Monitoring_eng!$A$1:$DB$79,Results!$C43,FALSE)=$K43,$Q43,IF(HLOOKUP(AM$2,Monitoring_eng!$A$1:$DB$79,Results!$C43,FALSE)=$M43,$R43,IF(HLOOKUP(AM$2,Monitoring_eng!$A$1:$DB$79,Results!$C43,FALSE)=$O43,$S43,"CHYBA")))))</f>
        <v>1</v>
      </c>
      <c r="AN43" s="60">
        <f>IF(ISBLANK(HLOOKUP(AN$2,Monitoring_eng!$A$1:$DB$79,Results!$C43,FALSE)),"",IF(HLOOKUP(AN$2,Monitoring_eng!$A$1:$DB$79,Results!$C43,FALSE)=$I43,$P43,IF(HLOOKUP(AN$2,Monitoring_eng!$A$1:$DB$79,Results!$C43,FALSE)=$K43,$Q43,IF(HLOOKUP(AN$2,Monitoring_eng!$A$1:$DB$79,Results!$C43,FALSE)=$M43,$R43,IF(HLOOKUP(AN$2,Monitoring_eng!$A$1:$DB$79,Results!$C43,FALSE)=$O43,$S43,"CHYBA")))))</f>
        <v>1</v>
      </c>
      <c r="AO43" s="60">
        <f>IF(ISBLANK(HLOOKUP(AO$2,Monitoring_eng!$A$1:$DB$79,Results!$C43,FALSE)),"",IF(HLOOKUP(AO$2,Monitoring_eng!$A$1:$DB$79,Results!$C43,FALSE)=$I43,$P43,IF(HLOOKUP(AO$2,Monitoring_eng!$A$1:$DB$79,Results!$C43,FALSE)=$K43,$Q43,IF(HLOOKUP(AO$2,Monitoring_eng!$A$1:$DB$79,Results!$C43,FALSE)=$M43,$R43,IF(HLOOKUP(AO$2,Monitoring_eng!$A$1:$DB$79,Results!$C43,FALSE)=$O43,$S43,"CHYBA")))))</f>
        <v>1</v>
      </c>
      <c r="AP43" s="60">
        <f>IF(ISBLANK(HLOOKUP(AP$2,Monitoring_eng!$A$1:$DB$79,Results!$C43,FALSE)),"",IF(HLOOKUP(AP$2,Monitoring_eng!$A$1:$DB$79,Results!$C43,FALSE)=$I43,$P43,IF(HLOOKUP(AP$2,Monitoring_eng!$A$1:$DB$79,Results!$C43,FALSE)=$K43,$Q43,IF(HLOOKUP(AP$2,Monitoring_eng!$A$1:$DB$79,Results!$C43,FALSE)=$M43,$R43,IF(HLOOKUP(AP$2,Monitoring_eng!$A$1:$DB$79,Results!$C43,FALSE)=$O43,$S43,"CHYBA")))))</f>
        <v>1</v>
      </c>
      <c r="AQ43" s="60">
        <f>IF(ISBLANK(HLOOKUP(AQ$2,Monitoring_eng!$A$1:$DB$79,Results!$C43,FALSE)),"",IF(HLOOKUP(AQ$2,Monitoring_eng!$A$1:$DB$79,Results!$C43,FALSE)=$I43,$P43,IF(HLOOKUP(AQ$2,Monitoring_eng!$A$1:$DB$79,Results!$C43,FALSE)=$K43,$Q43,IF(HLOOKUP(AQ$2,Monitoring_eng!$A$1:$DB$79,Results!$C43,FALSE)=$M43,$R43,IF(HLOOKUP(AQ$2,Monitoring_eng!$A$1:$DB$79,Results!$C43,FALSE)=$O43,$S43,"CHYBA")))))</f>
        <v>1</v>
      </c>
      <c r="AR43" s="60">
        <f>IF(ISBLANK(HLOOKUP(AR$2,Monitoring_eng!$A$1:$DB$79,Results!$C43,FALSE)),"",IF(HLOOKUP(AR$2,Monitoring_eng!$A$1:$DB$79,Results!$C43,FALSE)=$I43,$P43,IF(HLOOKUP(AR$2,Monitoring_eng!$A$1:$DB$79,Results!$C43,FALSE)=$K43,$Q43,IF(HLOOKUP(AR$2,Monitoring_eng!$A$1:$DB$79,Results!$C43,FALSE)=$M43,$R43,IF(HLOOKUP(AR$2,Monitoring_eng!$A$1:$DB$79,Results!$C43,FALSE)=$O43,$S43,"CHYBA")))))</f>
        <v>1</v>
      </c>
      <c r="AS43" s="60">
        <f>IF(ISBLANK(HLOOKUP(AS$2,Monitoring_eng!$A$1:$DB$79,Results!$C43,FALSE)),"",IF(HLOOKUP(AS$2,Monitoring_eng!$A$1:$DB$79,Results!$C43,FALSE)=$I43,$P43,IF(HLOOKUP(AS$2,Monitoring_eng!$A$1:$DB$79,Results!$C43,FALSE)=$K43,$Q43,IF(HLOOKUP(AS$2,Monitoring_eng!$A$1:$DB$79,Results!$C43,FALSE)=$M43,$R43,IF(HLOOKUP(AS$2,Monitoring_eng!$A$1:$DB$79,Results!$C43,FALSE)=$O43,$S43,"CHYBA")))))</f>
        <v>0</v>
      </c>
      <c r="AT43" s="60">
        <f>IF(ISBLANK(HLOOKUP(AT$2,Monitoring_eng!$A$1:$DB$79,Results!$C43,FALSE)),"",IF(HLOOKUP(AT$2,Monitoring_eng!$A$1:$DB$79,Results!$C43,FALSE)=$I43,$P43,IF(HLOOKUP(AT$2,Monitoring_eng!$A$1:$DB$79,Results!$C43,FALSE)=$K43,$Q43,IF(HLOOKUP(AT$2,Monitoring_eng!$A$1:$DB$79,Results!$C43,FALSE)=$M43,$R43,IF(HLOOKUP(AT$2,Monitoring_eng!$A$1:$DB$79,Results!$C43,FALSE)=$O43,$S43,"CHYBA")))))</f>
        <v>0</v>
      </c>
      <c r="AU43" s="60">
        <f>IF(ISBLANK(HLOOKUP(AU$2,Monitoring_eng!$A$1:$DB$79,Results!$C43,FALSE)),"",IF(HLOOKUP(AU$2,Monitoring_eng!$A$1:$DB$79,Results!$C43,FALSE)=$I43,$P43,IF(HLOOKUP(AU$2,Monitoring_eng!$A$1:$DB$79,Results!$C43,FALSE)=$K43,$Q43,IF(HLOOKUP(AU$2,Monitoring_eng!$A$1:$DB$79,Results!$C43,FALSE)=$M43,$R43,IF(HLOOKUP(AU$2,Monitoring_eng!$A$1:$DB$79,Results!$C43,FALSE)=$O43,$S43,"CHYBA")))))</f>
        <v>0.5</v>
      </c>
      <c r="AV43" s="60">
        <f>IF(ISBLANK(HLOOKUP(AV$2,Monitoring_eng!$A$1:$DB$79,Results!$C43,FALSE)),"",IF(HLOOKUP(AV$2,Monitoring_eng!$A$1:$DB$79,Results!$C43,FALSE)=$I43,$P43,IF(HLOOKUP(AV$2,Monitoring_eng!$A$1:$DB$79,Results!$C43,FALSE)=$K43,$Q43,IF(HLOOKUP(AV$2,Monitoring_eng!$A$1:$DB$79,Results!$C43,FALSE)=$M43,$R43,IF(HLOOKUP(AV$2,Monitoring_eng!$A$1:$DB$79,Results!$C43,FALSE)=$O43,$S43,"CHYBA")))))</f>
        <v>1</v>
      </c>
      <c r="AW43" s="60">
        <f>IF(ISBLANK(HLOOKUP(AW$2,Monitoring_eng!$A$1:$DB$79,Results!$C43,FALSE)),"",IF(HLOOKUP(AW$2,Monitoring_eng!$A$1:$DB$79,Results!$C43,FALSE)=$I43,$P43,IF(HLOOKUP(AW$2,Monitoring_eng!$A$1:$DB$79,Results!$C43,FALSE)=$K43,$Q43,IF(HLOOKUP(AW$2,Monitoring_eng!$A$1:$DB$79,Results!$C43,FALSE)=$M43,$R43,IF(HLOOKUP(AW$2,Monitoring_eng!$A$1:$DB$79,Results!$C43,FALSE)=$O43,$S43,"CHYBA")))))</f>
        <v>0</v>
      </c>
      <c r="AX43" s="60">
        <f>IF(ISBLANK(HLOOKUP(AX$2,Monitoring_eng!$A$1:$DB$79,Results!$C43,FALSE)),"",IF(HLOOKUP(AX$2,Monitoring_eng!$A$1:$DB$79,Results!$C43,FALSE)=$I43,$P43,IF(HLOOKUP(AX$2,Monitoring_eng!$A$1:$DB$79,Results!$C43,FALSE)=$K43,$Q43,IF(HLOOKUP(AX$2,Monitoring_eng!$A$1:$DB$79,Results!$C43,FALSE)=$M43,$R43,IF(HLOOKUP(AX$2,Monitoring_eng!$A$1:$DB$79,Results!$C43,FALSE)=$O43,$S43,"CHYBA")))))</f>
        <v>0</v>
      </c>
      <c r="AY43" s="60">
        <f>IF(ISBLANK(HLOOKUP(AY$2,Monitoring_eng!$A$1:$DB$79,Results!$C43,FALSE)),"",IF(HLOOKUP(AY$2,Monitoring_eng!$A$1:$DB$79,Results!$C43,FALSE)=$I43,$P43,IF(HLOOKUP(AY$2,Monitoring_eng!$A$1:$DB$79,Results!$C43,FALSE)=$K43,$Q43,IF(HLOOKUP(AY$2,Monitoring_eng!$A$1:$DB$79,Results!$C43,FALSE)=$M43,$R43,IF(HLOOKUP(AY$2,Monitoring_eng!$A$1:$DB$79,Results!$C43,FALSE)=$O43,$S43,"CHYBA")))))</f>
        <v>0</v>
      </c>
      <c r="AZ43" s="60">
        <f>IF(ISBLANK(HLOOKUP(AZ$2,Monitoring_eng!$A$1:$DB$79,Results!$C43,FALSE)),"",IF(HLOOKUP(AZ$2,Monitoring_eng!$A$1:$DB$79,Results!$C43,FALSE)=$I43,$P43,IF(HLOOKUP(AZ$2,Monitoring_eng!$A$1:$DB$79,Results!$C43,FALSE)=$K43,$Q43,IF(HLOOKUP(AZ$2,Monitoring_eng!$A$1:$DB$79,Results!$C43,FALSE)=$M43,$R43,IF(HLOOKUP(AZ$2,Monitoring_eng!$A$1:$DB$79,Results!$C43,FALSE)=$O43,$S43,"CHYBA")))))</f>
        <v>0.5</v>
      </c>
      <c r="BA43" s="60">
        <f>IF(ISBLANK(HLOOKUP(BA$2,Monitoring_eng!$A$1:$DB$79,Results!$C43,FALSE)),"",IF(HLOOKUP(BA$2,Monitoring_eng!$A$1:$DB$79,Results!$C43,FALSE)=$I43,$P43,IF(HLOOKUP(BA$2,Monitoring_eng!$A$1:$DB$79,Results!$C43,FALSE)=$K43,$Q43,IF(HLOOKUP(BA$2,Monitoring_eng!$A$1:$DB$79,Results!$C43,FALSE)=$M43,$R43,IF(HLOOKUP(BA$2,Monitoring_eng!$A$1:$DB$79,Results!$C43,FALSE)=$O43,$S43,"CHYBA")))))</f>
        <v>1</v>
      </c>
      <c r="BB43" s="60">
        <f>IF(ISBLANK(HLOOKUP(BB$2,Monitoring_eng!$A$1:$DB$79,Results!$C43,FALSE)),"",IF(HLOOKUP(BB$2,Monitoring_eng!$A$1:$DB$79,Results!$C43,FALSE)=$I43,$P43,IF(HLOOKUP(BB$2,Monitoring_eng!$A$1:$DB$79,Results!$C43,FALSE)=$K43,$Q43,IF(HLOOKUP(BB$2,Monitoring_eng!$A$1:$DB$79,Results!$C43,FALSE)=$M43,$R43,IF(HLOOKUP(BB$2,Monitoring_eng!$A$1:$DB$79,Results!$C43,FALSE)=$O43,$S43,"CHYBA")))))</f>
        <v>0</v>
      </c>
      <c r="BC43" s="60">
        <f>IF(ISBLANK(HLOOKUP(BC$2,Monitoring_eng!$A$1:$DB$79,Results!$C43,FALSE)),"",IF(HLOOKUP(BC$2,Monitoring_eng!$A$1:$DB$79,Results!$C43,FALSE)=$I43,$P43,IF(HLOOKUP(BC$2,Monitoring_eng!$A$1:$DB$79,Results!$C43,FALSE)=$K43,$Q43,IF(HLOOKUP(BC$2,Monitoring_eng!$A$1:$DB$79,Results!$C43,FALSE)=$M43,$R43,IF(HLOOKUP(BC$2,Monitoring_eng!$A$1:$DB$79,Results!$C43,FALSE)=$O43,$S43,"CHYBA")))))</f>
        <v>1</v>
      </c>
      <c r="BD43" s="60">
        <f>IF(ISBLANK(HLOOKUP(BD$2,Monitoring_eng!$A$1:$DB$79,Results!$C43,FALSE)),"",IF(HLOOKUP(BD$2,Monitoring_eng!$A$1:$DB$79,Results!$C43,FALSE)=$I43,$P43,IF(HLOOKUP(BD$2,Monitoring_eng!$A$1:$DB$79,Results!$C43,FALSE)=$K43,$Q43,IF(HLOOKUP(BD$2,Monitoring_eng!$A$1:$DB$79,Results!$C43,FALSE)=$M43,$R43,IF(HLOOKUP(BD$2,Monitoring_eng!$A$1:$DB$79,Results!$C43,FALSE)=$O43,$S43,"CHYBA")))))</f>
        <v>0</v>
      </c>
      <c r="BE43" s="60">
        <f>IF(ISBLANK(HLOOKUP(BE$2,Monitoring_eng!$A$1:$DB$79,Results!$C43,FALSE)),"",IF(HLOOKUP(BE$2,Monitoring_eng!$A$1:$DB$79,Results!$C43,FALSE)=$I43,$P43,IF(HLOOKUP(BE$2,Monitoring_eng!$A$1:$DB$79,Results!$C43,FALSE)=$K43,$Q43,IF(HLOOKUP(BE$2,Monitoring_eng!$A$1:$DB$79,Results!$C43,FALSE)=$M43,$R43,IF(HLOOKUP(BE$2,Monitoring_eng!$A$1:$DB$79,Results!$C43,FALSE)=$O43,$S43,"CHYBA")))))</f>
        <v>1</v>
      </c>
      <c r="BF43" s="60">
        <f>IF(ISBLANK(HLOOKUP(BF$2,Monitoring_eng!$A$1:$DB$79,Results!$C43,FALSE)),"",IF(HLOOKUP(BF$2,Monitoring_eng!$A$1:$DB$79,Results!$C43,FALSE)=$I43,$P43,IF(HLOOKUP(BF$2,Monitoring_eng!$A$1:$DB$79,Results!$C43,FALSE)=$K43,$Q43,IF(HLOOKUP(BF$2,Monitoring_eng!$A$1:$DB$79,Results!$C43,FALSE)=$M43,$R43,IF(HLOOKUP(BF$2,Monitoring_eng!$A$1:$DB$79,Results!$C43,FALSE)=$O43,$S43,"CHYBA")))))</f>
        <v>1</v>
      </c>
      <c r="BG43" s="60">
        <f>IF(ISBLANK(HLOOKUP(BG$2,Monitoring_eng!$A$1:$DB$79,Results!$C43,FALSE)),"",IF(HLOOKUP(BG$2,Monitoring_eng!$A$1:$DB$79,Results!$C43,FALSE)=$I43,$P43,IF(HLOOKUP(BG$2,Monitoring_eng!$A$1:$DB$79,Results!$C43,FALSE)=$K43,$Q43,IF(HLOOKUP(BG$2,Monitoring_eng!$A$1:$DB$79,Results!$C43,FALSE)=$M43,$R43,IF(HLOOKUP(BG$2,Monitoring_eng!$A$1:$DB$79,Results!$C43,FALSE)=$O43,$S43,"CHYBA")))))</f>
        <v>1</v>
      </c>
      <c r="BH43" s="60">
        <f>IF(ISBLANK(HLOOKUP(BH$2,Monitoring_eng!$A$1:$DB$79,Results!$C43,FALSE)),"",IF(HLOOKUP(BH$2,Monitoring_eng!$A$1:$DB$79,Results!$C43,FALSE)=$I43,$P43,IF(HLOOKUP(BH$2,Monitoring_eng!$A$1:$DB$79,Results!$C43,FALSE)=$K43,$Q43,IF(HLOOKUP(BH$2,Monitoring_eng!$A$1:$DB$79,Results!$C43,FALSE)=$M43,$R43,IF(HLOOKUP(BH$2,Monitoring_eng!$A$1:$DB$79,Results!$C43,FALSE)=$O43,$S43,"CHYBA")))))</f>
        <v>1</v>
      </c>
      <c r="BI43" s="60">
        <f>IF(ISBLANK(HLOOKUP(BI$2,Monitoring_eng!$A$1:$DB$79,Results!$C43,FALSE)),"",IF(HLOOKUP(BI$2,Monitoring_eng!$A$1:$DB$79,Results!$C43,FALSE)=$I43,$P43,IF(HLOOKUP(BI$2,Monitoring_eng!$A$1:$DB$79,Results!$C43,FALSE)=$K43,$Q43,IF(HLOOKUP(BI$2,Monitoring_eng!$A$1:$DB$79,Results!$C43,FALSE)=$M43,$R43,IF(HLOOKUP(BI$2,Monitoring_eng!$A$1:$DB$79,Results!$C43,FALSE)=$O43,$S43,"CHYBA")))))</f>
        <v>1</v>
      </c>
      <c r="BJ43" s="60">
        <f>IF(ISBLANK(HLOOKUP(BJ$2,Monitoring_eng!$A$1:$DB$79,Results!$C43,FALSE)),"",IF(HLOOKUP(BJ$2,Monitoring_eng!$A$1:$DB$79,Results!$C43,FALSE)=$I43,$P43,IF(HLOOKUP(BJ$2,Monitoring_eng!$A$1:$DB$79,Results!$C43,FALSE)=$K43,$Q43,IF(HLOOKUP(BJ$2,Monitoring_eng!$A$1:$DB$79,Results!$C43,FALSE)=$M43,$R43,IF(HLOOKUP(BJ$2,Monitoring_eng!$A$1:$DB$79,Results!$C43,FALSE)=$O43,$S43,"CHYBA")))))</f>
        <v>1</v>
      </c>
      <c r="BK43" s="60">
        <f>IF(ISBLANK(HLOOKUP(BK$2,Monitoring_eng!$A$1:$DB$79,Results!$C43,FALSE)),"",IF(HLOOKUP(BK$2,Monitoring_eng!$A$1:$DB$79,Results!$C43,FALSE)=$I43,$P43,IF(HLOOKUP(BK$2,Monitoring_eng!$A$1:$DB$79,Results!$C43,FALSE)=$K43,$Q43,IF(HLOOKUP(BK$2,Monitoring_eng!$A$1:$DB$79,Results!$C43,FALSE)=$M43,$R43,IF(HLOOKUP(BK$2,Monitoring_eng!$A$1:$DB$79,Results!$C43,FALSE)=$O43,$S43,"CHYBA")))))</f>
        <v>0</v>
      </c>
      <c r="BL43" s="60">
        <f>IF(ISBLANK(HLOOKUP(BL$2,Monitoring_eng!$A$1:$DB$79,Results!$C43,FALSE)),"",IF(HLOOKUP(BL$2,Monitoring_eng!$A$1:$DB$79,Results!$C43,FALSE)=$I43,$P43,IF(HLOOKUP(BL$2,Monitoring_eng!$A$1:$DB$79,Results!$C43,FALSE)=$K43,$Q43,IF(HLOOKUP(BL$2,Monitoring_eng!$A$1:$DB$79,Results!$C43,FALSE)=$M43,$R43,IF(HLOOKUP(BL$2,Monitoring_eng!$A$1:$DB$79,Results!$C43,FALSE)=$O43,$S43,"CHYBA")))))</f>
        <v>0</v>
      </c>
      <c r="BM43" s="60">
        <f>IF(ISBLANK(HLOOKUP(BM$2,Monitoring_eng!$A$1:$DB$79,Results!$C43,FALSE)),"",IF(HLOOKUP(BM$2,Monitoring_eng!$A$1:$DB$79,Results!$C43,FALSE)=$I43,$P43,IF(HLOOKUP(BM$2,Monitoring_eng!$A$1:$DB$79,Results!$C43,FALSE)=$K43,$Q43,IF(HLOOKUP(BM$2,Monitoring_eng!$A$1:$DB$79,Results!$C43,FALSE)=$M43,$R43,IF(HLOOKUP(BM$2,Monitoring_eng!$A$1:$DB$79,Results!$C43,FALSE)=$O43,$S43,"CHYBA")))))</f>
        <v>1</v>
      </c>
      <c r="BN43" s="60">
        <f>IF(ISBLANK(HLOOKUP(BN$2,Monitoring_eng!$A$1:$DB$79,Results!$C43,FALSE)),"",IF(HLOOKUP(BN$2,Monitoring_eng!$A$1:$DB$79,Results!$C43,FALSE)=$I43,$P43,IF(HLOOKUP(BN$2,Monitoring_eng!$A$1:$DB$79,Results!$C43,FALSE)=$K43,$Q43,IF(HLOOKUP(BN$2,Monitoring_eng!$A$1:$DB$79,Results!$C43,FALSE)=$M43,$R43,IF(HLOOKUP(BN$2,Monitoring_eng!$A$1:$DB$79,Results!$C43,FALSE)=$O43,$S43,"CHYBA")))))</f>
        <v>1</v>
      </c>
      <c r="BO43" s="60">
        <f>IF(ISBLANK(HLOOKUP(BO$2,Monitoring_eng!$A$1:$DB$79,Results!$C43,FALSE)),"",IF(HLOOKUP(BO$2,Monitoring_eng!$A$1:$DB$79,Results!$C43,FALSE)=$I43,$P43,IF(HLOOKUP(BO$2,Monitoring_eng!$A$1:$DB$79,Results!$C43,FALSE)=$K43,$Q43,IF(HLOOKUP(BO$2,Monitoring_eng!$A$1:$DB$79,Results!$C43,FALSE)=$M43,$R43,IF(HLOOKUP(BO$2,Monitoring_eng!$A$1:$DB$79,Results!$C43,FALSE)=$O43,$S43,"CHYBA")))))</f>
        <v>1</v>
      </c>
      <c r="BP43" s="60">
        <f>IF(ISBLANK(HLOOKUP(BP$2,Monitoring_eng!$A$1:$DB$79,Results!$C43,FALSE)),"",IF(HLOOKUP(BP$2,Monitoring_eng!$A$1:$DB$79,Results!$C43,FALSE)=$I43,$P43,IF(HLOOKUP(BP$2,Monitoring_eng!$A$1:$DB$79,Results!$C43,FALSE)=$K43,$Q43,IF(HLOOKUP(BP$2,Monitoring_eng!$A$1:$DB$79,Results!$C43,FALSE)=$M43,$R43,IF(HLOOKUP(BP$2,Monitoring_eng!$A$1:$DB$79,Results!$C43,FALSE)=$O43,$S43,"CHYBA")))))</f>
        <v>1</v>
      </c>
      <c r="BQ43" s="60">
        <f>IF(ISBLANK(HLOOKUP(BQ$2,Monitoring_eng!$A$1:$DB$79,Results!$C43,FALSE)),"",IF(HLOOKUP(BQ$2,Monitoring_eng!$A$1:$DB$79,Results!$C43,FALSE)=$I43,$P43,IF(HLOOKUP(BQ$2,Monitoring_eng!$A$1:$DB$79,Results!$C43,FALSE)=$K43,$Q43,IF(HLOOKUP(BQ$2,Monitoring_eng!$A$1:$DB$79,Results!$C43,FALSE)=$M43,$R43,IF(HLOOKUP(BQ$2,Monitoring_eng!$A$1:$DB$79,Results!$C43,FALSE)=$O43,$S43,"CHYBA")))))</f>
        <v>1</v>
      </c>
    </row>
    <row r="44" spans="1:69" x14ac:dyDescent="0.3">
      <c r="A44" s="37" t="s">
        <v>894</v>
      </c>
      <c r="B44" s="37" t="s">
        <v>344</v>
      </c>
      <c r="C44" s="37">
        <v>43</v>
      </c>
      <c r="D44" s="45" t="s">
        <v>145</v>
      </c>
      <c r="E44" s="45" t="s">
        <v>150</v>
      </c>
      <c r="F44" s="46" t="s">
        <v>38</v>
      </c>
      <c r="G44" s="37">
        <v>2</v>
      </c>
      <c r="H44" s="37" t="s">
        <v>481</v>
      </c>
      <c r="I44" s="37" t="s">
        <v>621</v>
      </c>
      <c r="J44" s="37" t="s">
        <v>482</v>
      </c>
      <c r="K44" s="59" t="s">
        <v>622</v>
      </c>
      <c r="L44" s="37" t="s">
        <v>483</v>
      </c>
      <c r="M44" s="37" t="s">
        <v>623</v>
      </c>
      <c r="N44" s="37" t="s">
        <v>755</v>
      </c>
      <c r="O44" s="37" t="s">
        <v>755</v>
      </c>
      <c r="P44" s="37">
        <f t="shared" si="0"/>
        <v>2</v>
      </c>
      <c r="Q44" s="37">
        <v>0</v>
      </c>
      <c r="R44" s="37">
        <f t="shared" si="1"/>
        <v>1</v>
      </c>
      <c r="S44" s="37" t="s">
        <v>755</v>
      </c>
      <c r="T44" s="60">
        <f>IF(ISBLANK(HLOOKUP(T$2,Monitoring_eng!$A$1:$DB$79,Results!$C44,FALSE)),"",IF(HLOOKUP(T$2,Monitoring_eng!$A$1:$DB$79,Results!$C44,FALSE)=$I44,$P44,IF(HLOOKUP(T$2,Monitoring_eng!$A$1:$DB$79,Results!$C44,FALSE)=$K44,$Q44,IF(HLOOKUP(T$2,Monitoring_eng!$A$1:$DB$79,Results!$C44,FALSE)=$M44,$R44,IF(HLOOKUP(T$2,Monitoring_eng!$A$1:$DB$79,Results!$C44,FALSE)=$O44,$S44,"CHYBA")))))</f>
        <v>2</v>
      </c>
      <c r="U44" s="60">
        <f>IF(ISBLANK(HLOOKUP(U$2,Monitoring_eng!$A$1:$DB$79,Results!$C44,FALSE)),"",IF(HLOOKUP(U$2,Monitoring_eng!$A$1:$DB$79,Results!$C44,FALSE)=$I44,$P44,IF(HLOOKUP(U$2,Monitoring_eng!$A$1:$DB$79,Results!$C44,FALSE)=$K44,$Q44,IF(HLOOKUP(U$2,Monitoring_eng!$A$1:$DB$79,Results!$C44,FALSE)=$M44,$R44,IF(HLOOKUP(U$2,Monitoring_eng!$A$1:$DB$79,Results!$C44,FALSE)=$O44,$S44,"CHYBA")))))</f>
        <v>0</v>
      </c>
      <c r="V44" s="60">
        <f>IF(ISBLANK(HLOOKUP(V$2,Monitoring_eng!$A$1:$DB$79,Results!$C44,FALSE)),"",IF(HLOOKUP(V$2,Monitoring_eng!$A$1:$DB$79,Results!$C44,FALSE)=$I44,$P44,IF(HLOOKUP(V$2,Monitoring_eng!$A$1:$DB$79,Results!$C44,FALSE)=$K44,$Q44,IF(HLOOKUP(V$2,Monitoring_eng!$A$1:$DB$79,Results!$C44,FALSE)=$M44,$R44,IF(HLOOKUP(V$2,Monitoring_eng!$A$1:$DB$79,Results!$C44,FALSE)=$O44,$S44,"CHYBA")))))</f>
        <v>2</v>
      </c>
      <c r="W44" s="60">
        <f>IF(ISBLANK(HLOOKUP(W$2,Monitoring_eng!$A$1:$DB$79,Results!$C44,FALSE)),"",IF(HLOOKUP(W$2,Monitoring_eng!$A$1:$DB$79,Results!$C44,FALSE)=$I44,$P44,IF(HLOOKUP(W$2,Monitoring_eng!$A$1:$DB$79,Results!$C44,FALSE)=$K44,$Q44,IF(HLOOKUP(W$2,Monitoring_eng!$A$1:$DB$79,Results!$C44,FALSE)=$M44,$R44,IF(HLOOKUP(W$2,Monitoring_eng!$A$1:$DB$79,Results!$C44,FALSE)=$O44,$S44,"CHYBA")))))</f>
        <v>2</v>
      </c>
      <c r="X44" s="60">
        <f>IF(ISBLANK(HLOOKUP(X$2,Monitoring_eng!$A$1:$DB$79,Results!$C44,FALSE)),"",IF(HLOOKUP(X$2,Monitoring_eng!$A$1:$DB$79,Results!$C44,FALSE)=$I44,$P44,IF(HLOOKUP(X$2,Monitoring_eng!$A$1:$DB$79,Results!$C44,FALSE)=$K44,$Q44,IF(HLOOKUP(X$2,Monitoring_eng!$A$1:$DB$79,Results!$C44,FALSE)=$M44,$R44,IF(HLOOKUP(X$2,Monitoring_eng!$A$1:$DB$79,Results!$C44,FALSE)=$O44,$S44,"CHYBA")))))</f>
        <v>2</v>
      </c>
      <c r="Y44" s="60">
        <f>IF(ISBLANK(HLOOKUP(Y$2,Monitoring_eng!$A$1:$DB$79,Results!$C44,FALSE)),"",IF(HLOOKUP(Y$2,Monitoring_eng!$A$1:$DB$79,Results!$C44,FALSE)=$I44,$P44,IF(HLOOKUP(Y$2,Monitoring_eng!$A$1:$DB$79,Results!$C44,FALSE)=$K44,$Q44,IF(HLOOKUP(Y$2,Monitoring_eng!$A$1:$DB$79,Results!$C44,FALSE)=$M44,$R44,IF(HLOOKUP(Y$2,Monitoring_eng!$A$1:$DB$79,Results!$C44,FALSE)=$O44,$S44,"CHYBA")))))</f>
        <v>2</v>
      </c>
      <c r="Z44" s="60">
        <f>IF(ISBLANK(HLOOKUP(Z$2,Monitoring_eng!$A$1:$DB$79,Results!$C44,FALSE)),"",IF(HLOOKUP(Z$2,Monitoring_eng!$A$1:$DB$79,Results!$C44,FALSE)=$I44,$P44,IF(HLOOKUP(Z$2,Monitoring_eng!$A$1:$DB$79,Results!$C44,FALSE)=$K44,$Q44,IF(HLOOKUP(Z$2,Monitoring_eng!$A$1:$DB$79,Results!$C44,FALSE)=$M44,$R44,IF(HLOOKUP(Z$2,Monitoring_eng!$A$1:$DB$79,Results!$C44,FALSE)=$O44,$S44,"CHYBA")))))</f>
        <v>2</v>
      </c>
      <c r="AA44" s="60">
        <f>IF(ISBLANK(HLOOKUP(AA$2,Monitoring_eng!$A$1:$DB$79,Results!$C44,FALSE)),"",IF(HLOOKUP(AA$2,Monitoring_eng!$A$1:$DB$79,Results!$C44,FALSE)=$I44,$P44,IF(HLOOKUP(AA$2,Monitoring_eng!$A$1:$DB$79,Results!$C44,FALSE)=$K44,$Q44,IF(HLOOKUP(AA$2,Monitoring_eng!$A$1:$DB$79,Results!$C44,FALSE)=$M44,$R44,IF(HLOOKUP(AA$2,Monitoring_eng!$A$1:$DB$79,Results!$C44,FALSE)=$O44,$S44,"CHYBA")))))</f>
        <v>2</v>
      </c>
      <c r="AB44" s="60">
        <f>IF(ISBLANK(HLOOKUP(AB$2,Monitoring_eng!$A$1:$DB$79,Results!$C44,FALSE)),"",IF(HLOOKUP(AB$2,Monitoring_eng!$A$1:$DB$79,Results!$C44,FALSE)=$I44,$P44,IF(HLOOKUP(AB$2,Monitoring_eng!$A$1:$DB$79,Results!$C44,FALSE)=$K44,$Q44,IF(HLOOKUP(AB$2,Monitoring_eng!$A$1:$DB$79,Results!$C44,FALSE)=$M44,$R44,IF(HLOOKUP(AB$2,Monitoring_eng!$A$1:$DB$79,Results!$C44,FALSE)=$O44,$S44,"CHYBA")))))</f>
        <v>0</v>
      </c>
      <c r="AC44" s="60">
        <f>IF(ISBLANK(HLOOKUP(AC$2,Monitoring_eng!$A$1:$DB$79,Results!$C44,FALSE)),"",IF(HLOOKUP(AC$2,Monitoring_eng!$A$1:$DB$79,Results!$C44,FALSE)=$I44,$P44,IF(HLOOKUP(AC$2,Monitoring_eng!$A$1:$DB$79,Results!$C44,FALSE)=$K44,$Q44,IF(HLOOKUP(AC$2,Monitoring_eng!$A$1:$DB$79,Results!$C44,FALSE)=$M44,$R44,IF(HLOOKUP(AC$2,Monitoring_eng!$A$1:$DB$79,Results!$C44,FALSE)=$O44,$S44,"CHYBA")))))</f>
        <v>2</v>
      </c>
      <c r="AD44" s="60">
        <f>IF(ISBLANK(HLOOKUP(AD$2,Monitoring_eng!$A$1:$DB$79,Results!$C44,FALSE)),"",IF(HLOOKUP(AD$2,Monitoring_eng!$A$1:$DB$79,Results!$C44,FALSE)=$I44,$P44,IF(HLOOKUP(AD$2,Monitoring_eng!$A$1:$DB$79,Results!$C44,FALSE)=$K44,$Q44,IF(HLOOKUP(AD$2,Monitoring_eng!$A$1:$DB$79,Results!$C44,FALSE)=$M44,$R44,IF(HLOOKUP(AD$2,Monitoring_eng!$A$1:$DB$79,Results!$C44,FALSE)=$O44,$S44,"CHYBA")))))</f>
        <v>2</v>
      </c>
      <c r="AE44" s="60">
        <f>IF(ISBLANK(HLOOKUP(AE$2,Monitoring_eng!$A$1:$DB$79,Results!$C44,FALSE)),"",IF(HLOOKUP(AE$2,Monitoring_eng!$A$1:$DB$79,Results!$C44,FALSE)=$I44,$P44,IF(HLOOKUP(AE$2,Monitoring_eng!$A$1:$DB$79,Results!$C44,FALSE)=$K44,$Q44,IF(HLOOKUP(AE$2,Monitoring_eng!$A$1:$DB$79,Results!$C44,FALSE)=$M44,$R44,IF(HLOOKUP(AE$2,Monitoring_eng!$A$1:$DB$79,Results!$C44,FALSE)=$O44,$S44,"CHYBA")))))</f>
        <v>2</v>
      </c>
      <c r="AF44" s="60">
        <f>IF(ISBLANK(HLOOKUP(AF$2,Monitoring_eng!$A$1:$DB$79,Results!$C44,FALSE)),"",IF(HLOOKUP(AF$2,Monitoring_eng!$A$1:$DB$79,Results!$C44,FALSE)=$I44,$P44,IF(HLOOKUP(AF$2,Monitoring_eng!$A$1:$DB$79,Results!$C44,FALSE)=$K44,$Q44,IF(HLOOKUP(AF$2,Monitoring_eng!$A$1:$DB$79,Results!$C44,FALSE)=$M44,$R44,IF(HLOOKUP(AF$2,Monitoring_eng!$A$1:$DB$79,Results!$C44,FALSE)=$O44,$S44,"CHYBA")))))</f>
        <v>2</v>
      </c>
      <c r="AG44" s="60">
        <f>IF(ISBLANK(HLOOKUP(AG$2,Monitoring_eng!$A$1:$DB$79,Results!$C44,FALSE)),"",IF(HLOOKUP(AG$2,Monitoring_eng!$A$1:$DB$79,Results!$C44,FALSE)=$I44,$P44,IF(HLOOKUP(AG$2,Monitoring_eng!$A$1:$DB$79,Results!$C44,FALSE)=$K44,$Q44,IF(HLOOKUP(AG$2,Monitoring_eng!$A$1:$DB$79,Results!$C44,FALSE)=$M44,$R44,IF(HLOOKUP(AG$2,Monitoring_eng!$A$1:$DB$79,Results!$C44,FALSE)=$O44,$S44,"CHYBA")))))</f>
        <v>2</v>
      </c>
      <c r="AH44" s="60">
        <f>IF(ISBLANK(HLOOKUP(AH$2,Monitoring_eng!$A$1:$DB$79,Results!$C44,FALSE)),"",IF(HLOOKUP(AH$2,Monitoring_eng!$A$1:$DB$79,Results!$C44,FALSE)=$I44,$P44,IF(HLOOKUP(AH$2,Monitoring_eng!$A$1:$DB$79,Results!$C44,FALSE)=$K44,$Q44,IF(HLOOKUP(AH$2,Monitoring_eng!$A$1:$DB$79,Results!$C44,FALSE)=$M44,$R44,IF(HLOOKUP(AH$2,Monitoring_eng!$A$1:$DB$79,Results!$C44,FALSE)=$O44,$S44,"CHYBA")))))</f>
        <v>2</v>
      </c>
      <c r="AI44" s="60">
        <f>IF(ISBLANK(HLOOKUP(AI$2,Monitoring_eng!$A$1:$DB$79,Results!$C44,FALSE)),"",IF(HLOOKUP(AI$2,Monitoring_eng!$A$1:$DB$79,Results!$C44,FALSE)=$I44,$P44,IF(HLOOKUP(AI$2,Monitoring_eng!$A$1:$DB$79,Results!$C44,FALSE)=$K44,$Q44,IF(HLOOKUP(AI$2,Monitoring_eng!$A$1:$DB$79,Results!$C44,FALSE)=$M44,$R44,IF(HLOOKUP(AI$2,Monitoring_eng!$A$1:$DB$79,Results!$C44,FALSE)=$O44,$S44,"CHYBA")))))</f>
        <v>2</v>
      </c>
      <c r="AJ44" s="60">
        <f>IF(ISBLANK(HLOOKUP(AJ$2,Monitoring_eng!$A$1:$DB$79,Results!$C44,FALSE)),"",IF(HLOOKUP(AJ$2,Monitoring_eng!$A$1:$DB$79,Results!$C44,FALSE)=$I44,$P44,IF(HLOOKUP(AJ$2,Monitoring_eng!$A$1:$DB$79,Results!$C44,FALSE)=$K44,$Q44,IF(HLOOKUP(AJ$2,Monitoring_eng!$A$1:$DB$79,Results!$C44,FALSE)=$M44,$R44,IF(HLOOKUP(AJ$2,Monitoring_eng!$A$1:$DB$79,Results!$C44,FALSE)=$O44,$S44,"CHYBA")))))</f>
        <v>2</v>
      </c>
      <c r="AK44" s="60">
        <f>IF(ISBLANK(HLOOKUP(AK$2,Monitoring_eng!$A$1:$DB$79,Results!$C44,FALSE)),"",IF(HLOOKUP(AK$2,Monitoring_eng!$A$1:$DB$79,Results!$C44,FALSE)=$I44,$P44,IF(HLOOKUP(AK$2,Monitoring_eng!$A$1:$DB$79,Results!$C44,FALSE)=$K44,$Q44,IF(HLOOKUP(AK$2,Monitoring_eng!$A$1:$DB$79,Results!$C44,FALSE)=$M44,$R44,IF(HLOOKUP(AK$2,Monitoring_eng!$A$1:$DB$79,Results!$C44,FALSE)=$O44,$S44,"CHYBA")))))</f>
        <v>2</v>
      </c>
      <c r="AL44" s="60">
        <f>IF(ISBLANK(HLOOKUP(AL$2,Monitoring_eng!$A$1:$DB$79,Results!$C44,FALSE)),"",IF(HLOOKUP(AL$2,Monitoring_eng!$A$1:$DB$79,Results!$C44,FALSE)=$I44,$P44,IF(HLOOKUP(AL$2,Monitoring_eng!$A$1:$DB$79,Results!$C44,FALSE)=$K44,$Q44,IF(HLOOKUP(AL$2,Monitoring_eng!$A$1:$DB$79,Results!$C44,FALSE)=$M44,$R44,IF(HLOOKUP(AL$2,Monitoring_eng!$A$1:$DB$79,Results!$C44,FALSE)=$O44,$S44,"CHYBA")))))</f>
        <v>2</v>
      </c>
      <c r="AM44" s="60">
        <f>IF(ISBLANK(HLOOKUP(AM$2,Monitoring_eng!$A$1:$DB$79,Results!$C44,FALSE)),"",IF(HLOOKUP(AM$2,Monitoring_eng!$A$1:$DB$79,Results!$C44,FALSE)=$I44,$P44,IF(HLOOKUP(AM$2,Monitoring_eng!$A$1:$DB$79,Results!$C44,FALSE)=$K44,$Q44,IF(HLOOKUP(AM$2,Monitoring_eng!$A$1:$DB$79,Results!$C44,FALSE)=$M44,$R44,IF(HLOOKUP(AM$2,Monitoring_eng!$A$1:$DB$79,Results!$C44,FALSE)=$O44,$S44,"CHYBA")))))</f>
        <v>0</v>
      </c>
      <c r="AN44" s="60">
        <f>IF(ISBLANK(HLOOKUP(AN$2,Monitoring_eng!$A$1:$DB$79,Results!$C44,FALSE)),"",IF(HLOOKUP(AN$2,Monitoring_eng!$A$1:$DB$79,Results!$C44,FALSE)=$I44,$P44,IF(HLOOKUP(AN$2,Monitoring_eng!$A$1:$DB$79,Results!$C44,FALSE)=$K44,$Q44,IF(HLOOKUP(AN$2,Monitoring_eng!$A$1:$DB$79,Results!$C44,FALSE)=$M44,$R44,IF(HLOOKUP(AN$2,Monitoring_eng!$A$1:$DB$79,Results!$C44,FALSE)=$O44,$S44,"CHYBA")))))</f>
        <v>2</v>
      </c>
      <c r="AO44" s="60">
        <f>IF(ISBLANK(HLOOKUP(AO$2,Monitoring_eng!$A$1:$DB$79,Results!$C44,FALSE)),"",IF(HLOOKUP(AO$2,Monitoring_eng!$A$1:$DB$79,Results!$C44,FALSE)=$I44,$P44,IF(HLOOKUP(AO$2,Monitoring_eng!$A$1:$DB$79,Results!$C44,FALSE)=$K44,$Q44,IF(HLOOKUP(AO$2,Monitoring_eng!$A$1:$DB$79,Results!$C44,FALSE)=$M44,$R44,IF(HLOOKUP(AO$2,Monitoring_eng!$A$1:$DB$79,Results!$C44,FALSE)=$O44,$S44,"CHYBA")))))</f>
        <v>2</v>
      </c>
      <c r="AP44" s="60">
        <f>IF(ISBLANK(HLOOKUP(AP$2,Monitoring_eng!$A$1:$DB$79,Results!$C44,FALSE)),"",IF(HLOOKUP(AP$2,Monitoring_eng!$A$1:$DB$79,Results!$C44,FALSE)=$I44,$P44,IF(HLOOKUP(AP$2,Monitoring_eng!$A$1:$DB$79,Results!$C44,FALSE)=$K44,$Q44,IF(HLOOKUP(AP$2,Monitoring_eng!$A$1:$DB$79,Results!$C44,FALSE)=$M44,$R44,IF(HLOOKUP(AP$2,Monitoring_eng!$A$1:$DB$79,Results!$C44,FALSE)=$O44,$S44,"CHYBA")))))</f>
        <v>2</v>
      </c>
      <c r="AQ44" s="60">
        <f>IF(ISBLANK(HLOOKUP(AQ$2,Monitoring_eng!$A$1:$DB$79,Results!$C44,FALSE)),"",IF(HLOOKUP(AQ$2,Monitoring_eng!$A$1:$DB$79,Results!$C44,FALSE)=$I44,$P44,IF(HLOOKUP(AQ$2,Monitoring_eng!$A$1:$DB$79,Results!$C44,FALSE)=$K44,$Q44,IF(HLOOKUP(AQ$2,Monitoring_eng!$A$1:$DB$79,Results!$C44,FALSE)=$M44,$R44,IF(HLOOKUP(AQ$2,Monitoring_eng!$A$1:$DB$79,Results!$C44,FALSE)=$O44,$S44,"CHYBA")))))</f>
        <v>2</v>
      </c>
      <c r="AR44" s="60">
        <f>IF(ISBLANK(HLOOKUP(AR$2,Monitoring_eng!$A$1:$DB$79,Results!$C44,FALSE)),"",IF(HLOOKUP(AR$2,Monitoring_eng!$A$1:$DB$79,Results!$C44,FALSE)=$I44,$P44,IF(HLOOKUP(AR$2,Monitoring_eng!$A$1:$DB$79,Results!$C44,FALSE)=$K44,$Q44,IF(HLOOKUP(AR$2,Monitoring_eng!$A$1:$DB$79,Results!$C44,FALSE)=$M44,$R44,IF(HLOOKUP(AR$2,Monitoring_eng!$A$1:$DB$79,Results!$C44,FALSE)=$O44,$S44,"CHYBA")))))</f>
        <v>2</v>
      </c>
      <c r="AS44" s="60">
        <f>IF(ISBLANK(HLOOKUP(AS$2,Monitoring_eng!$A$1:$DB$79,Results!$C44,FALSE)),"",IF(HLOOKUP(AS$2,Monitoring_eng!$A$1:$DB$79,Results!$C44,FALSE)=$I44,$P44,IF(HLOOKUP(AS$2,Monitoring_eng!$A$1:$DB$79,Results!$C44,FALSE)=$K44,$Q44,IF(HLOOKUP(AS$2,Monitoring_eng!$A$1:$DB$79,Results!$C44,FALSE)=$M44,$R44,IF(HLOOKUP(AS$2,Monitoring_eng!$A$1:$DB$79,Results!$C44,FALSE)=$O44,$S44,"CHYBA")))))</f>
        <v>2</v>
      </c>
      <c r="AT44" s="60">
        <f>IF(ISBLANK(HLOOKUP(AT$2,Monitoring_eng!$A$1:$DB$79,Results!$C44,FALSE)),"",IF(HLOOKUP(AT$2,Monitoring_eng!$A$1:$DB$79,Results!$C44,FALSE)=$I44,$P44,IF(HLOOKUP(AT$2,Monitoring_eng!$A$1:$DB$79,Results!$C44,FALSE)=$K44,$Q44,IF(HLOOKUP(AT$2,Monitoring_eng!$A$1:$DB$79,Results!$C44,FALSE)=$M44,$R44,IF(HLOOKUP(AT$2,Monitoring_eng!$A$1:$DB$79,Results!$C44,FALSE)=$O44,$S44,"CHYBA")))))</f>
        <v>2</v>
      </c>
      <c r="AU44" s="60">
        <f>IF(ISBLANK(HLOOKUP(AU$2,Monitoring_eng!$A$1:$DB$79,Results!$C44,FALSE)),"",IF(HLOOKUP(AU$2,Monitoring_eng!$A$1:$DB$79,Results!$C44,FALSE)=$I44,$P44,IF(HLOOKUP(AU$2,Monitoring_eng!$A$1:$DB$79,Results!$C44,FALSE)=$K44,$Q44,IF(HLOOKUP(AU$2,Monitoring_eng!$A$1:$DB$79,Results!$C44,FALSE)=$M44,$R44,IF(HLOOKUP(AU$2,Monitoring_eng!$A$1:$DB$79,Results!$C44,FALSE)=$O44,$S44,"CHYBA")))))</f>
        <v>1</v>
      </c>
      <c r="AV44" s="60">
        <f>IF(ISBLANK(HLOOKUP(AV$2,Monitoring_eng!$A$1:$DB$79,Results!$C44,FALSE)),"",IF(HLOOKUP(AV$2,Monitoring_eng!$A$1:$DB$79,Results!$C44,FALSE)=$I44,$P44,IF(HLOOKUP(AV$2,Monitoring_eng!$A$1:$DB$79,Results!$C44,FALSE)=$K44,$Q44,IF(HLOOKUP(AV$2,Monitoring_eng!$A$1:$DB$79,Results!$C44,FALSE)=$M44,$R44,IF(HLOOKUP(AV$2,Monitoring_eng!$A$1:$DB$79,Results!$C44,FALSE)=$O44,$S44,"CHYBA")))))</f>
        <v>2</v>
      </c>
      <c r="AW44" s="60">
        <f>IF(ISBLANK(HLOOKUP(AW$2,Monitoring_eng!$A$1:$DB$79,Results!$C44,FALSE)),"",IF(HLOOKUP(AW$2,Monitoring_eng!$A$1:$DB$79,Results!$C44,FALSE)=$I44,$P44,IF(HLOOKUP(AW$2,Monitoring_eng!$A$1:$DB$79,Results!$C44,FALSE)=$K44,$Q44,IF(HLOOKUP(AW$2,Monitoring_eng!$A$1:$DB$79,Results!$C44,FALSE)=$M44,$R44,IF(HLOOKUP(AW$2,Monitoring_eng!$A$1:$DB$79,Results!$C44,FALSE)=$O44,$S44,"CHYBA")))))</f>
        <v>0</v>
      </c>
      <c r="AX44" s="60">
        <f>IF(ISBLANK(HLOOKUP(AX$2,Monitoring_eng!$A$1:$DB$79,Results!$C44,FALSE)),"",IF(HLOOKUP(AX$2,Monitoring_eng!$A$1:$DB$79,Results!$C44,FALSE)=$I44,$P44,IF(HLOOKUP(AX$2,Monitoring_eng!$A$1:$DB$79,Results!$C44,FALSE)=$K44,$Q44,IF(HLOOKUP(AX$2,Monitoring_eng!$A$1:$DB$79,Results!$C44,FALSE)=$M44,$R44,IF(HLOOKUP(AX$2,Monitoring_eng!$A$1:$DB$79,Results!$C44,FALSE)=$O44,$S44,"CHYBA")))))</f>
        <v>1</v>
      </c>
      <c r="AY44" s="60">
        <f>IF(ISBLANK(HLOOKUP(AY$2,Monitoring_eng!$A$1:$DB$79,Results!$C44,FALSE)),"",IF(HLOOKUP(AY$2,Monitoring_eng!$A$1:$DB$79,Results!$C44,FALSE)=$I44,$P44,IF(HLOOKUP(AY$2,Monitoring_eng!$A$1:$DB$79,Results!$C44,FALSE)=$K44,$Q44,IF(HLOOKUP(AY$2,Monitoring_eng!$A$1:$DB$79,Results!$C44,FALSE)=$M44,$R44,IF(HLOOKUP(AY$2,Monitoring_eng!$A$1:$DB$79,Results!$C44,FALSE)=$O44,$S44,"CHYBA")))))</f>
        <v>0</v>
      </c>
      <c r="AZ44" s="60">
        <f>IF(ISBLANK(HLOOKUP(AZ$2,Monitoring_eng!$A$1:$DB$79,Results!$C44,FALSE)),"",IF(HLOOKUP(AZ$2,Monitoring_eng!$A$1:$DB$79,Results!$C44,FALSE)=$I44,$P44,IF(HLOOKUP(AZ$2,Monitoring_eng!$A$1:$DB$79,Results!$C44,FALSE)=$K44,$Q44,IF(HLOOKUP(AZ$2,Monitoring_eng!$A$1:$DB$79,Results!$C44,FALSE)=$M44,$R44,IF(HLOOKUP(AZ$2,Monitoring_eng!$A$1:$DB$79,Results!$C44,FALSE)=$O44,$S44,"CHYBA")))))</f>
        <v>2</v>
      </c>
      <c r="BA44" s="60">
        <f>IF(ISBLANK(HLOOKUP(BA$2,Monitoring_eng!$A$1:$DB$79,Results!$C44,FALSE)),"",IF(HLOOKUP(BA$2,Monitoring_eng!$A$1:$DB$79,Results!$C44,FALSE)=$I44,$P44,IF(HLOOKUP(BA$2,Monitoring_eng!$A$1:$DB$79,Results!$C44,FALSE)=$K44,$Q44,IF(HLOOKUP(BA$2,Monitoring_eng!$A$1:$DB$79,Results!$C44,FALSE)=$M44,$R44,IF(HLOOKUP(BA$2,Monitoring_eng!$A$1:$DB$79,Results!$C44,FALSE)=$O44,$S44,"CHYBA")))))</f>
        <v>2</v>
      </c>
      <c r="BB44" s="60">
        <f>IF(ISBLANK(HLOOKUP(BB$2,Monitoring_eng!$A$1:$DB$79,Results!$C44,FALSE)),"",IF(HLOOKUP(BB$2,Monitoring_eng!$A$1:$DB$79,Results!$C44,FALSE)=$I44,$P44,IF(HLOOKUP(BB$2,Monitoring_eng!$A$1:$DB$79,Results!$C44,FALSE)=$K44,$Q44,IF(HLOOKUP(BB$2,Monitoring_eng!$A$1:$DB$79,Results!$C44,FALSE)=$M44,$R44,IF(HLOOKUP(BB$2,Monitoring_eng!$A$1:$DB$79,Results!$C44,FALSE)=$O44,$S44,"CHYBA")))))</f>
        <v>2</v>
      </c>
      <c r="BC44" s="60">
        <f>IF(ISBLANK(HLOOKUP(BC$2,Monitoring_eng!$A$1:$DB$79,Results!$C44,FALSE)),"",IF(HLOOKUP(BC$2,Monitoring_eng!$A$1:$DB$79,Results!$C44,FALSE)=$I44,$P44,IF(HLOOKUP(BC$2,Monitoring_eng!$A$1:$DB$79,Results!$C44,FALSE)=$K44,$Q44,IF(HLOOKUP(BC$2,Monitoring_eng!$A$1:$DB$79,Results!$C44,FALSE)=$M44,$R44,IF(HLOOKUP(BC$2,Monitoring_eng!$A$1:$DB$79,Results!$C44,FALSE)=$O44,$S44,"CHYBA")))))</f>
        <v>2</v>
      </c>
      <c r="BD44" s="60">
        <f>IF(ISBLANK(HLOOKUP(BD$2,Monitoring_eng!$A$1:$DB$79,Results!$C44,FALSE)),"",IF(HLOOKUP(BD$2,Monitoring_eng!$A$1:$DB$79,Results!$C44,FALSE)=$I44,$P44,IF(HLOOKUP(BD$2,Monitoring_eng!$A$1:$DB$79,Results!$C44,FALSE)=$K44,$Q44,IF(HLOOKUP(BD$2,Monitoring_eng!$A$1:$DB$79,Results!$C44,FALSE)=$M44,$R44,IF(HLOOKUP(BD$2,Monitoring_eng!$A$1:$DB$79,Results!$C44,FALSE)=$O44,$S44,"CHYBA")))))</f>
        <v>2</v>
      </c>
      <c r="BE44" s="60">
        <f>IF(ISBLANK(HLOOKUP(BE$2,Monitoring_eng!$A$1:$DB$79,Results!$C44,FALSE)),"",IF(HLOOKUP(BE$2,Monitoring_eng!$A$1:$DB$79,Results!$C44,FALSE)=$I44,$P44,IF(HLOOKUP(BE$2,Monitoring_eng!$A$1:$DB$79,Results!$C44,FALSE)=$K44,$Q44,IF(HLOOKUP(BE$2,Monitoring_eng!$A$1:$DB$79,Results!$C44,FALSE)=$M44,$R44,IF(HLOOKUP(BE$2,Monitoring_eng!$A$1:$DB$79,Results!$C44,FALSE)=$O44,$S44,"CHYBA")))))</f>
        <v>2</v>
      </c>
      <c r="BF44" s="60">
        <f>IF(ISBLANK(HLOOKUP(BF$2,Monitoring_eng!$A$1:$DB$79,Results!$C44,FALSE)),"",IF(HLOOKUP(BF$2,Monitoring_eng!$A$1:$DB$79,Results!$C44,FALSE)=$I44,$P44,IF(HLOOKUP(BF$2,Monitoring_eng!$A$1:$DB$79,Results!$C44,FALSE)=$K44,$Q44,IF(HLOOKUP(BF$2,Monitoring_eng!$A$1:$DB$79,Results!$C44,FALSE)=$M44,$R44,IF(HLOOKUP(BF$2,Monitoring_eng!$A$1:$DB$79,Results!$C44,FALSE)=$O44,$S44,"CHYBA")))))</f>
        <v>2</v>
      </c>
      <c r="BG44" s="60">
        <f>IF(ISBLANK(HLOOKUP(BG$2,Monitoring_eng!$A$1:$DB$79,Results!$C44,FALSE)),"",IF(HLOOKUP(BG$2,Monitoring_eng!$A$1:$DB$79,Results!$C44,FALSE)=$I44,$P44,IF(HLOOKUP(BG$2,Monitoring_eng!$A$1:$DB$79,Results!$C44,FALSE)=$K44,$Q44,IF(HLOOKUP(BG$2,Monitoring_eng!$A$1:$DB$79,Results!$C44,FALSE)=$M44,$R44,IF(HLOOKUP(BG$2,Monitoring_eng!$A$1:$DB$79,Results!$C44,FALSE)=$O44,$S44,"CHYBA")))))</f>
        <v>2</v>
      </c>
      <c r="BH44" s="60">
        <f>IF(ISBLANK(HLOOKUP(BH$2,Monitoring_eng!$A$1:$DB$79,Results!$C44,FALSE)),"",IF(HLOOKUP(BH$2,Monitoring_eng!$A$1:$DB$79,Results!$C44,FALSE)=$I44,$P44,IF(HLOOKUP(BH$2,Monitoring_eng!$A$1:$DB$79,Results!$C44,FALSE)=$K44,$Q44,IF(HLOOKUP(BH$2,Monitoring_eng!$A$1:$DB$79,Results!$C44,FALSE)=$M44,$R44,IF(HLOOKUP(BH$2,Monitoring_eng!$A$1:$DB$79,Results!$C44,FALSE)=$O44,$S44,"CHYBA")))))</f>
        <v>2</v>
      </c>
      <c r="BI44" s="60">
        <f>IF(ISBLANK(HLOOKUP(BI$2,Monitoring_eng!$A$1:$DB$79,Results!$C44,FALSE)),"",IF(HLOOKUP(BI$2,Monitoring_eng!$A$1:$DB$79,Results!$C44,FALSE)=$I44,$P44,IF(HLOOKUP(BI$2,Monitoring_eng!$A$1:$DB$79,Results!$C44,FALSE)=$K44,$Q44,IF(HLOOKUP(BI$2,Monitoring_eng!$A$1:$DB$79,Results!$C44,FALSE)=$M44,$R44,IF(HLOOKUP(BI$2,Monitoring_eng!$A$1:$DB$79,Results!$C44,FALSE)=$O44,$S44,"CHYBA")))))</f>
        <v>2</v>
      </c>
      <c r="BJ44" s="60">
        <f>IF(ISBLANK(HLOOKUP(BJ$2,Monitoring_eng!$A$1:$DB$79,Results!$C44,FALSE)),"",IF(HLOOKUP(BJ$2,Monitoring_eng!$A$1:$DB$79,Results!$C44,FALSE)=$I44,$P44,IF(HLOOKUP(BJ$2,Monitoring_eng!$A$1:$DB$79,Results!$C44,FALSE)=$K44,$Q44,IF(HLOOKUP(BJ$2,Monitoring_eng!$A$1:$DB$79,Results!$C44,FALSE)=$M44,$R44,IF(HLOOKUP(BJ$2,Monitoring_eng!$A$1:$DB$79,Results!$C44,FALSE)=$O44,$S44,"CHYBA")))))</f>
        <v>2</v>
      </c>
      <c r="BK44" s="60">
        <f>IF(ISBLANK(HLOOKUP(BK$2,Monitoring_eng!$A$1:$DB$79,Results!$C44,FALSE)),"",IF(HLOOKUP(BK$2,Monitoring_eng!$A$1:$DB$79,Results!$C44,FALSE)=$I44,$P44,IF(HLOOKUP(BK$2,Monitoring_eng!$A$1:$DB$79,Results!$C44,FALSE)=$K44,$Q44,IF(HLOOKUP(BK$2,Monitoring_eng!$A$1:$DB$79,Results!$C44,FALSE)=$M44,$R44,IF(HLOOKUP(BK$2,Monitoring_eng!$A$1:$DB$79,Results!$C44,FALSE)=$O44,$S44,"CHYBA")))))</f>
        <v>2</v>
      </c>
      <c r="BL44" s="60">
        <f>IF(ISBLANK(HLOOKUP(BL$2,Monitoring_eng!$A$1:$DB$79,Results!$C44,FALSE)),"",IF(HLOOKUP(BL$2,Monitoring_eng!$A$1:$DB$79,Results!$C44,FALSE)=$I44,$P44,IF(HLOOKUP(BL$2,Monitoring_eng!$A$1:$DB$79,Results!$C44,FALSE)=$K44,$Q44,IF(HLOOKUP(BL$2,Monitoring_eng!$A$1:$DB$79,Results!$C44,FALSE)=$M44,$R44,IF(HLOOKUP(BL$2,Monitoring_eng!$A$1:$DB$79,Results!$C44,FALSE)=$O44,$S44,"CHYBA")))))</f>
        <v>2</v>
      </c>
      <c r="BM44" s="60">
        <f>IF(ISBLANK(HLOOKUP(BM$2,Monitoring_eng!$A$1:$DB$79,Results!$C44,FALSE)),"",IF(HLOOKUP(BM$2,Monitoring_eng!$A$1:$DB$79,Results!$C44,FALSE)=$I44,$P44,IF(HLOOKUP(BM$2,Monitoring_eng!$A$1:$DB$79,Results!$C44,FALSE)=$K44,$Q44,IF(HLOOKUP(BM$2,Monitoring_eng!$A$1:$DB$79,Results!$C44,FALSE)=$M44,$R44,IF(HLOOKUP(BM$2,Monitoring_eng!$A$1:$DB$79,Results!$C44,FALSE)=$O44,$S44,"CHYBA")))))</f>
        <v>2</v>
      </c>
      <c r="BN44" s="60">
        <f>IF(ISBLANK(HLOOKUP(BN$2,Monitoring_eng!$A$1:$DB$79,Results!$C44,FALSE)),"",IF(HLOOKUP(BN$2,Monitoring_eng!$A$1:$DB$79,Results!$C44,FALSE)=$I44,$P44,IF(HLOOKUP(BN$2,Monitoring_eng!$A$1:$DB$79,Results!$C44,FALSE)=$K44,$Q44,IF(HLOOKUP(BN$2,Monitoring_eng!$A$1:$DB$79,Results!$C44,FALSE)=$M44,$R44,IF(HLOOKUP(BN$2,Monitoring_eng!$A$1:$DB$79,Results!$C44,FALSE)=$O44,$S44,"CHYBA")))))</f>
        <v>2</v>
      </c>
      <c r="BO44" s="60">
        <f>IF(ISBLANK(HLOOKUP(BO$2,Monitoring_eng!$A$1:$DB$79,Results!$C44,FALSE)),"",IF(HLOOKUP(BO$2,Monitoring_eng!$A$1:$DB$79,Results!$C44,FALSE)=$I44,$P44,IF(HLOOKUP(BO$2,Monitoring_eng!$A$1:$DB$79,Results!$C44,FALSE)=$K44,$Q44,IF(HLOOKUP(BO$2,Monitoring_eng!$A$1:$DB$79,Results!$C44,FALSE)=$M44,$R44,IF(HLOOKUP(BO$2,Monitoring_eng!$A$1:$DB$79,Results!$C44,FALSE)=$O44,$S44,"CHYBA")))))</f>
        <v>2</v>
      </c>
      <c r="BP44" s="60">
        <f>IF(ISBLANK(HLOOKUP(BP$2,Monitoring_eng!$A$1:$DB$79,Results!$C44,FALSE)),"",IF(HLOOKUP(BP$2,Monitoring_eng!$A$1:$DB$79,Results!$C44,FALSE)=$I44,$P44,IF(HLOOKUP(BP$2,Monitoring_eng!$A$1:$DB$79,Results!$C44,FALSE)=$K44,$Q44,IF(HLOOKUP(BP$2,Monitoring_eng!$A$1:$DB$79,Results!$C44,FALSE)=$M44,$R44,IF(HLOOKUP(BP$2,Monitoring_eng!$A$1:$DB$79,Results!$C44,FALSE)=$O44,$S44,"CHYBA")))))</f>
        <v>0</v>
      </c>
      <c r="BQ44" s="60">
        <f>IF(ISBLANK(HLOOKUP(BQ$2,Monitoring_eng!$A$1:$DB$79,Results!$C44,FALSE)),"",IF(HLOOKUP(BQ$2,Monitoring_eng!$A$1:$DB$79,Results!$C44,FALSE)=$I44,$P44,IF(HLOOKUP(BQ$2,Monitoring_eng!$A$1:$DB$79,Results!$C44,FALSE)=$K44,$Q44,IF(HLOOKUP(BQ$2,Monitoring_eng!$A$1:$DB$79,Results!$C44,FALSE)=$M44,$R44,IF(HLOOKUP(BQ$2,Monitoring_eng!$A$1:$DB$79,Results!$C44,FALSE)=$O44,$S44,"CHYBA")))))</f>
        <v>2</v>
      </c>
    </row>
    <row r="45" spans="1:69" x14ac:dyDescent="0.3">
      <c r="A45" s="37" t="s">
        <v>895</v>
      </c>
      <c r="B45" s="37" t="s">
        <v>345</v>
      </c>
      <c r="C45" s="37">
        <v>44</v>
      </c>
      <c r="D45" s="45" t="s">
        <v>146</v>
      </c>
      <c r="E45" s="45" t="s">
        <v>151</v>
      </c>
      <c r="F45" s="46" t="s">
        <v>38</v>
      </c>
      <c r="G45" s="37">
        <v>1</v>
      </c>
      <c r="H45" s="37" t="s">
        <v>481</v>
      </c>
      <c r="I45" s="37" t="s">
        <v>621</v>
      </c>
      <c r="J45" s="37" t="s">
        <v>482</v>
      </c>
      <c r="K45" s="59" t="s">
        <v>622</v>
      </c>
      <c r="L45" s="37" t="s">
        <v>483</v>
      </c>
      <c r="M45" s="37" t="s">
        <v>623</v>
      </c>
      <c r="N45" s="37" t="s">
        <v>755</v>
      </c>
      <c r="O45" s="37" t="s">
        <v>755</v>
      </c>
      <c r="P45" s="37">
        <f t="shared" si="0"/>
        <v>1</v>
      </c>
      <c r="Q45" s="37">
        <v>0</v>
      </c>
      <c r="R45" s="37">
        <f t="shared" si="1"/>
        <v>0.5</v>
      </c>
      <c r="S45" s="37" t="s">
        <v>755</v>
      </c>
      <c r="T45" s="60">
        <f>IF(ISBLANK(HLOOKUP(T$2,Monitoring_eng!$A$1:$DB$79,Results!$C45,FALSE)),"",IF(HLOOKUP(T$2,Monitoring_eng!$A$1:$DB$79,Results!$C45,FALSE)=$I45,$P45,IF(HLOOKUP(T$2,Monitoring_eng!$A$1:$DB$79,Results!$C45,FALSE)=$K45,$Q45,IF(HLOOKUP(T$2,Monitoring_eng!$A$1:$DB$79,Results!$C45,FALSE)=$M45,$R45,IF(HLOOKUP(T$2,Monitoring_eng!$A$1:$DB$79,Results!$C45,FALSE)=$O45,$S45,"CHYBA")))))</f>
        <v>1</v>
      </c>
      <c r="U45" s="60">
        <f>IF(ISBLANK(HLOOKUP(U$2,Monitoring_eng!$A$1:$DB$79,Results!$C45,FALSE)),"",IF(HLOOKUP(U$2,Monitoring_eng!$A$1:$DB$79,Results!$C45,FALSE)=$I45,$P45,IF(HLOOKUP(U$2,Monitoring_eng!$A$1:$DB$79,Results!$C45,FALSE)=$K45,$Q45,IF(HLOOKUP(U$2,Monitoring_eng!$A$1:$DB$79,Results!$C45,FALSE)=$M45,$R45,IF(HLOOKUP(U$2,Monitoring_eng!$A$1:$DB$79,Results!$C45,FALSE)=$O45,$S45,"CHYBA")))))</f>
        <v>1</v>
      </c>
      <c r="V45" s="60">
        <f>IF(ISBLANK(HLOOKUP(V$2,Monitoring_eng!$A$1:$DB$79,Results!$C45,FALSE)),"",IF(HLOOKUP(V$2,Monitoring_eng!$A$1:$DB$79,Results!$C45,FALSE)=$I45,$P45,IF(HLOOKUP(V$2,Monitoring_eng!$A$1:$DB$79,Results!$C45,FALSE)=$K45,$Q45,IF(HLOOKUP(V$2,Monitoring_eng!$A$1:$DB$79,Results!$C45,FALSE)=$M45,$R45,IF(HLOOKUP(V$2,Monitoring_eng!$A$1:$DB$79,Results!$C45,FALSE)=$O45,$S45,"CHYBA")))))</f>
        <v>1</v>
      </c>
      <c r="W45" s="60">
        <f>IF(ISBLANK(HLOOKUP(W$2,Monitoring_eng!$A$1:$DB$79,Results!$C45,FALSE)),"",IF(HLOOKUP(W$2,Monitoring_eng!$A$1:$DB$79,Results!$C45,FALSE)=$I45,$P45,IF(HLOOKUP(W$2,Monitoring_eng!$A$1:$DB$79,Results!$C45,FALSE)=$K45,$Q45,IF(HLOOKUP(W$2,Monitoring_eng!$A$1:$DB$79,Results!$C45,FALSE)=$M45,$R45,IF(HLOOKUP(W$2,Monitoring_eng!$A$1:$DB$79,Results!$C45,FALSE)=$O45,$S45,"CHYBA")))))</f>
        <v>1</v>
      </c>
      <c r="X45" s="60">
        <f>IF(ISBLANK(HLOOKUP(X$2,Monitoring_eng!$A$1:$DB$79,Results!$C45,FALSE)),"",IF(HLOOKUP(X$2,Monitoring_eng!$A$1:$DB$79,Results!$C45,FALSE)=$I45,$P45,IF(HLOOKUP(X$2,Monitoring_eng!$A$1:$DB$79,Results!$C45,FALSE)=$K45,$Q45,IF(HLOOKUP(X$2,Monitoring_eng!$A$1:$DB$79,Results!$C45,FALSE)=$M45,$R45,IF(HLOOKUP(X$2,Monitoring_eng!$A$1:$DB$79,Results!$C45,FALSE)=$O45,$S45,"CHYBA")))))</f>
        <v>0</v>
      </c>
      <c r="Y45" s="60">
        <f>IF(ISBLANK(HLOOKUP(Y$2,Monitoring_eng!$A$1:$DB$79,Results!$C45,FALSE)),"",IF(HLOOKUP(Y$2,Monitoring_eng!$A$1:$DB$79,Results!$C45,FALSE)=$I45,$P45,IF(HLOOKUP(Y$2,Monitoring_eng!$A$1:$DB$79,Results!$C45,FALSE)=$K45,$Q45,IF(HLOOKUP(Y$2,Monitoring_eng!$A$1:$DB$79,Results!$C45,FALSE)=$M45,$R45,IF(HLOOKUP(Y$2,Monitoring_eng!$A$1:$DB$79,Results!$C45,FALSE)=$O45,$S45,"CHYBA")))))</f>
        <v>1</v>
      </c>
      <c r="Z45" s="60">
        <f>IF(ISBLANK(HLOOKUP(Z$2,Monitoring_eng!$A$1:$DB$79,Results!$C45,FALSE)),"",IF(HLOOKUP(Z$2,Monitoring_eng!$A$1:$DB$79,Results!$C45,FALSE)=$I45,$P45,IF(HLOOKUP(Z$2,Monitoring_eng!$A$1:$DB$79,Results!$C45,FALSE)=$K45,$Q45,IF(HLOOKUP(Z$2,Monitoring_eng!$A$1:$DB$79,Results!$C45,FALSE)=$M45,$R45,IF(HLOOKUP(Z$2,Monitoring_eng!$A$1:$DB$79,Results!$C45,FALSE)=$O45,$S45,"CHYBA")))))</f>
        <v>1</v>
      </c>
      <c r="AA45" s="60">
        <f>IF(ISBLANK(HLOOKUP(AA$2,Monitoring_eng!$A$1:$DB$79,Results!$C45,FALSE)),"",IF(HLOOKUP(AA$2,Monitoring_eng!$A$1:$DB$79,Results!$C45,FALSE)=$I45,$P45,IF(HLOOKUP(AA$2,Monitoring_eng!$A$1:$DB$79,Results!$C45,FALSE)=$K45,$Q45,IF(HLOOKUP(AA$2,Monitoring_eng!$A$1:$DB$79,Results!$C45,FALSE)=$M45,$R45,IF(HLOOKUP(AA$2,Monitoring_eng!$A$1:$DB$79,Results!$C45,FALSE)=$O45,$S45,"CHYBA")))))</f>
        <v>0</v>
      </c>
      <c r="AB45" s="60">
        <f>IF(ISBLANK(HLOOKUP(AB$2,Monitoring_eng!$A$1:$DB$79,Results!$C45,FALSE)),"",IF(HLOOKUP(AB$2,Monitoring_eng!$A$1:$DB$79,Results!$C45,FALSE)=$I45,$P45,IF(HLOOKUP(AB$2,Monitoring_eng!$A$1:$DB$79,Results!$C45,FALSE)=$K45,$Q45,IF(HLOOKUP(AB$2,Monitoring_eng!$A$1:$DB$79,Results!$C45,FALSE)=$M45,$R45,IF(HLOOKUP(AB$2,Monitoring_eng!$A$1:$DB$79,Results!$C45,FALSE)=$O45,$S45,"CHYBA")))))</f>
        <v>0</v>
      </c>
      <c r="AC45" s="60">
        <f>IF(ISBLANK(HLOOKUP(AC$2,Monitoring_eng!$A$1:$DB$79,Results!$C45,FALSE)),"",IF(HLOOKUP(AC$2,Monitoring_eng!$A$1:$DB$79,Results!$C45,FALSE)=$I45,$P45,IF(HLOOKUP(AC$2,Monitoring_eng!$A$1:$DB$79,Results!$C45,FALSE)=$K45,$Q45,IF(HLOOKUP(AC$2,Monitoring_eng!$A$1:$DB$79,Results!$C45,FALSE)=$M45,$R45,IF(HLOOKUP(AC$2,Monitoring_eng!$A$1:$DB$79,Results!$C45,FALSE)=$O45,$S45,"CHYBA")))))</f>
        <v>1</v>
      </c>
      <c r="AD45" s="60">
        <f>IF(ISBLANK(HLOOKUP(AD$2,Monitoring_eng!$A$1:$DB$79,Results!$C45,FALSE)),"",IF(HLOOKUP(AD$2,Monitoring_eng!$A$1:$DB$79,Results!$C45,FALSE)=$I45,$P45,IF(HLOOKUP(AD$2,Monitoring_eng!$A$1:$DB$79,Results!$C45,FALSE)=$K45,$Q45,IF(HLOOKUP(AD$2,Monitoring_eng!$A$1:$DB$79,Results!$C45,FALSE)=$M45,$R45,IF(HLOOKUP(AD$2,Monitoring_eng!$A$1:$DB$79,Results!$C45,FALSE)=$O45,$S45,"CHYBA")))))</f>
        <v>1</v>
      </c>
      <c r="AE45" s="60">
        <f>IF(ISBLANK(HLOOKUP(AE$2,Monitoring_eng!$A$1:$DB$79,Results!$C45,FALSE)),"",IF(HLOOKUP(AE$2,Monitoring_eng!$A$1:$DB$79,Results!$C45,FALSE)=$I45,$P45,IF(HLOOKUP(AE$2,Monitoring_eng!$A$1:$DB$79,Results!$C45,FALSE)=$K45,$Q45,IF(HLOOKUP(AE$2,Monitoring_eng!$A$1:$DB$79,Results!$C45,FALSE)=$M45,$R45,IF(HLOOKUP(AE$2,Monitoring_eng!$A$1:$DB$79,Results!$C45,FALSE)=$O45,$S45,"CHYBA")))))</f>
        <v>0.5</v>
      </c>
      <c r="AF45" s="60">
        <f>IF(ISBLANK(HLOOKUP(AF$2,Monitoring_eng!$A$1:$DB$79,Results!$C45,FALSE)),"",IF(HLOOKUP(AF$2,Monitoring_eng!$A$1:$DB$79,Results!$C45,FALSE)=$I45,$P45,IF(HLOOKUP(AF$2,Monitoring_eng!$A$1:$DB$79,Results!$C45,FALSE)=$K45,$Q45,IF(HLOOKUP(AF$2,Monitoring_eng!$A$1:$DB$79,Results!$C45,FALSE)=$M45,$R45,IF(HLOOKUP(AF$2,Monitoring_eng!$A$1:$DB$79,Results!$C45,FALSE)=$O45,$S45,"CHYBA")))))</f>
        <v>1</v>
      </c>
      <c r="AG45" s="60">
        <f>IF(ISBLANK(HLOOKUP(AG$2,Monitoring_eng!$A$1:$DB$79,Results!$C45,FALSE)),"",IF(HLOOKUP(AG$2,Monitoring_eng!$A$1:$DB$79,Results!$C45,FALSE)=$I45,$P45,IF(HLOOKUP(AG$2,Monitoring_eng!$A$1:$DB$79,Results!$C45,FALSE)=$K45,$Q45,IF(HLOOKUP(AG$2,Monitoring_eng!$A$1:$DB$79,Results!$C45,FALSE)=$M45,$R45,IF(HLOOKUP(AG$2,Monitoring_eng!$A$1:$DB$79,Results!$C45,FALSE)=$O45,$S45,"CHYBA")))))</f>
        <v>1</v>
      </c>
      <c r="AH45" s="60">
        <f>IF(ISBLANK(HLOOKUP(AH$2,Monitoring_eng!$A$1:$DB$79,Results!$C45,FALSE)),"",IF(HLOOKUP(AH$2,Monitoring_eng!$A$1:$DB$79,Results!$C45,FALSE)=$I45,$P45,IF(HLOOKUP(AH$2,Monitoring_eng!$A$1:$DB$79,Results!$C45,FALSE)=$K45,$Q45,IF(HLOOKUP(AH$2,Monitoring_eng!$A$1:$DB$79,Results!$C45,FALSE)=$M45,$R45,IF(HLOOKUP(AH$2,Monitoring_eng!$A$1:$DB$79,Results!$C45,FALSE)=$O45,$S45,"CHYBA")))))</f>
        <v>1</v>
      </c>
      <c r="AI45" s="60">
        <f>IF(ISBLANK(HLOOKUP(AI$2,Monitoring_eng!$A$1:$DB$79,Results!$C45,FALSE)),"",IF(HLOOKUP(AI$2,Monitoring_eng!$A$1:$DB$79,Results!$C45,FALSE)=$I45,$P45,IF(HLOOKUP(AI$2,Monitoring_eng!$A$1:$DB$79,Results!$C45,FALSE)=$K45,$Q45,IF(HLOOKUP(AI$2,Monitoring_eng!$A$1:$DB$79,Results!$C45,FALSE)=$M45,$R45,IF(HLOOKUP(AI$2,Monitoring_eng!$A$1:$DB$79,Results!$C45,FALSE)=$O45,$S45,"CHYBA")))))</f>
        <v>0</v>
      </c>
      <c r="AJ45" s="60">
        <f>IF(ISBLANK(HLOOKUP(AJ$2,Monitoring_eng!$A$1:$DB$79,Results!$C45,FALSE)),"",IF(HLOOKUP(AJ$2,Monitoring_eng!$A$1:$DB$79,Results!$C45,FALSE)=$I45,$P45,IF(HLOOKUP(AJ$2,Monitoring_eng!$A$1:$DB$79,Results!$C45,FALSE)=$K45,$Q45,IF(HLOOKUP(AJ$2,Monitoring_eng!$A$1:$DB$79,Results!$C45,FALSE)=$M45,$R45,IF(HLOOKUP(AJ$2,Monitoring_eng!$A$1:$DB$79,Results!$C45,FALSE)=$O45,$S45,"CHYBA")))))</f>
        <v>1</v>
      </c>
      <c r="AK45" s="60">
        <f>IF(ISBLANK(HLOOKUP(AK$2,Monitoring_eng!$A$1:$DB$79,Results!$C45,FALSE)),"",IF(HLOOKUP(AK$2,Monitoring_eng!$A$1:$DB$79,Results!$C45,FALSE)=$I45,$P45,IF(HLOOKUP(AK$2,Monitoring_eng!$A$1:$DB$79,Results!$C45,FALSE)=$K45,$Q45,IF(HLOOKUP(AK$2,Monitoring_eng!$A$1:$DB$79,Results!$C45,FALSE)=$M45,$R45,IF(HLOOKUP(AK$2,Monitoring_eng!$A$1:$DB$79,Results!$C45,FALSE)=$O45,$S45,"CHYBA")))))</f>
        <v>1</v>
      </c>
      <c r="AL45" s="60">
        <f>IF(ISBLANK(HLOOKUP(AL$2,Monitoring_eng!$A$1:$DB$79,Results!$C45,FALSE)),"",IF(HLOOKUP(AL$2,Monitoring_eng!$A$1:$DB$79,Results!$C45,FALSE)=$I45,$P45,IF(HLOOKUP(AL$2,Monitoring_eng!$A$1:$DB$79,Results!$C45,FALSE)=$K45,$Q45,IF(HLOOKUP(AL$2,Monitoring_eng!$A$1:$DB$79,Results!$C45,FALSE)=$M45,$R45,IF(HLOOKUP(AL$2,Monitoring_eng!$A$1:$DB$79,Results!$C45,FALSE)=$O45,$S45,"CHYBA")))))</f>
        <v>0</v>
      </c>
      <c r="AM45" s="60">
        <f>IF(ISBLANK(HLOOKUP(AM$2,Monitoring_eng!$A$1:$DB$79,Results!$C45,FALSE)),"",IF(HLOOKUP(AM$2,Monitoring_eng!$A$1:$DB$79,Results!$C45,FALSE)=$I45,$P45,IF(HLOOKUP(AM$2,Monitoring_eng!$A$1:$DB$79,Results!$C45,FALSE)=$K45,$Q45,IF(HLOOKUP(AM$2,Monitoring_eng!$A$1:$DB$79,Results!$C45,FALSE)=$M45,$R45,IF(HLOOKUP(AM$2,Monitoring_eng!$A$1:$DB$79,Results!$C45,FALSE)=$O45,$S45,"CHYBA")))))</f>
        <v>0</v>
      </c>
      <c r="AN45" s="60">
        <f>IF(ISBLANK(HLOOKUP(AN$2,Monitoring_eng!$A$1:$DB$79,Results!$C45,FALSE)),"",IF(HLOOKUP(AN$2,Monitoring_eng!$A$1:$DB$79,Results!$C45,FALSE)=$I45,$P45,IF(HLOOKUP(AN$2,Monitoring_eng!$A$1:$DB$79,Results!$C45,FALSE)=$K45,$Q45,IF(HLOOKUP(AN$2,Monitoring_eng!$A$1:$DB$79,Results!$C45,FALSE)=$M45,$R45,IF(HLOOKUP(AN$2,Monitoring_eng!$A$1:$DB$79,Results!$C45,FALSE)=$O45,$S45,"CHYBA")))))</f>
        <v>1</v>
      </c>
      <c r="AO45" s="60">
        <f>IF(ISBLANK(HLOOKUP(AO$2,Monitoring_eng!$A$1:$DB$79,Results!$C45,FALSE)),"",IF(HLOOKUP(AO$2,Monitoring_eng!$A$1:$DB$79,Results!$C45,FALSE)=$I45,$P45,IF(HLOOKUP(AO$2,Monitoring_eng!$A$1:$DB$79,Results!$C45,FALSE)=$K45,$Q45,IF(HLOOKUP(AO$2,Monitoring_eng!$A$1:$DB$79,Results!$C45,FALSE)=$M45,$R45,IF(HLOOKUP(AO$2,Monitoring_eng!$A$1:$DB$79,Results!$C45,FALSE)=$O45,$S45,"CHYBA")))))</f>
        <v>1</v>
      </c>
      <c r="AP45" s="60">
        <f>IF(ISBLANK(HLOOKUP(AP$2,Monitoring_eng!$A$1:$DB$79,Results!$C45,FALSE)),"",IF(HLOOKUP(AP$2,Monitoring_eng!$A$1:$DB$79,Results!$C45,FALSE)=$I45,$P45,IF(HLOOKUP(AP$2,Monitoring_eng!$A$1:$DB$79,Results!$C45,FALSE)=$K45,$Q45,IF(HLOOKUP(AP$2,Monitoring_eng!$A$1:$DB$79,Results!$C45,FALSE)=$M45,$R45,IF(HLOOKUP(AP$2,Monitoring_eng!$A$1:$DB$79,Results!$C45,FALSE)=$O45,$S45,"CHYBA")))))</f>
        <v>0</v>
      </c>
      <c r="AQ45" s="60">
        <f>IF(ISBLANK(HLOOKUP(AQ$2,Monitoring_eng!$A$1:$DB$79,Results!$C45,FALSE)),"",IF(HLOOKUP(AQ$2,Monitoring_eng!$A$1:$DB$79,Results!$C45,FALSE)=$I45,$P45,IF(HLOOKUP(AQ$2,Monitoring_eng!$A$1:$DB$79,Results!$C45,FALSE)=$K45,$Q45,IF(HLOOKUP(AQ$2,Monitoring_eng!$A$1:$DB$79,Results!$C45,FALSE)=$M45,$R45,IF(HLOOKUP(AQ$2,Monitoring_eng!$A$1:$DB$79,Results!$C45,FALSE)=$O45,$S45,"CHYBA")))))</f>
        <v>0</v>
      </c>
      <c r="AR45" s="60">
        <f>IF(ISBLANK(HLOOKUP(AR$2,Monitoring_eng!$A$1:$DB$79,Results!$C45,FALSE)),"",IF(HLOOKUP(AR$2,Monitoring_eng!$A$1:$DB$79,Results!$C45,FALSE)=$I45,$P45,IF(HLOOKUP(AR$2,Monitoring_eng!$A$1:$DB$79,Results!$C45,FALSE)=$K45,$Q45,IF(HLOOKUP(AR$2,Monitoring_eng!$A$1:$DB$79,Results!$C45,FALSE)=$M45,$R45,IF(HLOOKUP(AR$2,Monitoring_eng!$A$1:$DB$79,Results!$C45,FALSE)=$O45,$S45,"CHYBA")))))</f>
        <v>1</v>
      </c>
      <c r="AS45" s="60">
        <f>IF(ISBLANK(HLOOKUP(AS$2,Monitoring_eng!$A$1:$DB$79,Results!$C45,FALSE)),"",IF(HLOOKUP(AS$2,Monitoring_eng!$A$1:$DB$79,Results!$C45,FALSE)=$I45,$P45,IF(HLOOKUP(AS$2,Monitoring_eng!$A$1:$DB$79,Results!$C45,FALSE)=$K45,$Q45,IF(HLOOKUP(AS$2,Monitoring_eng!$A$1:$DB$79,Results!$C45,FALSE)=$M45,$R45,IF(HLOOKUP(AS$2,Monitoring_eng!$A$1:$DB$79,Results!$C45,FALSE)=$O45,$S45,"CHYBA")))))</f>
        <v>0</v>
      </c>
      <c r="AT45" s="60">
        <f>IF(ISBLANK(HLOOKUP(AT$2,Monitoring_eng!$A$1:$DB$79,Results!$C45,FALSE)),"",IF(HLOOKUP(AT$2,Monitoring_eng!$A$1:$DB$79,Results!$C45,FALSE)=$I45,$P45,IF(HLOOKUP(AT$2,Monitoring_eng!$A$1:$DB$79,Results!$C45,FALSE)=$K45,$Q45,IF(HLOOKUP(AT$2,Monitoring_eng!$A$1:$DB$79,Results!$C45,FALSE)=$M45,$R45,IF(HLOOKUP(AT$2,Monitoring_eng!$A$1:$DB$79,Results!$C45,FALSE)=$O45,$S45,"CHYBA")))))</f>
        <v>1</v>
      </c>
      <c r="AU45" s="60">
        <f>IF(ISBLANK(HLOOKUP(AU$2,Monitoring_eng!$A$1:$DB$79,Results!$C45,FALSE)),"",IF(HLOOKUP(AU$2,Monitoring_eng!$A$1:$DB$79,Results!$C45,FALSE)=$I45,$P45,IF(HLOOKUP(AU$2,Monitoring_eng!$A$1:$DB$79,Results!$C45,FALSE)=$K45,$Q45,IF(HLOOKUP(AU$2,Monitoring_eng!$A$1:$DB$79,Results!$C45,FALSE)=$M45,$R45,IF(HLOOKUP(AU$2,Monitoring_eng!$A$1:$DB$79,Results!$C45,FALSE)=$O45,$S45,"CHYBA")))))</f>
        <v>0.5</v>
      </c>
      <c r="AV45" s="60">
        <f>IF(ISBLANK(HLOOKUP(AV$2,Monitoring_eng!$A$1:$DB$79,Results!$C45,FALSE)),"",IF(HLOOKUP(AV$2,Monitoring_eng!$A$1:$DB$79,Results!$C45,FALSE)=$I45,$P45,IF(HLOOKUP(AV$2,Monitoring_eng!$A$1:$DB$79,Results!$C45,FALSE)=$K45,$Q45,IF(HLOOKUP(AV$2,Monitoring_eng!$A$1:$DB$79,Results!$C45,FALSE)=$M45,$R45,IF(HLOOKUP(AV$2,Monitoring_eng!$A$1:$DB$79,Results!$C45,FALSE)=$O45,$S45,"CHYBA")))))</f>
        <v>1</v>
      </c>
      <c r="AW45" s="60">
        <f>IF(ISBLANK(HLOOKUP(AW$2,Monitoring_eng!$A$1:$DB$79,Results!$C45,FALSE)),"",IF(HLOOKUP(AW$2,Monitoring_eng!$A$1:$DB$79,Results!$C45,FALSE)=$I45,$P45,IF(HLOOKUP(AW$2,Monitoring_eng!$A$1:$DB$79,Results!$C45,FALSE)=$K45,$Q45,IF(HLOOKUP(AW$2,Monitoring_eng!$A$1:$DB$79,Results!$C45,FALSE)=$M45,$R45,IF(HLOOKUP(AW$2,Monitoring_eng!$A$1:$DB$79,Results!$C45,FALSE)=$O45,$S45,"CHYBA")))))</f>
        <v>1</v>
      </c>
      <c r="AX45" s="60">
        <f>IF(ISBLANK(HLOOKUP(AX$2,Monitoring_eng!$A$1:$DB$79,Results!$C45,FALSE)),"",IF(HLOOKUP(AX$2,Monitoring_eng!$A$1:$DB$79,Results!$C45,FALSE)=$I45,$P45,IF(HLOOKUP(AX$2,Monitoring_eng!$A$1:$DB$79,Results!$C45,FALSE)=$K45,$Q45,IF(HLOOKUP(AX$2,Monitoring_eng!$A$1:$DB$79,Results!$C45,FALSE)=$M45,$R45,IF(HLOOKUP(AX$2,Monitoring_eng!$A$1:$DB$79,Results!$C45,FALSE)=$O45,$S45,"CHYBA")))))</f>
        <v>0</v>
      </c>
      <c r="AY45" s="60">
        <f>IF(ISBLANK(HLOOKUP(AY$2,Monitoring_eng!$A$1:$DB$79,Results!$C45,FALSE)),"",IF(HLOOKUP(AY$2,Monitoring_eng!$A$1:$DB$79,Results!$C45,FALSE)=$I45,$P45,IF(HLOOKUP(AY$2,Monitoring_eng!$A$1:$DB$79,Results!$C45,FALSE)=$K45,$Q45,IF(HLOOKUP(AY$2,Monitoring_eng!$A$1:$DB$79,Results!$C45,FALSE)=$M45,$R45,IF(HLOOKUP(AY$2,Monitoring_eng!$A$1:$DB$79,Results!$C45,FALSE)=$O45,$S45,"CHYBA")))))</f>
        <v>0</v>
      </c>
      <c r="AZ45" s="60">
        <f>IF(ISBLANK(HLOOKUP(AZ$2,Monitoring_eng!$A$1:$DB$79,Results!$C45,FALSE)),"",IF(HLOOKUP(AZ$2,Monitoring_eng!$A$1:$DB$79,Results!$C45,FALSE)=$I45,$P45,IF(HLOOKUP(AZ$2,Monitoring_eng!$A$1:$DB$79,Results!$C45,FALSE)=$K45,$Q45,IF(HLOOKUP(AZ$2,Monitoring_eng!$A$1:$DB$79,Results!$C45,FALSE)=$M45,$R45,IF(HLOOKUP(AZ$2,Monitoring_eng!$A$1:$DB$79,Results!$C45,FALSE)=$O45,$S45,"CHYBA")))))</f>
        <v>0.5</v>
      </c>
      <c r="BA45" s="60">
        <f>IF(ISBLANK(HLOOKUP(BA$2,Monitoring_eng!$A$1:$DB$79,Results!$C45,FALSE)),"",IF(HLOOKUP(BA$2,Monitoring_eng!$A$1:$DB$79,Results!$C45,FALSE)=$I45,$P45,IF(HLOOKUP(BA$2,Monitoring_eng!$A$1:$DB$79,Results!$C45,FALSE)=$K45,$Q45,IF(HLOOKUP(BA$2,Monitoring_eng!$A$1:$DB$79,Results!$C45,FALSE)=$M45,$R45,IF(HLOOKUP(BA$2,Monitoring_eng!$A$1:$DB$79,Results!$C45,FALSE)=$O45,$S45,"CHYBA")))))</f>
        <v>1</v>
      </c>
      <c r="BB45" s="60">
        <f>IF(ISBLANK(HLOOKUP(BB$2,Monitoring_eng!$A$1:$DB$79,Results!$C45,FALSE)),"",IF(HLOOKUP(BB$2,Monitoring_eng!$A$1:$DB$79,Results!$C45,FALSE)=$I45,$P45,IF(HLOOKUP(BB$2,Monitoring_eng!$A$1:$DB$79,Results!$C45,FALSE)=$K45,$Q45,IF(HLOOKUP(BB$2,Monitoring_eng!$A$1:$DB$79,Results!$C45,FALSE)=$M45,$R45,IF(HLOOKUP(BB$2,Monitoring_eng!$A$1:$DB$79,Results!$C45,FALSE)=$O45,$S45,"CHYBA")))))</f>
        <v>1</v>
      </c>
      <c r="BC45" s="60">
        <f>IF(ISBLANK(HLOOKUP(BC$2,Monitoring_eng!$A$1:$DB$79,Results!$C45,FALSE)),"",IF(HLOOKUP(BC$2,Monitoring_eng!$A$1:$DB$79,Results!$C45,FALSE)=$I45,$P45,IF(HLOOKUP(BC$2,Monitoring_eng!$A$1:$DB$79,Results!$C45,FALSE)=$K45,$Q45,IF(HLOOKUP(BC$2,Monitoring_eng!$A$1:$DB$79,Results!$C45,FALSE)=$M45,$R45,IF(HLOOKUP(BC$2,Monitoring_eng!$A$1:$DB$79,Results!$C45,FALSE)=$O45,$S45,"CHYBA")))))</f>
        <v>1</v>
      </c>
      <c r="BD45" s="60">
        <f>IF(ISBLANK(HLOOKUP(BD$2,Monitoring_eng!$A$1:$DB$79,Results!$C45,FALSE)),"",IF(HLOOKUP(BD$2,Monitoring_eng!$A$1:$DB$79,Results!$C45,FALSE)=$I45,$P45,IF(HLOOKUP(BD$2,Monitoring_eng!$A$1:$DB$79,Results!$C45,FALSE)=$K45,$Q45,IF(HLOOKUP(BD$2,Monitoring_eng!$A$1:$DB$79,Results!$C45,FALSE)=$M45,$R45,IF(HLOOKUP(BD$2,Monitoring_eng!$A$1:$DB$79,Results!$C45,FALSE)=$O45,$S45,"CHYBA")))))</f>
        <v>0</v>
      </c>
      <c r="BE45" s="60">
        <f>IF(ISBLANK(HLOOKUP(BE$2,Monitoring_eng!$A$1:$DB$79,Results!$C45,FALSE)),"",IF(HLOOKUP(BE$2,Monitoring_eng!$A$1:$DB$79,Results!$C45,FALSE)=$I45,$P45,IF(HLOOKUP(BE$2,Monitoring_eng!$A$1:$DB$79,Results!$C45,FALSE)=$K45,$Q45,IF(HLOOKUP(BE$2,Monitoring_eng!$A$1:$DB$79,Results!$C45,FALSE)=$M45,$R45,IF(HLOOKUP(BE$2,Monitoring_eng!$A$1:$DB$79,Results!$C45,FALSE)=$O45,$S45,"CHYBA")))))</f>
        <v>1</v>
      </c>
      <c r="BF45" s="60">
        <f>IF(ISBLANK(HLOOKUP(BF$2,Monitoring_eng!$A$1:$DB$79,Results!$C45,FALSE)),"",IF(HLOOKUP(BF$2,Monitoring_eng!$A$1:$DB$79,Results!$C45,FALSE)=$I45,$P45,IF(HLOOKUP(BF$2,Monitoring_eng!$A$1:$DB$79,Results!$C45,FALSE)=$K45,$Q45,IF(HLOOKUP(BF$2,Monitoring_eng!$A$1:$DB$79,Results!$C45,FALSE)=$M45,$R45,IF(HLOOKUP(BF$2,Monitoring_eng!$A$1:$DB$79,Results!$C45,FALSE)=$O45,$S45,"CHYBA")))))</f>
        <v>0</v>
      </c>
      <c r="BG45" s="60">
        <f>IF(ISBLANK(HLOOKUP(BG$2,Monitoring_eng!$A$1:$DB$79,Results!$C45,FALSE)),"",IF(HLOOKUP(BG$2,Monitoring_eng!$A$1:$DB$79,Results!$C45,FALSE)=$I45,$P45,IF(HLOOKUP(BG$2,Monitoring_eng!$A$1:$DB$79,Results!$C45,FALSE)=$K45,$Q45,IF(HLOOKUP(BG$2,Monitoring_eng!$A$1:$DB$79,Results!$C45,FALSE)=$M45,$R45,IF(HLOOKUP(BG$2,Monitoring_eng!$A$1:$DB$79,Results!$C45,FALSE)=$O45,$S45,"CHYBA")))))</f>
        <v>1</v>
      </c>
      <c r="BH45" s="60">
        <f>IF(ISBLANK(HLOOKUP(BH$2,Monitoring_eng!$A$1:$DB$79,Results!$C45,FALSE)),"",IF(HLOOKUP(BH$2,Monitoring_eng!$A$1:$DB$79,Results!$C45,FALSE)=$I45,$P45,IF(HLOOKUP(BH$2,Monitoring_eng!$A$1:$DB$79,Results!$C45,FALSE)=$K45,$Q45,IF(HLOOKUP(BH$2,Monitoring_eng!$A$1:$DB$79,Results!$C45,FALSE)=$M45,$R45,IF(HLOOKUP(BH$2,Monitoring_eng!$A$1:$DB$79,Results!$C45,FALSE)=$O45,$S45,"CHYBA")))))</f>
        <v>1</v>
      </c>
      <c r="BI45" s="60">
        <f>IF(ISBLANK(HLOOKUP(BI$2,Monitoring_eng!$A$1:$DB$79,Results!$C45,FALSE)),"",IF(HLOOKUP(BI$2,Monitoring_eng!$A$1:$DB$79,Results!$C45,FALSE)=$I45,$P45,IF(HLOOKUP(BI$2,Monitoring_eng!$A$1:$DB$79,Results!$C45,FALSE)=$K45,$Q45,IF(HLOOKUP(BI$2,Monitoring_eng!$A$1:$DB$79,Results!$C45,FALSE)=$M45,$R45,IF(HLOOKUP(BI$2,Monitoring_eng!$A$1:$DB$79,Results!$C45,FALSE)=$O45,$S45,"CHYBA")))))</f>
        <v>0</v>
      </c>
      <c r="BJ45" s="60">
        <f>IF(ISBLANK(HLOOKUP(BJ$2,Monitoring_eng!$A$1:$DB$79,Results!$C45,FALSE)),"",IF(HLOOKUP(BJ$2,Monitoring_eng!$A$1:$DB$79,Results!$C45,FALSE)=$I45,$P45,IF(HLOOKUP(BJ$2,Monitoring_eng!$A$1:$DB$79,Results!$C45,FALSE)=$K45,$Q45,IF(HLOOKUP(BJ$2,Monitoring_eng!$A$1:$DB$79,Results!$C45,FALSE)=$M45,$R45,IF(HLOOKUP(BJ$2,Monitoring_eng!$A$1:$DB$79,Results!$C45,FALSE)=$O45,$S45,"CHYBA")))))</f>
        <v>1</v>
      </c>
      <c r="BK45" s="60">
        <f>IF(ISBLANK(HLOOKUP(BK$2,Monitoring_eng!$A$1:$DB$79,Results!$C45,FALSE)),"",IF(HLOOKUP(BK$2,Monitoring_eng!$A$1:$DB$79,Results!$C45,FALSE)=$I45,$P45,IF(HLOOKUP(BK$2,Monitoring_eng!$A$1:$DB$79,Results!$C45,FALSE)=$K45,$Q45,IF(HLOOKUP(BK$2,Monitoring_eng!$A$1:$DB$79,Results!$C45,FALSE)=$M45,$R45,IF(HLOOKUP(BK$2,Monitoring_eng!$A$1:$DB$79,Results!$C45,FALSE)=$O45,$S45,"CHYBA")))))</f>
        <v>0</v>
      </c>
      <c r="BL45" s="60">
        <f>IF(ISBLANK(HLOOKUP(BL$2,Monitoring_eng!$A$1:$DB$79,Results!$C45,FALSE)),"",IF(HLOOKUP(BL$2,Monitoring_eng!$A$1:$DB$79,Results!$C45,FALSE)=$I45,$P45,IF(HLOOKUP(BL$2,Monitoring_eng!$A$1:$DB$79,Results!$C45,FALSE)=$K45,$Q45,IF(HLOOKUP(BL$2,Monitoring_eng!$A$1:$DB$79,Results!$C45,FALSE)=$M45,$R45,IF(HLOOKUP(BL$2,Monitoring_eng!$A$1:$DB$79,Results!$C45,FALSE)=$O45,$S45,"CHYBA")))))</f>
        <v>0.5</v>
      </c>
      <c r="BM45" s="60">
        <f>IF(ISBLANK(HLOOKUP(BM$2,Monitoring_eng!$A$1:$DB$79,Results!$C45,FALSE)),"",IF(HLOOKUP(BM$2,Monitoring_eng!$A$1:$DB$79,Results!$C45,FALSE)=$I45,$P45,IF(HLOOKUP(BM$2,Monitoring_eng!$A$1:$DB$79,Results!$C45,FALSE)=$K45,$Q45,IF(HLOOKUP(BM$2,Monitoring_eng!$A$1:$DB$79,Results!$C45,FALSE)=$M45,$R45,IF(HLOOKUP(BM$2,Monitoring_eng!$A$1:$DB$79,Results!$C45,FALSE)=$O45,$S45,"CHYBA")))))</f>
        <v>1</v>
      </c>
      <c r="BN45" s="60">
        <f>IF(ISBLANK(HLOOKUP(BN$2,Monitoring_eng!$A$1:$DB$79,Results!$C45,FALSE)),"",IF(HLOOKUP(BN$2,Monitoring_eng!$A$1:$DB$79,Results!$C45,FALSE)=$I45,$P45,IF(HLOOKUP(BN$2,Monitoring_eng!$A$1:$DB$79,Results!$C45,FALSE)=$K45,$Q45,IF(HLOOKUP(BN$2,Monitoring_eng!$A$1:$DB$79,Results!$C45,FALSE)=$M45,$R45,IF(HLOOKUP(BN$2,Monitoring_eng!$A$1:$DB$79,Results!$C45,FALSE)=$O45,$S45,"CHYBA")))))</f>
        <v>1</v>
      </c>
      <c r="BO45" s="60">
        <f>IF(ISBLANK(HLOOKUP(BO$2,Monitoring_eng!$A$1:$DB$79,Results!$C45,FALSE)),"",IF(HLOOKUP(BO$2,Monitoring_eng!$A$1:$DB$79,Results!$C45,FALSE)=$I45,$P45,IF(HLOOKUP(BO$2,Monitoring_eng!$A$1:$DB$79,Results!$C45,FALSE)=$K45,$Q45,IF(HLOOKUP(BO$2,Monitoring_eng!$A$1:$DB$79,Results!$C45,FALSE)=$M45,$R45,IF(HLOOKUP(BO$2,Monitoring_eng!$A$1:$DB$79,Results!$C45,FALSE)=$O45,$S45,"CHYBA")))))</f>
        <v>1</v>
      </c>
      <c r="BP45" s="60">
        <f>IF(ISBLANK(HLOOKUP(BP$2,Monitoring_eng!$A$1:$DB$79,Results!$C45,FALSE)),"",IF(HLOOKUP(BP$2,Monitoring_eng!$A$1:$DB$79,Results!$C45,FALSE)=$I45,$P45,IF(HLOOKUP(BP$2,Monitoring_eng!$A$1:$DB$79,Results!$C45,FALSE)=$K45,$Q45,IF(HLOOKUP(BP$2,Monitoring_eng!$A$1:$DB$79,Results!$C45,FALSE)=$M45,$R45,IF(HLOOKUP(BP$2,Monitoring_eng!$A$1:$DB$79,Results!$C45,FALSE)=$O45,$S45,"CHYBA")))))</f>
        <v>1</v>
      </c>
      <c r="BQ45" s="60">
        <f>IF(ISBLANK(HLOOKUP(BQ$2,Monitoring_eng!$A$1:$DB$79,Results!$C45,FALSE)),"",IF(HLOOKUP(BQ$2,Monitoring_eng!$A$1:$DB$79,Results!$C45,FALSE)=$I45,$P45,IF(HLOOKUP(BQ$2,Monitoring_eng!$A$1:$DB$79,Results!$C45,FALSE)=$K45,$Q45,IF(HLOOKUP(BQ$2,Monitoring_eng!$A$1:$DB$79,Results!$C45,FALSE)=$M45,$R45,IF(HLOOKUP(BQ$2,Monitoring_eng!$A$1:$DB$79,Results!$C45,FALSE)=$O45,$S45,"CHYBA")))))</f>
        <v>1</v>
      </c>
    </row>
    <row r="46" spans="1:69" x14ac:dyDescent="0.3">
      <c r="A46" s="37" t="s">
        <v>896</v>
      </c>
      <c r="B46" s="37" t="s">
        <v>346</v>
      </c>
      <c r="C46" s="37">
        <v>45</v>
      </c>
      <c r="D46" s="45" t="s">
        <v>147</v>
      </c>
      <c r="E46" s="45" t="s">
        <v>152</v>
      </c>
      <c r="F46" s="46" t="s">
        <v>38</v>
      </c>
      <c r="G46" s="37">
        <v>1</v>
      </c>
      <c r="H46" s="37" t="s">
        <v>481</v>
      </c>
      <c r="I46" s="37" t="s">
        <v>621</v>
      </c>
      <c r="J46" s="37" t="s">
        <v>482</v>
      </c>
      <c r="K46" s="59" t="s">
        <v>622</v>
      </c>
      <c r="L46" s="37" t="s">
        <v>483</v>
      </c>
      <c r="M46" s="37" t="s">
        <v>623</v>
      </c>
      <c r="N46" s="37" t="s">
        <v>755</v>
      </c>
      <c r="O46" s="37" t="s">
        <v>755</v>
      </c>
      <c r="P46" s="37">
        <f t="shared" si="0"/>
        <v>1</v>
      </c>
      <c r="Q46" s="37">
        <v>0</v>
      </c>
      <c r="R46" s="37">
        <f t="shared" si="1"/>
        <v>0.5</v>
      </c>
      <c r="S46" s="37" t="s">
        <v>755</v>
      </c>
      <c r="T46" s="60">
        <f>IF(ISBLANK(HLOOKUP(T$2,Monitoring_eng!$A$1:$DB$79,Results!$C46,FALSE)),"",IF(HLOOKUP(T$2,Monitoring_eng!$A$1:$DB$79,Results!$C46,FALSE)=$I46,$P46,IF(HLOOKUP(T$2,Monitoring_eng!$A$1:$DB$79,Results!$C46,FALSE)=$K46,$Q46,IF(HLOOKUP(T$2,Monitoring_eng!$A$1:$DB$79,Results!$C46,FALSE)=$M46,$R46,IF(HLOOKUP(T$2,Monitoring_eng!$A$1:$DB$79,Results!$C46,FALSE)=$O46,$S46,"CHYBA")))))</f>
        <v>0</v>
      </c>
      <c r="U46" s="60">
        <f>IF(ISBLANK(HLOOKUP(U$2,Monitoring_eng!$A$1:$DB$79,Results!$C46,FALSE)),"",IF(HLOOKUP(U$2,Monitoring_eng!$A$1:$DB$79,Results!$C46,FALSE)=$I46,$P46,IF(HLOOKUP(U$2,Monitoring_eng!$A$1:$DB$79,Results!$C46,FALSE)=$K46,$Q46,IF(HLOOKUP(U$2,Monitoring_eng!$A$1:$DB$79,Results!$C46,FALSE)=$M46,$R46,IF(HLOOKUP(U$2,Monitoring_eng!$A$1:$DB$79,Results!$C46,FALSE)=$O46,$S46,"CHYBA")))))</f>
        <v>0</v>
      </c>
      <c r="V46" s="60">
        <f>IF(ISBLANK(HLOOKUP(V$2,Monitoring_eng!$A$1:$DB$79,Results!$C46,FALSE)),"",IF(HLOOKUP(V$2,Monitoring_eng!$A$1:$DB$79,Results!$C46,FALSE)=$I46,$P46,IF(HLOOKUP(V$2,Monitoring_eng!$A$1:$DB$79,Results!$C46,FALSE)=$K46,$Q46,IF(HLOOKUP(V$2,Monitoring_eng!$A$1:$DB$79,Results!$C46,FALSE)=$M46,$R46,IF(HLOOKUP(V$2,Monitoring_eng!$A$1:$DB$79,Results!$C46,FALSE)=$O46,$S46,"CHYBA")))))</f>
        <v>0</v>
      </c>
      <c r="W46" s="60">
        <f>IF(ISBLANK(HLOOKUP(W$2,Monitoring_eng!$A$1:$DB$79,Results!$C46,FALSE)),"",IF(HLOOKUP(W$2,Monitoring_eng!$A$1:$DB$79,Results!$C46,FALSE)=$I46,$P46,IF(HLOOKUP(W$2,Monitoring_eng!$A$1:$DB$79,Results!$C46,FALSE)=$K46,$Q46,IF(HLOOKUP(W$2,Monitoring_eng!$A$1:$DB$79,Results!$C46,FALSE)=$M46,$R46,IF(HLOOKUP(W$2,Monitoring_eng!$A$1:$DB$79,Results!$C46,FALSE)=$O46,$S46,"CHYBA")))))</f>
        <v>0</v>
      </c>
      <c r="X46" s="60">
        <f>IF(ISBLANK(HLOOKUP(X$2,Monitoring_eng!$A$1:$DB$79,Results!$C46,FALSE)),"",IF(HLOOKUP(X$2,Monitoring_eng!$A$1:$DB$79,Results!$C46,FALSE)=$I46,$P46,IF(HLOOKUP(X$2,Monitoring_eng!$A$1:$DB$79,Results!$C46,FALSE)=$K46,$Q46,IF(HLOOKUP(X$2,Monitoring_eng!$A$1:$DB$79,Results!$C46,FALSE)=$M46,$R46,IF(HLOOKUP(X$2,Monitoring_eng!$A$1:$DB$79,Results!$C46,FALSE)=$O46,$S46,"CHYBA")))))</f>
        <v>0</v>
      </c>
      <c r="Y46" s="60">
        <f>IF(ISBLANK(HLOOKUP(Y$2,Monitoring_eng!$A$1:$DB$79,Results!$C46,FALSE)),"",IF(HLOOKUP(Y$2,Monitoring_eng!$A$1:$DB$79,Results!$C46,FALSE)=$I46,$P46,IF(HLOOKUP(Y$2,Monitoring_eng!$A$1:$DB$79,Results!$C46,FALSE)=$K46,$Q46,IF(HLOOKUP(Y$2,Monitoring_eng!$A$1:$DB$79,Results!$C46,FALSE)=$M46,$R46,IF(HLOOKUP(Y$2,Monitoring_eng!$A$1:$DB$79,Results!$C46,FALSE)=$O46,$S46,"CHYBA")))))</f>
        <v>0</v>
      </c>
      <c r="Z46" s="60">
        <f>IF(ISBLANK(HLOOKUP(Z$2,Monitoring_eng!$A$1:$DB$79,Results!$C46,FALSE)),"",IF(HLOOKUP(Z$2,Monitoring_eng!$A$1:$DB$79,Results!$C46,FALSE)=$I46,$P46,IF(HLOOKUP(Z$2,Monitoring_eng!$A$1:$DB$79,Results!$C46,FALSE)=$K46,$Q46,IF(HLOOKUP(Z$2,Monitoring_eng!$A$1:$DB$79,Results!$C46,FALSE)=$M46,$R46,IF(HLOOKUP(Z$2,Monitoring_eng!$A$1:$DB$79,Results!$C46,FALSE)=$O46,$S46,"CHYBA")))))</f>
        <v>0</v>
      </c>
      <c r="AA46" s="60">
        <f>IF(ISBLANK(HLOOKUP(AA$2,Monitoring_eng!$A$1:$DB$79,Results!$C46,FALSE)),"",IF(HLOOKUP(AA$2,Monitoring_eng!$A$1:$DB$79,Results!$C46,FALSE)=$I46,$P46,IF(HLOOKUP(AA$2,Monitoring_eng!$A$1:$DB$79,Results!$C46,FALSE)=$K46,$Q46,IF(HLOOKUP(AA$2,Monitoring_eng!$A$1:$DB$79,Results!$C46,FALSE)=$M46,$R46,IF(HLOOKUP(AA$2,Monitoring_eng!$A$1:$DB$79,Results!$C46,FALSE)=$O46,$S46,"CHYBA")))))</f>
        <v>0</v>
      </c>
      <c r="AB46" s="60">
        <f>IF(ISBLANK(HLOOKUP(AB$2,Monitoring_eng!$A$1:$DB$79,Results!$C46,FALSE)),"",IF(HLOOKUP(AB$2,Monitoring_eng!$A$1:$DB$79,Results!$C46,FALSE)=$I46,$P46,IF(HLOOKUP(AB$2,Monitoring_eng!$A$1:$DB$79,Results!$C46,FALSE)=$K46,$Q46,IF(HLOOKUP(AB$2,Monitoring_eng!$A$1:$DB$79,Results!$C46,FALSE)=$M46,$R46,IF(HLOOKUP(AB$2,Monitoring_eng!$A$1:$DB$79,Results!$C46,FALSE)=$O46,$S46,"CHYBA")))))</f>
        <v>0</v>
      </c>
      <c r="AC46" s="60">
        <f>IF(ISBLANK(HLOOKUP(AC$2,Monitoring_eng!$A$1:$DB$79,Results!$C46,FALSE)),"",IF(HLOOKUP(AC$2,Monitoring_eng!$A$1:$DB$79,Results!$C46,FALSE)=$I46,$P46,IF(HLOOKUP(AC$2,Monitoring_eng!$A$1:$DB$79,Results!$C46,FALSE)=$K46,$Q46,IF(HLOOKUP(AC$2,Monitoring_eng!$A$1:$DB$79,Results!$C46,FALSE)=$M46,$R46,IF(HLOOKUP(AC$2,Monitoring_eng!$A$1:$DB$79,Results!$C46,FALSE)=$O46,$S46,"CHYBA")))))</f>
        <v>0</v>
      </c>
      <c r="AD46" s="60">
        <f>IF(ISBLANK(HLOOKUP(AD$2,Monitoring_eng!$A$1:$DB$79,Results!$C46,FALSE)),"",IF(HLOOKUP(AD$2,Monitoring_eng!$A$1:$DB$79,Results!$C46,FALSE)=$I46,$P46,IF(HLOOKUP(AD$2,Monitoring_eng!$A$1:$DB$79,Results!$C46,FALSE)=$K46,$Q46,IF(HLOOKUP(AD$2,Monitoring_eng!$A$1:$DB$79,Results!$C46,FALSE)=$M46,$R46,IF(HLOOKUP(AD$2,Monitoring_eng!$A$1:$DB$79,Results!$C46,FALSE)=$O46,$S46,"CHYBA")))))</f>
        <v>0</v>
      </c>
      <c r="AE46" s="60">
        <f>IF(ISBLANK(HLOOKUP(AE$2,Monitoring_eng!$A$1:$DB$79,Results!$C46,FALSE)),"",IF(HLOOKUP(AE$2,Monitoring_eng!$A$1:$DB$79,Results!$C46,FALSE)=$I46,$P46,IF(HLOOKUP(AE$2,Monitoring_eng!$A$1:$DB$79,Results!$C46,FALSE)=$K46,$Q46,IF(HLOOKUP(AE$2,Monitoring_eng!$A$1:$DB$79,Results!$C46,FALSE)=$M46,$R46,IF(HLOOKUP(AE$2,Monitoring_eng!$A$1:$DB$79,Results!$C46,FALSE)=$O46,$S46,"CHYBA")))))</f>
        <v>0</v>
      </c>
      <c r="AF46" s="60">
        <f>IF(ISBLANK(HLOOKUP(AF$2,Monitoring_eng!$A$1:$DB$79,Results!$C46,FALSE)),"",IF(HLOOKUP(AF$2,Monitoring_eng!$A$1:$DB$79,Results!$C46,FALSE)=$I46,$P46,IF(HLOOKUP(AF$2,Monitoring_eng!$A$1:$DB$79,Results!$C46,FALSE)=$K46,$Q46,IF(HLOOKUP(AF$2,Monitoring_eng!$A$1:$DB$79,Results!$C46,FALSE)=$M46,$R46,IF(HLOOKUP(AF$2,Monitoring_eng!$A$1:$DB$79,Results!$C46,FALSE)=$O46,$S46,"CHYBA")))))</f>
        <v>0</v>
      </c>
      <c r="AG46" s="60">
        <f>IF(ISBLANK(HLOOKUP(AG$2,Monitoring_eng!$A$1:$DB$79,Results!$C46,FALSE)),"",IF(HLOOKUP(AG$2,Monitoring_eng!$A$1:$DB$79,Results!$C46,FALSE)=$I46,$P46,IF(HLOOKUP(AG$2,Monitoring_eng!$A$1:$DB$79,Results!$C46,FALSE)=$K46,$Q46,IF(HLOOKUP(AG$2,Monitoring_eng!$A$1:$DB$79,Results!$C46,FALSE)=$M46,$R46,IF(HLOOKUP(AG$2,Monitoring_eng!$A$1:$DB$79,Results!$C46,FALSE)=$O46,$S46,"CHYBA")))))</f>
        <v>0</v>
      </c>
      <c r="AH46" s="60">
        <f>IF(ISBLANK(HLOOKUP(AH$2,Monitoring_eng!$A$1:$DB$79,Results!$C46,FALSE)),"",IF(HLOOKUP(AH$2,Monitoring_eng!$A$1:$DB$79,Results!$C46,FALSE)=$I46,$P46,IF(HLOOKUP(AH$2,Monitoring_eng!$A$1:$DB$79,Results!$C46,FALSE)=$K46,$Q46,IF(HLOOKUP(AH$2,Monitoring_eng!$A$1:$DB$79,Results!$C46,FALSE)=$M46,$R46,IF(HLOOKUP(AH$2,Monitoring_eng!$A$1:$DB$79,Results!$C46,FALSE)=$O46,$S46,"CHYBA")))))</f>
        <v>0</v>
      </c>
      <c r="AI46" s="60">
        <f>IF(ISBLANK(HLOOKUP(AI$2,Monitoring_eng!$A$1:$DB$79,Results!$C46,FALSE)),"",IF(HLOOKUP(AI$2,Monitoring_eng!$A$1:$DB$79,Results!$C46,FALSE)=$I46,$P46,IF(HLOOKUP(AI$2,Monitoring_eng!$A$1:$DB$79,Results!$C46,FALSE)=$K46,$Q46,IF(HLOOKUP(AI$2,Monitoring_eng!$A$1:$DB$79,Results!$C46,FALSE)=$M46,$R46,IF(HLOOKUP(AI$2,Monitoring_eng!$A$1:$DB$79,Results!$C46,FALSE)=$O46,$S46,"CHYBA")))))</f>
        <v>0</v>
      </c>
      <c r="AJ46" s="60">
        <f>IF(ISBLANK(HLOOKUP(AJ$2,Monitoring_eng!$A$1:$DB$79,Results!$C46,FALSE)),"",IF(HLOOKUP(AJ$2,Monitoring_eng!$A$1:$DB$79,Results!$C46,FALSE)=$I46,$P46,IF(HLOOKUP(AJ$2,Monitoring_eng!$A$1:$DB$79,Results!$C46,FALSE)=$K46,$Q46,IF(HLOOKUP(AJ$2,Monitoring_eng!$A$1:$DB$79,Results!$C46,FALSE)=$M46,$R46,IF(HLOOKUP(AJ$2,Monitoring_eng!$A$1:$DB$79,Results!$C46,FALSE)=$O46,$S46,"CHYBA")))))</f>
        <v>0</v>
      </c>
      <c r="AK46" s="60">
        <f>IF(ISBLANK(HLOOKUP(AK$2,Monitoring_eng!$A$1:$DB$79,Results!$C46,FALSE)),"",IF(HLOOKUP(AK$2,Monitoring_eng!$A$1:$DB$79,Results!$C46,FALSE)=$I46,$P46,IF(HLOOKUP(AK$2,Monitoring_eng!$A$1:$DB$79,Results!$C46,FALSE)=$K46,$Q46,IF(HLOOKUP(AK$2,Monitoring_eng!$A$1:$DB$79,Results!$C46,FALSE)=$M46,$R46,IF(HLOOKUP(AK$2,Monitoring_eng!$A$1:$DB$79,Results!$C46,FALSE)=$O46,$S46,"CHYBA")))))</f>
        <v>0</v>
      </c>
      <c r="AL46" s="60">
        <f>IF(ISBLANK(HLOOKUP(AL$2,Monitoring_eng!$A$1:$DB$79,Results!$C46,FALSE)),"",IF(HLOOKUP(AL$2,Monitoring_eng!$A$1:$DB$79,Results!$C46,FALSE)=$I46,$P46,IF(HLOOKUP(AL$2,Monitoring_eng!$A$1:$DB$79,Results!$C46,FALSE)=$K46,$Q46,IF(HLOOKUP(AL$2,Monitoring_eng!$A$1:$DB$79,Results!$C46,FALSE)=$M46,$R46,IF(HLOOKUP(AL$2,Monitoring_eng!$A$1:$DB$79,Results!$C46,FALSE)=$O46,$S46,"CHYBA")))))</f>
        <v>0</v>
      </c>
      <c r="AM46" s="60">
        <f>IF(ISBLANK(HLOOKUP(AM$2,Monitoring_eng!$A$1:$DB$79,Results!$C46,FALSE)),"",IF(HLOOKUP(AM$2,Monitoring_eng!$A$1:$DB$79,Results!$C46,FALSE)=$I46,$P46,IF(HLOOKUP(AM$2,Monitoring_eng!$A$1:$DB$79,Results!$C46,FALSE)=$K46,$Q46,IF(HLOOKUP(AM$2,Monitoring_eng!$A$1:$DB$79,Results!$C46,FALSE)=$M46,$R46,IF(HLOOKUP(AM$2,Monitoring_eng!$A$1:$DB$79,Results!$C46,FALSE)=$O46,$S46,"CHYBA")))))</f>
        <v>0</v>
      </c>
      <c r="AN46" s="60">
        <f>IF(ISBLANK(HLOOKUP(AN$2,Monitoring_eng!$A$1:$DB$79,Results!$C46,FALSE)),"",IF(HLOOKUP(AN$2,Monitoring_eng!$A$1:$DB$79,Results!$C46,FALSE)=$I46,$P46,IF(HLOOKUP(AN$2,Monitoring_eng!$A$1:$DB$79,Results!$C46,FALSE)=$K46,$Q46,IF(HLOOKUP(AN$2,Monitoring_eng!$A$1:$DB$79,Results!$C46,FALSE)=$M46,$R46,IF(HLOOKUP(AN$2,Monitoring_eng!$A$1:$DB$79,Results!$C46,FALSE)=$O46,$S46,"CHYBA")))))</f>
        <v>0</v>
      </c>
      <c r="AO46" s="60">
        <f>IF(ISBLANK(HLOOKUP(AO$2,Monitoring_eng!$A$1:$DB$79,Results!$C46,FALSE)),"",IF(HLOOKUP(AO$2,Monitoring_eng!$A$1:$DB$79,Results!$C46,FALSE)=$I46,$P46,IF(HLOOKUP(AO$2,Monitoring_eng!$A$1:$DB$79,Results!$C46,FALSE)=$K46,$Q46,IF(HLOOKUP(AO$2,Monitoring_eng!$A$1:$DB$79,Results!$C46,FALSE)=$M46,$R46,IF(HLOOKUP(AO$2,Monitoring_eng!$A$1:$DB$79,Results!$C46,FALSE)=$O46,$S46,"CHYBA")))))</f>
        <v>1</v>
      </c>
      <c r="AP46" s="60">
        <f>IF(ISBLANK(HLOOKUP(AP$2,Monitoring_eng!$A$1:$DB$79,Results!$C46,FALSE)),"",IF(HLOOKUP(AP$2,Monitoring_eng!$A$1:$DB$79,Results!$C46,FALSE)=$I46,$P46,IF(HLOOKUP(AP$2,Monitoring_eng!$A$1:$DB$79,Results!$C46,FALSE)=$K46,$Q46,IF(HLOOKUP(AP$2,Monitoring_eng!$A$1:$DB$79,Results!$C46,FALSE)=$M46,$R46,IF(HLOOKUP(AP$2,Monitoring_eng!$A$1:$DB$79,Results!$C46,FALSE)=$O46,$S46,"CHYBA")))))</f>
        <v>0</v>
      </c>
      <c r="AQ46" s="60">
        <f>IF(ISBLANK(HLOOKUP(AQ$2,Monitoring_eng!$A$1:$DB$79,Results!$C46,FALSE)),"",IF(HLOOKUP(AQ$2,Monitoring_eng!$A$1:$DB$79,Results!$C46,FALSE)=$I46,$P46,IF(HLOOKUP(AQ$2,Monitoring_eng!$A$1:$DB$79,Results!$C46,FALSE)=$K46,$Q46,IF(HLOOKUP(AQ$2,Monitoring_eng!$A$1:$DB$79,Results!$C46,FALSE)=$M46,$R46,IF(HLOOKUP(AQ$2,Monitoring_eng!$A$1:$DB$79,Results!$C46,FALSE)=$O46,$S46,"CHYBA")))))</f>
        <v>0</v>
      </c>
      <c r="AR46" s="60">
        <f>IF(ISBLANK(HLOOKUP(AR$2,Monitoring_eng!$A$1:$DB$79,Results!$C46,FALSE)),"",IF(HLOOKUP(AR$2,Monitoring_eng!$A$1:$DB$79,Results!$C46,FALSE)=$I46,$P46,IF(HLOOKUP(AR$2,Monitoring_eng!$A$1:$DB$79,Results!$C46,FALSE)=$K46,$Q46,IF(HLOOKUP(AR$2,Monitoring_eng!$A$1:$DB$79,Results!$C46,FALSE)=$M46,$R46,IF(HLOOKUP(AR$2,Monitoring_eng!$A$1:$DB$79,Results!$C46,FALSE)=$O46,$S46,"CHYBA")))))</f>
        <v>0</v>
      </c>
      <c r="AS46" s="60">
        <f>IF(ISBLANK(HLOOKUP(AS$2,Monitoring_eng!$A$1:$DB$79,Results!$C46,FALSE)),"",IF(HLOOKUP(AS$2,Monitoring_eng!$A$1:$DB$79,Results!$C46,FALSE)=$I46,$P46,IF(HLOOKUP(AS$2,Monitoring_eng!$A$1:$DB$79,Results!$C46,FALSE)=$K46,$Q46,IF(HLOOKUP(AS$2,Monitoring_eng!$A$1:$DB$79,Results!$C46,FALSE)=$M46,$R46,IF(HLOOKUP(AS$2,Monitoring_eng!$A$1:$DB$79,Results!$C46,FALSE)=$O46,$S46,"CHYBA")))))</f>
        <v>0</v>
      </c>
      <c r="AT46" s="60">
        <f>IF(ISBLANK(HLOOKUP(AT$2,Monitoring_eng!$A$1:$DB$79,Results!$C46,FALSE)),"",IF(HLOOKUP(AT$2,Monitoring_eng!$A$1:$DB$79,Results!$C46,FALSE)=$I46,$P46,IF(HLOOKUP(AT$2,Monitoring_eng!$A$1:$DB$79,Results!$C46,FALSE)=$K46,$Q46,IF(HLOOKUP(AT$2,Monitoring_eng!$A$1:$DB$79,Results!$C46,FALSE)=$M46,$R46,IF(HLOOKUP(AT$2,Monitoring_eng!$A$1:$DB$79,Results!$C46,FALSE)=$O46,$S46,"CHYBA")))))</f>
        <v>0</v>
      </c>
      <c r="AU46" s="60">
        <f>IF(ISBLANK(HLOOKUP(AU$2,Monitoring_eng!$A$1:$DB$79,Results!$C46,FALSE)),"",IF(HLOOKUP(AU$2,Monitoring_eng!$A$1:$DB$79,Results!$C46,FALSE)=$I46,$P46,IF(HLOOKUP(AU$2,Monitoring_eng!$A$1:$DB$79,Results!$C46,FALSE)=$K46,$Q46,IF(HLOOKUP(AU$2,Monitoring_eng!$A$1:$DB$79,Results!$C46,FALSE)=$M46,$R46,IF(HLOOKUP(AU$2,Monitoring_eng!$A$1:$DB$79,Results!$C46,FALSE)=$O46,$S46,"CHYBA")))))</f>
        <v>0.5</v>
      </c>
      <c r="AV46" s="60">
        <f>IF(ISBLANK(HLOOKUP(AV$2,Monitoring_eng!$A$1:$DB$79,Results!$C46,FALSE)),"",IF(HLOOKUP(AV$2,Monitoring_eng!$A$1:$DB$79,Results!$C46,FALSE)=$I46,$P46,IF(HLOOKUP(AV$2,Monitoring_eng!$A$1:$DB$79,Results!$C46,FALSE)=$K46,$Q46,IF(HLOOKUP(AV$2,Monitoring_eng!$A$1:$DB$79,Results!$C46,FALSE)=$M46,$R46,IF(HLOOKUP(AV$2,Monitoring_eng!$A$1:$DB$79,Results!$C46,FALSE)=$O46,$S46,"CHYBA")))))</f>
        <v>0</v>
      </c>
      <c r="AW46" s="60">
        <f>IF(ISBLANK(HLOOKUP(AW$2,Monitoring_eng!$A$1:$DB$79,Results!$C46,FALSE)),"",IF(HLOOKUP(AW$2,Monitoring_eng!$A$1:$DB$79,Results!$C46,FALSE)=$I46,$P46,IF(HLOOKUP(AW$2,Monitoring_eng!$A$1:$DB$79,Results!$C46,FALSE)=$K46,$Q46,IF(HLOOKUP(AW$2,Monitoring_eng!$A$1:$DB$79,Results!$C46,FALSE)=$M46,$R46,IF(HLOOKUP(AW$2,Monitoring_eng!$A$1:$DB$79,Results!$C46,FALSE)=$O46,$S46,"CHYBA")))))</f>
        <v>0.5</v>
      </c>
      <c r="AX46" s="60">
        <f>IF(ISBLANK(HLOOKUP(AX$2,Monitoring_eng!$A$1:$DB$79,Results!$C46,FALSE)),"",IF(HLOOKUP(AX$2,Monitoring_eng!$A$1:$DB$79,Results!$C46,FALSE)=$I46,$P46,IF(HLOOKUP(AX$2,Monitoring_eng!$A$1:$DB$79,Results!$C46,FALSE)=$K46,$Q46,IF(HLOOKUP(AX$2,Monitoring_eng!$A$1:$DB$79,Results!$C46,FALSE)=$M46,$R46,IF(HLOOKUP(AX$2,Monitoring_eng!$A$1:$DB$79,Results!$C46,FALSE)=$O46,$S46,"CHYBA")))))</f>
        <v>0</v>
      </c>
      <c r="AY46" s="60">
        <f>IF(ISBLANK(HLOOKUP(AY$2,Monitoring_eng!$A$1:$DB$79,Results!$C46,FALSE)),"",IF(HLOOKUP(AY$2,Monitoring_eng!$A$1:$DB$79,Results!$C46,FALSE)=$I46,$P46,IF(HLOOKUP(AY$2,Monitoring_eng!$A$1:$DB$79,Results!$C46,FALSE)=$K46,$Q46,IF(HLOOKUP(AY$2,Monitoring_eng!$A$1:$DB$79,Results!$C46,FALSE)=$M46,$R46,IF(HLOOKUP(AY$2,Monitoring_eng!$A$1:$DB$79,Results!$C46,FALSE)=$O46,$S46,"CHYBA")))))</f>
        <v>0</v>
      </c>
      <c r="AZ46" s="60">
        <f>IF(ISBLANK(HLOOKUP(AZ$2,Monitoring_eng!$A$1:$DB$79,Results!$C46,FALSE)),"",IF(HLOOKUP(AZ$2,Monitoring_eng!$A$1:$DB$79,Results!$C46,FALSE)=$I46,$P46,IF(HLOOKUP(AZ$2,Monitoring_eng!$A$1:$DB$79,Results!$C46,FALSE)=$K46,$Q46,IF(HLOOKUP(AZ$2,Monitoring_eng!$A$1:$DB$79,Results!$C46,FALSE)=$M46,$R46,IF(HLOOKUP(AZ$2,Monitoring_eng!$A$1:$DB$79,Results!$C46,FALSE)=$O46,$S46,"CHYBA")))))</f>
        <v>0</v>
      </c>
      <c r="BA46" s="60">
        <f>IF(ISBLANK(HLOOKUP(BA$2,Monitoring_eng!$A$1:$DB$79,Results!$C46,FALSE)),"",IF(HLOOKUP(BA$2,Monitoring_eng!$A$1:$DB$79,Results!$C46,FALSE)=$I46,$P46,IF(HLOOKUP(BA$2,Monitoring_eng!$A$1:$DB$79,Results!$C46,FALSE)=$K46,$Q46,IF(HLOOKUP(BA$2,Monitoring_eng!$A$1:$DB$79,Results!$C46,FALSE)=$M46,$R46,IF(HLOOKUP(BA$2,Monitoring_eng!$A$1:$DB$79,Results!$C46,FALSE)=$O46,$S46,"CHYBA")))))</f>
        <v>0</v>
      </c>
      <c r="BB46" s="60">
        <f>IF(ISBLANK(HLOOKUP(BB$2,Monitoring_eng!$A$1:$DB$79,Results!$C46,FALSE)),"",IF(HLOOKUP(BB$2,Monitoring_eng!$A$1:$DB$79,Results!$C46,FALSE)=$I46,$P46,IF(HLOOKUP(BB$2,Monitoring_eng!$A$1:$DB$79,Results!$C46,FALSE)=$K46,$Q46,IF(HLOOKUP(BB$2,Monitoring_eng!$A$1:$DB$79,Results!$C46,FALSE)=$M46,$R46,IF(HLOOKUP(BB$2,Monitoring_eng!$A$1:$DB$79,Results!$C46,FALSE)=$O46,$S46,"CHYBA")))))</f>
        <v>0</v>
      </c>
      <c r="BC46" s="60">
        <f>IF(ISBLANK(HLOOKUP(BC$2,Monitoring_eng!$A$1:$DB$79,Results!$C46,FALSE)),"",IF(HLOOKUP(BC$2,Monitoring_eng!$A$1:$DB$79,Results!$C46,FALSE)=$I46,$P46,IF(HLOOKUP(BC$2,Monitoring_eng!$A$1:$DB$79,Results!$C46,FALSE)=$K46,$Q46,IF(HLOOKUP(BC$2,Monitoring_eng!$A$1:$DB$79,Results!$C46,FALSE)=$M46,$R46,IF(HLOOKUP(BC$2,Monitoring_eng!$A$1:$DB$79,Results!$C46,FALSE)=$O46,$S46,"CHYBA")))))</f>
        <v>0</v>
      </c>
      <c r="BD46" s="60">
        <f>IF(ISBLANK(HLOOKUP(BD$2,Monitoring_eng!$A$1:$DB$79,Results!$C46,FALSE)),"",IF(HLOOKUP(BD$2,Monitoring_eng!$A$1:$DB$79,Results!$C46,FALSE)=$I46,$P46,IF(HLOOKUP(BD$2,Monitoring_eng!$A$1:$DB$79,Results!$C46,FALSE)=$K46,$Q46,IF(HLOOKUP(BD$2,Monitoring_eng!$A$1:$DB$79,Results!$C46,FALSE)=$M46,$R46,IF(HLOOKUP(BD$2,Monitoring_eng!$A$1:$DB$79,Results!$C46,FALSE)=$O46,$S46,"CHYBA")))))</f>
        <v>0</v>
      </c>
      <c r="BE46" s="60">
        <f>IF(ISBLANK(HLOOKUP(BE$2,Monitoring_eng!$A$1:$DB$79,Results!$C46,FALSE)),"",IF(HLOOKUP(BE$2,Monitoring_eng!$A$1:$DB$79,Results!$C46,FALSE)=$I46,$P46,IF(HLOOKUP(BE$2,Monitoring_eng!$A$1:$DB$79,Results!$C46,FALSE)=$K46,$Q46,IF(HLOOKUP(BE$2,Monitoring_eng!$A$1:$DB$79,Results!$C46,FALSE)=$M46,$R46,IF(HLOOKUP(BE$2,Monitoring_eng!$A$1:$DB$79,Results!$C46,FALSE)=$O46,$S46,"CHYBA")))))</f>
        <v>1</v>
      </c>
      <c r="BF46" s="60">
        <f>IF(ISBLANK(HLOOKUP(BF$2,Monitoring_eng!$A$1:$DB$79,Results!$C46,FALSE)),"",IF(HLOOKUP(BF$2,Monitoring_eng!$A$1:$DB$79,Results!$C46,FALSE)=$I46,$P46,IF(HLOOKUP(BF$2,Monitoring_eng!$A$1:$DB$79,Results!$C46,FALSE)=$K46,$Q46,IF(HLOOKUP(BF$2,Monitoring_eng!$A$1:$DB$79,Results!$C46,FALSE)=$M46,$R46,IF(HLOOKUP(BF$2,Monitoring_eng!$A$1:$DB$79,Results!$C46,FALSE)=$O46,$S46,"CHYBA")))))</f>
        <v>0</v>
      </c>
      <c r="BG46" s="60">
        <f>IF(ISBLANK(HLOOKUP(BG$2,Monitoring_eng!$A$1:$DB$79,Results!$C46,FALSE)),"",IF(HLOOKUP(BG$2,Monitoring_eng!$A$1:$DB$79,Results!$C46,FALSE)=$I46,$P46,IF(HLOOKUP(BG$2,Monitoring_eng!$A$1:$DB$79,Results!$C46,FALSE)=$K46,$Q46,IF(HLOOKUP(BG$2,Monitoring_eng!$A$1:$DB$79,Results!$C46,FALSE)=$M46,$R46,IF(HLOOKUP(BG$2,Monitoring_eng!$A$1:$DB$79,Results!$C46,FALSE)=$O46,$S46,"CHYBA")))))</f>
        <v>0</v>
      </c>
      <c r="BH46" s="60">
        <f>IF(ISBLANK(HLOOKUP(BH$2,Monitoring_eng!$A$1:$DB$79,Results!$C46,FALSE)),"",IF(HLOOKUP(BH$2,Monitoring_eng!$A$1:$DB$79,Results!$C46,FALSE)=$I46,$P46,IF(HLOOKUP(BH$2,Monitoring_eng!$A$1:$DB$79,Results!$C46,FALSE)=$K46,$Q46,IF(HLOOKUP(BH$2,Monitoring_eng!$A$1:$DB$79,Results!$C46,FALSE)=$M46,$R46,IF(HLOOKUP(BH$2,Monitoring_eng!$A$1:$DB$79,Results!$C46,FALSE)=$O46,$S46,"CHYBA")))))</f>
        <v>0</v>
      </c>
      <c r="BI46" s="60">
        <f>IF(ISBLANK(HLOOKUP(BI$2,Monitoring_eng!$A$1:$DB$79,Results!$C46,FALSE)),"",IF(HLOOKUP(BI$2,Monitoring_eng!$A$1:$DB$79,Results!$C46,FALSE)=$I46,$P46,IF(HLOOKUP(BI$2,Monitoring_eng!$A$1:$DB$79,Results!$C46,FALSE)=$K46,$Q46,IF(HLOOKUP(BI$2,Monitoring_eng!$A$1:$DB$79,Results!$C46,FALSE)=$M46,$R46,IF(HLOOKUP(BI$2,Monitoring_eng!$A$1:$DB$79,Results!$C46,FALSE)=$O46,$S46,"CHYBA")))))</f>
        <v>0</v>
      </c>
      <c r="BJ46" s="60">
        <f>IF(ISBLANK(HLOOKUP(BJ$2,Monitoring_eng!$A$1:$DB$79,Results!$C46,FALSE)),"",IF(HLOOKUP(BJ$2,Monitoring_eng!$A$1:$DB$79,Results!$C46,FALSE)=$I46,$P46,IF(HLOOKUP(BJ$2,Monitoring_eng!$A$1:$DB$79,Results!$C46,FALSE)=$K46,$Q46,IF(HLOOKUP(BJ$2,Monitoring_eng!$A$1:$DB$79,Results!$C46,FALSE)=$M46,$R46,IF(HLOOKUP(BJ$2,Monitoring_eng!$A$1:$DB$79,Results!$C46,FALSE)=$O46,$S46,"CHYBA")))))</f>
        <v>0</v>
      </c>
      <c r="BK46" s="60">
        <f>IF(ISBLANK(HLOOKUP(BK$2,Monitoring_eng!$A$1:$DB$79,Results!$C46,FALSE)),"",IF(HLOOKUP(BK$2,Monitoring_eng!$A$1:$DB$79,Results!$C46,FALSE)=$I46,$P46,IF(HLOOKUP(BK$2,Monitoring_eng!$A$1:$DB$79,Results!$C46,FALSE)=$K46,$Q46,IF(HLOOKUP(BK$2,Monitoring_eng!$A$1:$DB$79,Results!$C46,FALSE)=$M46,$R46,IF(HLOOKUP(BK$2,Monitoring_eng!$A$1:$DB$79,Results!$C46,FALSE)=$O46,$S46,"CHYBA")))))</f>
        <v>0</v>
      </c>
      <c r="BL46" s="60">
        <f>IF(ISBLANK(HLOOKUP(BL$2,Monitoring_eng!$A$1:$DB$79,Results!$C46,FALSE)),"",IF(HLOOKUP(BL$2,Monitoring_eng!$A$1:$DB$79,Results!$C46,FALSE)=$I46,$P46,IF(HLOOKUP(BL$2,Monitoring_eng!$A$1:$DB$79,Results!$C46,FALSE)=$K46,$Q46,IF(HLOOKUP(BL$2,Monitoring_eng!$A$1:$DB$79,Results!$C46,FALSE)=$M46,$R46,IF(HLOOKUP(BL$2,Monitoring_eng!$A$1:$DB$79,Results!$C46,FALSE)=$O46,$S46,"CHYBA")))))</f>
        <v>0</v>
      </c>
      <c r="BM46" s="60">
        <f>IF(ISBLANK(HLOOKUP(BM$2,Monitoring_eng!$A$1:$DB$79,Results!$C46,FALSE)),"",IF(HLOOKUP(BM$2,Monitoring_eng!$A$1:$DB$79,Results!$C46,FALSE)=$I46,$P46,IF(HLOOKUP(BM$2,Monitoring_eng!$A$1:$DB$79,Results!$C46,FALSE)=$K46,$Q46,IF(HLOOKUP(BM$2,Monitoring_eng!$A$1:$DB$79,Results!$C46,FALSE)=$M46,$R46,IF(HLOOKUP(BM$2,Monitoring_eng!$A$1:$DB$79,Results!$C46,FALSE)=$O46,$S46,"CHYBA")))))</f>
        <v>1</v>
      </c>
      <c r="BN46" s="60">
        <f>IF(ISBLANK(HLOOKUP(BN$2,Monitoring_eng!$A$1:$DB$79,Results!$C46,FALSE)),"",IF(HLOOKUP(BN$2,Monitoring_eng!$A$1:$DB$79,Results!$C46,FALSE)=$I46,$P46,IF(HLOOKUP(BN$2,Monitoring_eng!$A$1:$DB$79,Results!$C46,FALSE)=$K46,$Q46,IF(HLOOKUP(BN$2,Monitoring_eng!$A$1:$DB$79,Results!$C46,FALSE)=$M46,$R46,IF(HLOOKUP(BN$2,Monitoring_eng!$A$1:$DB$79,Results!$C46,FALSE)=$O46,$S46,"CHYBA")))))</f>
        <v>0</v>
      </c>
      <c r="BO46" s="60">
        <f>IF(ISBLANK(HLOOKUP(BO$2,Monitoring_eng!$A$1:$DB$79,Results!$C46,FALSE)),"",IF(HLOOKUP(BO$2,Monitoring_eng!$A$1:$DB$79,Results!$C46,FALSE)=$I46,$P46,IF(HLOOKUP(BO$2,Monitoring_eng!$A$1:$DB$79,Results!$C46,FALSE)=$K46,$Q46,IF(HLOOKUP(BO$2,Monitoring_eng!$A$1:$DB$79,Results!$C46,FALSE)=$M46,$R46,IF(HLOOKUP(BO$2,Monitoring_eng!$A$1:$DB$79,Results!$C46,FALSE)=$O46,$S46,"CHYBA")))))</f>
        <v>0</v>
      </c>
      <c r="BP46" s="60">
        <f>IF(ISBLANK(HLOOKUP(BP$2,Monitoring_eng!$A$1:$DB$79,Results!$C46,FALSE)),"",IF(HLOOKUP(BP$2,Monitoring_eng!$A$1:$DB$79,Results!$C46,FALSE)=$I46,$P46,IF(HLOOKUP(BP$2,Monitoring_eng!$A$1:$DB$79,Results!$C46,FALSE)=$K46,$Q46,IF(HLOOKUP(BP$2,Monitoring_eng!$A$1:$DB$79,Results!$C46,FALSE)=$M46,$R46,IF(HLOOKUP(BP$2,Monitoring_eng!$A$1:$DB$79,Results!$C46,FALSE)=$O46,$S46,"CHYBA")))))</f>
        <v>0</v>
      </c>
      <c r="BQ46" s="60">
        <f>IF(ISBLANK(HLOOKUP(BQ$2,Monitoring_eng!$A$1:$DB$79,Results!$C46,FALSE)),"",IF(HLOOKUP(BQ$2,Monitoring_eng!$A$1:$DB$79,Results!$C46,FALSE)=$I46,$P46,IF(HLOOKUP(BQ$2,Monitoring_eng!$A$1:$DB$79,Results!$C46,FALSE)=$K46,$Q46,IF(HLOOKUP(BQ$2,Monitoring_eng!$A$1:$DB$79,Results!$C46,FALSE)=$M46,$R46,IF(HLOOKUP(BQ$2,Monitoring_eng!$A$1:$DB$79,Results!$C46,FALSE)=$O46,$S46,"CHYBA")))))</f>
        <v>0</v>
      </c>
    </row>
    <row r="47" spans="1:69" x14ac:dyDescent="0.3">
      <c r="A47" s="37" t="s">
        <v>897</v>
      </c>
      <c r="B47" s="37" t="s">
        <v>347</v>
      </c>
      <c r="C47" s="37">
        <v>46</v>
      </c>
      <c r="D47" s="45" t="s">
        <v>148</v>
      </c>
      <c r="E47" s="45" t="s">
        <v>153</v>
      </c>
      <c r="F47" s="46" t="s">
        <v>38</v>
      </c>
      <c r="G47" s="37">
        <v>1</v>
      </c>
      <c r="H47" s="37" t="s">
        <v>481</v>
      </c>
      <c r="I47" s="37" t="s">
        <v>621</v>
      </c>
      <c r="J47" s="37" t="s">
        <v>482</v>
      </c>
      <c r="K47" s="59" t="s">
        <v>622</v>
      </c>
      <c r="L47" s="37" t="s">
        <v>483</v>
      </c>
      <c r="M47" s="37" t="s">
        <v>623</v>
      </c>
      <c r="N47" s="37" t="s">
        <v>755</v>
      </c>
      <c r="O47" s="37" t="s">
        <v>755</v>
      </c>
      <c r="P47" s="37">
        <f t="shared" si="0"/>
        <v>1</v>
      </c>
      <c r="Q47" s="37">
        <v>0</v>
      </c>
      <c r="R47" s="37">
        <f t="shared" si="1"/>
        <v>0.5</v>
      </c>
      <c r="S47" s="37" t="s">
        <v>755</v>
      </c>
      <c r="T47" s="60">
        <f>IF(ISBLANK(HLOOKUP(T$2,Monitoring_eng!$A$1:$DB$79,Results!$C47,FALSE)),"",IF(HLOOKUP(T$2,Monitoring_eng!$A$1:$DB$79,Results!$C47,FALSE)=$I47,$P47,IF(HLOOKUP(T$2,Monitoring_eng!$A$1:$DB$79,Results!$C47,FALSE)=$K47,$Q47,IF(HLOOKUP(T$2,Monitoring_eng!$A$1:$DB$79,Results!$C47,FALSE)=$M47,$R47,IF(HLOOKUP(T$2,Monitoring_eng!$A$1:$DB$79,Results!$C47,FALSE)=$O47,$S47,"CHYBA")))))</f>
        <v>1</v>
      </c>
      <c r="U47" s="60">
        <f>IF(ISBLANK(HLOOKUP(U$2,Monitoring_eng!$A$1:$DB$79,Results!$C47,FALSE)),"",IF(HLOOKUP(U$2,Monitoring_eng!$A$1:$DB$79,Results!$C47,FALSE)=$I47,$P47,IF(HLOOKUP(U$2,Monitoring_eng!$A$1:$DB$79,Results!$C47,FALSE)=$K47,$Q47,IF(HLOOKUP(U$2,Monitoring_eng!$A$1:$DB$79,Results!$C47,FALSE)=$M47,$R47,IF(HLOOKUP(U$2,Monitoring_eng!$A$1:$DB$79,Results!$C47,FALSE)=$O47,$S47,"CHYBA")))))</f>
        <v>1</v>
      </c>
      <c r="V47" s="60">
        <f>IF(ISBLANK(HLOOKUP(V$2,Monitoring_eng!$A$1:$DB$79,Results!$C47,FALSE)),"",IF(HLOOKUP(V$2,Monitoring_eng!$A$1:$DB$79,Results!$C47,FALSE)=$I47,$P47,IF(HLOOKUP(V$2,Monitoring_eng!$A$1:$DB$79,Results!$C47,FALSE)=$K47,$Q47,IF(HLOOKUP(V$2,Monitoring_eng!$A$1:$DB$79,Results!$C47,FALSE)=$M47,$R47,IF(HLOOKUP(V$2,Monitoring_eng!$A$1:$DB$79,Results!$C47,FALSE)=$O47,$S47,"CHYBA")))))</f>
        <v>1</v>
      </c>
      <c r="W47" s="60">
        <f>IF(ISBLANK(HLOOKUP(W$2,Monitoring_eng!$A$1:$DB$79,Results!$C47,FALSE)),"",IF(HLOOKUP(W$2,Monitoring_eng!$A$1:$DB$79,Results!$C47,FALSE)=$I47,$P47,IF(HLOOKUP(W$2,Monitoring_eng!$A$1:$DB$79,Results!$C47,FALSE)=$K47,$Q47,IF(HLOOKUP(W$2,Monitoring_eng!$A$1:$DB$79,Results!$C47,FALSE)=$M47,$R47,IF(HLOOKUP(W$2,Monitoring_eng!$A$1:$DB$79,Results!$C47,FALSE)=$O47,$S47,"CHYBA")))))</f>
        <v>1</v>
      </c>
      <c r="X47" s="60">
        <f>IF(ISBLANK(HLOOKUP(X$2,Monitoring_eng!$A$1:$DB$79,Results!$C47,FALSE)),"",IF(HLOOKUP(X$2,Monitoring_eng!$A$1:$DB$79,Results!$C47,FALSE)=$I47,$P47,IF(HLOOKUP(X$2,Monitoring_eng!$A$1:$DB$79,Results!$C47,FALSE)=$K47,$Q47,IF(HLOOKUP(X$2,Monitoring_eng!$A$1:$DB$79,Results!$C47,FALSE)=$M47,$R47,IF(HLOOKUP(X$2,Monitoring_eng!$A$1:$DB$79,Results!$C47,FALSE)=$O47,$S47,"CHYBA")))))</f>
        <v>1</v>
      </c>
      <c r="Y47" s="60">
        <f>IF(ISBLANK(HLOOKUP(Y$2,Monitoring_eng!$A$1:$DB$79,Results!$C47,FALSE)),"",IF(HLOOKUP(Y$2,Monitoring_eng!$A$1:$DB$79,Results!$C47,FALSE)=$I47,$P47,IF(HLOOKUP(Y$2,Monitoring_eng!$A$1:$DB$79,Results!$C47,FALSE)=$K47,$Q47,IF(HLOOKUP(Y$2,Monitoring_eng!$A$1:$DB$79,Results!$C47,FALSE)=$M47,$R47,IF(HLOOKUP(Y$2,Monitoring_eng!$A$1:$DB$79,Results!$C47,FALSE)=$O47,$S47,"CHYBA")))))</f>
        <v>1</v>
      </c>
      <c r="Z47" s="60">
        <f>IF(ISBLANK(HLOOKUP(Z$2,Monitoring_eng!$A$1:$DB$79,Results!$C47,FALSE)),"",IF(HLOOKUP(Z$2,Monitoring_eng!$A$1:$DB$79,Results!$C47,FALSE)=$I47,$P47,IF(HLOOKUP(Z$2,Monitoring_eng!$A$1:$DB$79,Results!$C47,FALSE)=$K47,$Q47,IF(HLOOKUP(Z$2,Monitoring_eng!$A$1:$DB$79,Results!$C47,FALSE)=$M47,$R47,IF(HLOOKUP(Z$2,Monitoring_eng!$A$1:$DB$79,Results!$C47,FALSE)=$O47,$S47,"CHYBA")))))</f>
        <v>1</v>
      </c>
      <c r="AA47" s="60">
        <f>IF(ISBLANK(HLOOKUP(AA$2,Monitoring_eng!$A$1:$DB$79,Results!$C47,FALSE)),"",IF(HLOOKUP(AA$2,Monitoring_eng!$A$1:$DB$79,Results!$C47,FALSE)=$I47,$P47,IF(HLOOKUP(AA$2,Monitoring_eng!$A$1:$DB$79,Results!$C47,FALSE)=$K47,$Q47,IF(HLOOKUP(AA$2,Monitoring_eng!$A$1:$DB$79,Results!$C47,FALSE)=$M47,$R47,IF(HLOOKUP(AA$2,Monitoring_eng!$A$1:$DB$79,Results!$C47,FALSE)=$O47,$S47,"CHYBA")))))</f>
        <v>0</v>
      </c>
      <c r="AB47" s="60">
        <f>IF(ISBLANK(HLOOKUP(AB$2,Monitoring_eng!$A$1:$DB$79,Results!$C47,FALSE)),"",IF(HLOOKUP(AB$2,Monitoring_eng!$A$1:$DB$79,Results!$C47,FALSE)=$I47,$P47,IF(HLOOKUP(AB$2,Monitoring_eng!$A$1:$DB$79,Results!$C47,FALSE)=$K47,$Q47,IF(HLOOKUP(AB$2,Monitoring_eng!$A$1:$DB$79,Results!$C47,FALSE)=$M47,$R47,IF(HLOOKUP(AB$2,Monitoring_eng!$A$1:$DB$79,Results!$C47,FALSE)=$O47,$S47,"CHYBA")))))</f>
        <v>1</v>
      </c>
      <c r="AC47" s="60">
        <f>IF(ISBLANK(HLOOKUP(AC$2,Monitoring_eng!$A$1:$DB$79,Results!$C47,FALSE)),"",IF(HLOOKUP(AC$2,Monitoring_eng!$A$1:$DB$79,Results!$C47,FALSE)=$I47,$P47,IF(HLOOKUP(AC$2,Monitoring_eng!$A$1:$DB$79,Results!$C47,FALSE)=$K47,$Q47,IF(HLOOKUP(AC$2,Monitoring_eng!$A$1:$DB$79,Results!$C47,FALSE)=$M47,$R47,IF(HLOOKUP(AC$2,Monitoring_eng!$A$1:$DB$79,Results!$C47,FALSE)=$O47,$S47,"CHYBA")))))</f>
        <v>1</v>
      </c>
      <c r="AD47" s="60">
        <f>IF(ISBLANK(HLOOKUP(AD$2,Monitoring_eng!$A$1:$DB$79,Results!$C47,FALSE)),"",IF(HLOOKUP(AD$2,Monitoring_eng!$A$1:$DB$79,Results!$C47,FALSE)=$I47,$P47,IF(HLOOKUP(AD$2,Monitoring_eng!$A$1:$DB$79,Results!$C47,FALSE)=$K47,$Q47,IF(HLOOKUP(AD$2,Monitoring_eng!$A$1:$DB$79,Results!$C47,FALSE)=$M47,$R47,IF(HLOOKUP(AD$2,Monitoring_eng!$A$1:$DB$79,Results!$C47,FALSE)=$O47,$S47,"CHYBA")))))</f>
        <v>1</v>
      </c>
      <c r="AE47" s="60">
        <f>IF(ISBLANK(HLOOKUP(AE$2,Monitoring_eng!$A$1:$DB$79,Results!$C47,FALSE)),"",IF(HLOOKUP(AE$2,Monitoring_eng!$A$1:$DB$79,Results!$C47,FALSE)=$I47,$P47,IF(HLOOKUP(AE$2,Monitoring_eng!$A$1:$DB$79,Results!$C47,FALSE)=$K47,$Q47,IF(HLOOKUP(AE$2,Monitoring_eng!$A$1:$DB$79,Results!$C47,FALSE)=$M47,$R47,IF(HLOOKUP(AE$2,Monitoring_eng!$A$1:$DB$79,Results!$C47,FALSE)=$O47,$S47,"CHYBA")))))</f>
        <v>0.5</v>
      </c>
      <c r="AF47" s="60">
        <f>IF(ISBLANK(HLOOKUP(AF$2,Monitoring_eng!$A$1:$DB$79,Results!$C47,FALSE)),"",IF(HLOOKUP(AF$2,Monitoring_eng!$A$1:$DB$79,Results!$C47,FALSE)=$I47,$P47,IF(HLOOKUP(AF$2,Monitoring_eng!$A$1:$DB$79,Results!$C47,FALSE)=$K47,$Q47,IF(HLOOKUP(AF$2,Monitoring_eng!$A$1:$DB$79,Results!$C47,FALSE)=$M47,$R47,IF(HLOOKUP(AF$2,Monitoring_eng!$A$1:$DB$79,Results!$C47,FALSE)=$O47,$S47,"CHYBA")))))</f>
        <v>0</v>
      </c>
      <c r="AG47" s="60">
        <f>IF(ISBLANK(HLOOKUP(AG$2,Monitoring_eng!$A$1:$DB$79,Results!$C47,FALSE)),"",IF(HLOOKUP(AG$2,Monitoring_eng!$A$1:$DB$79,Results!$C47,FALSE)=$I47,$P47,IF(HLOOKUP(AG$2,Monitoring_eng!$A$1:$DB$79,Results!$C47,FALSE)=$K47,$Q47,IF(HLOOKUP(AG$2,Monitoring_eng!$A$1:$DB$79,Results!$C47,FALSE)=$M47,$R47,IF(HLOOKUP(AG$2,Monitoring_eng!$A$1:$DB$79,Results!$C47,FALSE)=$O47,$S47,"CHYBA")))))</f>
        <v>1</v>
      </c>
      <c r="AH47" s="60">
        <f>IF(ISBLANK(HLOOKUP(AH$2,Monitoring_eng!$A$1:$DB$79,Results!$C47,FALSE)),"",IF(HLOOKUP(AH$2,Monitoring_eng!$A$1:$DB$79,Results!$C47,FALSE)=$I47,$P47,IF(HLOOKUP(AH$2,Monitoring_eng!$A$1:$DB$79,Results!$C47,FALSE)=$K47,$Q47,IF(HLOOKUP(AH$2,Monitoring_eng!$A$1:$DB$79,Results!$C47,FALSE)=$M47,$R47,IF(HLOOKUP(AH$2,Monitoring_eng!$A$1:$DB$79,Results!$C47,FALSE)=$O47,$S47,"CHYBA")))))</f>
        <v>1</v>
      </c>
      <c r="AI47" s="60">
        <f>IF(ISBLANK(HLOOKUP(AI$2,Monitoring_eng!$A$1:$DB$79,Results!$C47,FALSE)),"",IF(HLOOKUP(AI$2,Monitoring_eng!$A$1:$DB$79,Results!$C47,FALSE)=$I47,$P47,IF(HLOOKUP(AI$2,Monitoring_eng!$A$1:$DB$79,Results!$C47,FALSE)=$K47,$Q47,IF(HLOOKUP(AI$2,Monitoring_eng!$A$1:$DB$79,Results!$C47,FALSE)=$M47,$R47,IF(HLOOKUP(AI$2,Monitoring_eng!$A$1:$DB$79,Results!$C47,FALSE)=$O47,$S47,"CHYBA")))))</f>
        <v>0</v>
      </c>
      <c r="AJ47" s="60">
        <f>IF(ISBLANK(HLOOKUP(AJ$2,Monitoring_eng!$A$1:$DB$79,Results!$C47,FALSE)),"",IF(HLOOKUP(AJ$2,Monitoring_eng!$A$1:$DB$79,Results!$C47,FALSE)=$I47,$P47,IF(HLOOKUP(AJ$2,Monitoring_eng!$A$1:$DB$79,Results!$C47,FALSE)=$K47,$Q47,IF(HLOOKUP(AJ$2,Monitoring_eng!$A$1:$DB$79,Results!$C47,FALSE)=$M47,$R47,IF(HLOOKUP(AJ$2,Monitoring_eng!$A$1:$DB$79,Results!$C47,FALSE)=$O47,$S47,"CHYBA")))))</f>
        <v>0</v>
      </c>
      <c r="AK47" s="60">
        <f>IF(ISBLANK(HLOOKUP(AK$2,Monitoring_eng!$A$1:$DB$79,Results!$C47,FALSE)),"",IF(HLOOKUP(AK$2,Monitoring_eng!$A$1:$DB$79,Results!$C47,FALSE)=$I47,$P47,IF(HLOOKUP(AK$2,Monitoring_eng!$A$1:$DB$79,Results!$C47,FALSE)=$K47,$Q47,IF(HLOOKUP(AK$2,Monitoring_eng!$A$1:$DB$79,Results!$C47,FALSE)=$M47,$R47,IF(HLOOKUP(AK$2,Monitoring_eng!$A$1:$DB$79,Results!$C47,FALSE)=$O47,$S47,"CHYBA")))))</f>
        <v>0</v>
      </c>
      <c r="AL47" s="60">
        <f>IF(ISBLANK(HLOOKUP(AL$2,Monitoring_eng!$A$1:$DB$79,Results!$C47,FALSE)),"",IF(HLOOKUP(AL$2,Monitoring_eng!$A$1:$DB$79,Results!$C47,FALSE)=$I47,$P47,IF(HLOOKUP(AL$2,Monitoring_eng!$A$1:$DB$79,Results!$C47,FALSE)=$K47,$Q47,IF(HLOOKUP(AL$2,Monitoring_eng!$A$1:$DB$79,Results!$C47,FALSE)=$M47,$R47,IF(HLOOKUP(AL$2,Monitoring_eng!$A$1:$DB$79,Results!$C47,FALSE)=$O47,$S47,"CHYBA")))))</f>
        <v>0</v>
      </c>
      <c r="AM47" s="60">
        <f>IF(ISBLANK(HLOOKUP(AM$2,Monitoring_eng!$A$1:$DB$79,Results!$C47,FALSE)),"",IF(HLOOKUP(AM$2,Monitoring_eng!$A$1:$DB$79,Results!$C47,FALSE)=$I47,$P47,IF(HLOOKUP(AM$2,Monitoring_eng!$A$1:$DB$79,Results!$C47,FALSE)=$K47,$Q47,IF(HLOOKUP(AM$2,Monitoring_eng!$A$1:$DB$79,Results!$C47,FALSE)=$M47,$R47,IF(HLOOKUP(AM$2,Monitoring_eng!$A$1:$DB$79,Results!$C47,FALSE)=$O47,$S47,"CHYBA")))))</f>
        <v>0</v>
      </c>
      <c r="AN47" s="60">
        <f>IF(ISBLANK(HLOOKUP(AN$2,Monitoring_eng!$A$1:$DB$79,Results!$C47,FALSE)),"",IF(HLOOKUP(AN$2,Monitoring_eng!$A$1:$DB$79,Results!$C47,FALSE)=$I47,$P47,IF(HLOOKUP(AN$2,Monitoring_eng!$A$1:$DB$79,Results!$C47,FALSE)=$K47,$Q47,IF(HLOOKUP(AN$2,Monitoring_eng!$A$1:$DB$79,Results!$C47,FALSE)=$M47,$R47,IF(HLOOKUP(AN$2,Monitoring_eng!$A$1:$DB$79,Results!$C47,FALSE)=$O47,$S47,"CHYBA")))))</f>
        <v>1</v>
      </c>
      <c r="AO47" s="60">
        <f>IF(ISBLANK(HLOOKUP(AO$2,Monitoring_eng!$A$1:$DB$79,Results!$C47,FALSE)),"",IF(HLOOKUP(AO$2,Monitoring_eng!$A$1:$DB$79,Results!$C47,FALSE)=$I47,$P47,IF(HLOOKUP(AO$2,Monitoring_eng!$A$1:$DB$79,Results!$C47,FALSE)=$K47,$Q47,IF(HLOOKUP(AO$2,Monitoring_eng!$A$1:$DB$79,Results!$C47,FALSE)=$M47,$R47,IF(HLOOKUP(AO$2,Monitoring_eng!$A$1:$DB$79,Results!$C47,FALSE)=$O47,$S47,"CHYBA")))))</f>
        <v>1</v>
      </c>
      <c r="AP47" s="60">
        <f>IF(ISBLANK(HLOOKUP(AP$2,Monitoring_eng!$A$1:$DB$79,Results!$C47,FALSE)),"",IF(HLOOKUP(AP$2,Monitoring_eng!$A$1:$DB$79,Results!$C47,FALSE)=$I47,$P47,IF(HLOOKUP(AP$2,Monitoring_eng!$A$1:$DB$79,Results!$C47,FALSE)=$K47,$Q47,IF(HLOOKUP(AP$2,Monitoring_eng!$A$1:$DB$79,Results!$C47,FALSE)=$M47,$R47,IF(HLOOKUP(AP$2,Monitoring_eng!$A$1:$DB$79,Results!$C47,FALSE)=$O47,$S47,"CHYBA")))))</f>
        <v>0</v>
      </c>
      <c r="AQ47" s="60">
        <f>IF(ISBLANK(HLOOKUP(AQ$2,Monitoring_eng!$A$1:$DB$79,Results!$C47,FALSE)),"",IF(HLOOKUP(AQ$2,Monitoring_eng!$A$1:$DB$79,Results!$C47,FALSE)=$I47,$P47,IF(HLOOKUP(AQ$2,Monitoring_eng!$A$1:$DB$79,Results!$C47,FALSE)=$K47,$Q47,IF(HLOOKUP(AQ$2,Monitoring_eng!$A$1:$DB$79,Results!$C47,FALSE)=$M47,$R47,IF(HLOOKUP(AQ$2,Monitoring_eng!$A$1:$DB$79,Results!$C47,FALSE)=$O47,$S47,"CHYBA")))))</f>
        <v>0</v>
      </c>
      <c r="AR47" s="60">
        <f>IF(ISBLANK(HLOOKUP(AR$2,Monitoring_eng!$A$1:$DB$79,Results!$C47,FALSE)),"",IF(HLOOKUP(AR$2,Monitoring_eng!$A$1:$DB$79,Results!$C47,FALSE)=$I47,$P47,IF(HLOOKUP(AR$2,Monitoring_eng!$A$1:$DB$79,Results!$C47,FALSE)=$K47,$Q47,IF(HLOOKUP(AR$2,Monitoring_eng!$A$1:$DB$79,Results!$C47,FALSE)=$M47,$R47,IF(HLOOKUP(AR$2,Monitoring_eng!$A$1:$DB$79,Results!$C47,FALSE)=$O47,$S47,"CHYBA")))))</f>
        <v>1</v>
      </c>
      <c r="AS47" s="60">
        <f>IF(ISBLANK(HLOOKUP(AS$2,Monitoring_eng!$A$1:$DB$79,Results!$C47,FALSE)),"",IF(HLOOKUP(AS$2,Monitoring_eng!$A$1:$DB$79,Results!$C47,FALSE)=$I47,$P47,IF(HLOOKUP(AS$2,Monitoring_eng!$A$1:$DB$79,Results!$C47,FALSE)=$K47,$Q47,IF(HLOOKUP(AS$2,Monitoring_eng!$A$1:$DB$79,Results!$C47,FALSE)=$M47,$R47,IF(HLOOKUP(AS$2,Monitoring_eng!$A$1:$DB$79,Results!$C47,FALSE)=$O47,$S47,"CHYBA")))))</f>
        <v>1</v>
      </c>
      <c r="AT47" s="60">
        <f>IF(ISBLANK(HLOOKUP(AT$2,Monitoring_eng!$A$1:$DB$79,Results!$C47,FALSE)),"",IF(HLOOKUP(AT$2,Monitoring_eng!$A$1:$DB$79,Results!$C47,FALSE)=$I47,$P47,IF(HLOOKUP(AT$2,Monitoring_eng!$A$1:$DB$79,Results!$C47,FALSE)=$K47,$Q47,IF(HLOOKUP(AT$2,Monitoring_eng!$A$1:$DB$79,Results!$C47,FALSE)=$M47,$R47,IF(HLOOKUP(AT$2,Monitoring_eng!$A$1:$DB$79,Results!$C47,FALSE)=$O47,$S47,"CHYBA")))))</f>
        <v>0</v>
      </c>
      <c r="AU47" s="60">
        <f>IF(ISBLANK(HLOOKUP(AU$2,Monitoring_eng!$A$1:$DB$79,Results!$C47,FALSE)),"",IF(HLOOKUP(AU$2,Monitoring_eng!$A$1:$DB$79,Results!$C47,FALSE)=$I47,$P47,IF(HLOOKUP(AU$2,Monitoring_eng!$A$1:$DB$79,Results!$C47,FALSE)=$K47,$Q47,IF(HLOOKUP(AU$2,Monitoring_eng!$A$1:$DB$79,Results!$C47,FALSE)=$M47,$R47,IF(HLOOKUP(AU$2,Monitoring_eng!$A$1:$DB$79,Results!$C47,FALSE)=$O47,$S47,"CHYBA")))))</f>
        <v>1</v>
      </c>
      <c r="AV47" s="60">
        <f>IF(ISBLANK(HLOOKUP(AV$2,Monitoring_eng!$A$1:$DB$79,Results!$C47,FALSE)),"",IF(HLOOKUP(AV$2,Monitoring_eng!$A$1:$DB$79,Results!$C47,FALSE)=$I47,$P47,IF(HLOOKUP(AV$2,Monitoring_eng!$A$1:$DB$79,Results!$C47,FALSE)=$K47,$Q47,IF(HLOOKUP(AV$2,Monitoring_eng!$A$1:$DB$79,Results!$C47,FALSE)=$M47,$R47,IF(HLOOKUP(AV$2,Monitoring_eng!$A$1:$DB$79,Results!$C47,FALSE)=$O47,$S47,"CHYBA")))))</f>
        <v>1</v>
      </c>
      <c r="AW47" s="60">
        <f>IF(ISBLANK(HLOOKUP(AW$2,Monitoring_eng!$A$1:$DB$79,Results!$C47,FALSE)),"",IF(HLOOKUP(AW$2,Monitoring_eng!$A$1:$DB$79,Results!$C47,FALSE)=$I47,$P47,IF(HLOOKUP(AW$2,Monitoring_eng!$A$1:$DB$79,Results!$C47,FALSE)=$K47,$Q47,IF(HLOOKUP(AW$2,Monitoring_eng!$A$1:$DB$79,Results!$C47,FALSE)=$M47,$R47,IF(HLOOKUP(AW$2,Monitoring_eng!$A$1:$DB$79,Results!$C47,FALSE)=$O47,$S47,"CHYBA")))))</f>
        <v>1</v>
      </c>
      <c r="AX47" s="60">
        <f>IF(ISBLANK(HLOOKUP(AX$2,Monitoring_eng!$A$1:$DB$79,Results!$C47,FALSE)),"",IF(HLOOKUP(AX$2,Monitoring_eng!$A$1:$DB$79,Results!$C47,FALSE)=$I47,$P47,IF(HLOOKUP(AX$2,Monitoring_eng!$A$1:$DB$79,Results!$C47,FALSE)=$K47,$Q47,IF(HLOOKUP(AX$2,Monitoring_eng!$A$1:$DB$79,Results!$C47,FALSE)=$M47,$R47,IF(HLOOKUP(AX$2,Monitoring_eng!$A$1:$DB$79,Results!$C47,FALSE)=$O47,$S47,"CHYBA")))))</f>
        <v>0</v>
      </c>
      <c r="AY47" s="60">
        <f>IF(ISBLANK(HLOOKUP(AY$2,Monitoring_eng!$A$1:$DB$79,Results!$C47,FALSE)),"",IF(HLOOKUP(AY$2,Monitoring_eng!$A$1:$DB$79,Results!$C47,FALSE)=$I47,$P47,IF(HLOOKUP(AY$2,Monitoring_eng!$A$1:$DB$79,Results!$C47,FALSE)=$K47,$Q47,IF(HLOOKUP(AY$2,Monitoring_eng!$A$1:$DB$79,Results!$C47,FALSE)=$M47,$R47,IF(HLOOKUP(AY$2,Monitoring_eng!$A$1:$DB$79,Results!$C47,FALSE)=$O47,$S47,"CHYBA")))))</f>
        <v>0</v>
      </c>
      <c r="AZ47" s="60">
        <f>IF(ISBLANK(HLOOKUP(AZ$2,Monitoring_eng!$A$1:$DB$79,Results!$C47,FALSE)),"",IF(HLOOKUP(AZ$2,Monitoring_eng!$A$1:$DB$79,Results!$C47,FALSE)=$I47,$P47,IF(HLOOKUP(AZ$2,Monitoring_eng!$A$1:$DB$79,Results!$C47,FALSE)=$K47,$Q47,IF(HLOOKUP(AZ$2,Monitoring_eng!$A$1:$DB$79,Results!$C47,FALSE)=$M47,$R47,IF(HLOOKUP(AZ$2,Monitoring_eng!$A$1:$DB$79,Results!$C47,FALSE)=$O47,$S47,"CHYBA")))))</f>
        <v>1</v>
      </c>
      <c r="BA47" s="60">
        <f>IF(ISBLANK(HLOOKUP(BA$2,Monitoring_eng!$A$1:$DB$79,Results!$C47,FALSE)),"",IF(HLOOKUP(BA$2,Monitoring_eng!$A$1:$DB$79,Results!$C47,FALSE)=$I47,$P47,IF(HLOOKUP(BA$2,Monitoring_eng!$A$1:$DB$79,Results!$C47,FALSE)=$K47,$Q47,IF(HLOOKUP(BA$2,Monitoring_eng!$A$1:$DB$79,Results!$C47,FALSE)=$M47,$R47,IF(HLOOKUP(BA$2,Monitoring_eng!$A$1:$DB$79,Results!$C47,FALSE)=$O47,$S47,"CHYBA")))))</f>
        <v>1</v>
      </c>
      <c r="BB47" s="60">
        <f>IF(ISBLANK(HLOOKUP(BB$2,Monitoring_eng!$A$1:$DB$79,Results!$C47,FALSE)),"",IF(HLOOKUP(BB$2,Monitoring_eng!$A$1:$DB$79,Results!$C47,FALSE)=$I47,$P47,IF(HLOOKUP(BB$2,Monitoring_eng!$A$1:$DB$79,Results!$C47,FALSE)=$K47,$Q47,IF(HLOOKUP(BB$2,Monitoring_eng!$A$1:$DB$79,Results!$C47,FALSE)=$M47,$R47,IF(HLOOKUP(BB$2,Monitoring_eng!$A$1:$DB$79,Results!$C47,FALSE)=$O47,$S47,"CHYBA")))))</f>
        <v>0.5</v>
      </c>
      <c r="BC47" s="60">
        <f>IF(ISBLANK(HLOOKUP(BC$2,Monitoring_eng!$A$1:$DB$79,Results!$C47,FALSE)),"",IF(HLOOKUP(BC$2,Monitoring_eng!$A$1:$DB$79,Results!$C47,FALSE)=$I47,$P47,IF(HLOOKUP(BC$2,Monitoring_eng!$A$1:$DB$79,Results!$C47,FALSE)=$K47,$Q47,IF(HLOOKUP(BC$2,Monitoring_eng!$A$1:$DB$79,Results!$C47,FALSE)=$M47,$R47,IF(HLOOKUP(BC$2,Monitoring_eng!$A$1:$DB$79,Results!$C47,FALSE)=$O47,$S47,"CHYBA")))))</f>
        <v>1</v>
      </c>
      <c r="BD47" s="60">
        <f>IF(ISBLANK(HLOOKUP(BD$2,Monitoring_eng!$A$1:$DB$79,Results!$C47,FALSE)),"",IF(HLOOKUP(BD$2,Monitoring_eng!$A$1:$DB$79,Results!$C47,FALSE)=$I47,$P47,IF(HLOOKUP(BD$2,Monitoring_eng!$A$1:$DB$79,Results!$C47,FALSE)=$K47,$Q47,IF(HLOOKUP(BD$2,Monitoring_eng!$A$1:$DB$79,Results!$C47,FALSE)=$M47,$R47,IF(HLOOKUP(BD$2,Monitoring_eng!$A$1:$DB$79,Results!$C47,FALSE)=$O47,$S47,"CHYBA")))))</f>
        <v>0</v>
      </c>
      <c r="BE47" s="60">
        <f>IF(ISBLANK(HLOOKUP(BE$2,Monitoring_eng!$A$1:$DB$79,Results!$C47,FALSE)),"",IF(HLOOKUP(BE$2,Monitoring_eng!$A$1:$DB$79,Results!$C47,FALSE)=$I47,$P47,IF(HLOOKUP(BE$2,Monitoring_eng!$A$1:$DB$79,Results!$C47,FALSE)=$K47,$Q47,IF(HLOOKUP(BE$2,Monitoring_eng!$A$1:$DB$79,Results!$C47,FALSE)=$M47,$R47,IF(HLOOKUP(BE$2,Monitoring_eng!$A$1:$DB$79,Results!$C47,FALSE)=$O47,$S47,"CHYBA")))))</f>
        <v>1</v>
      </c>
      <c r="BF47" s="60">
        <f>IF(ISBLANK(HLOOKUP(BF$2,Monitoring_eng!$A$1:$DB$79,Results!$C47,FALSE)),"",IF(HLOOKUP(BF$2,Monitoring_eng!$A$1:$DB$79,Results!$C47,FALSE)=$I47,$P47,IF(HLOOKUP(BF$2,Monitoring_eng!$A$1:$DB$79,Results!$C47,FALSE)=$K47,$Q47,IF(HLOOKUP(BF$2,Monitoring_eng!$A$1:$DB$79,Results!$C47,FALSE)=$M47,$R47,IF(HLOOKUP(BF$2,Monitoring_eng!$A$1:$DB$79,Results!$C47,FALSE)=$O47,$S47,"CHYBA")))))</f>
        <v>0</v>
      </c>
      <c r="BG47" s="60">
        <f>IF(ISBLANK(HLOOKUP(BG$2,Monitoring_eng!$A$1:$DB$79,Results!$C47,FALSE)),"",IF(HLOOKUP(BG$2,Monitoring_eng!$A$1:$DB$79,Results!$C47,FALSE)=$I47,$P47,IF(HLOOKUP(BG$2,Monitoring_eng!$A$1:$DB$79,Results!$C47,FALSE)=$K47,$Q47,IF(HLOOKUP(BG$2,Monitoring_eng!$A$1:$DB$79,Results!$C47,FALSE)=$M47,$R47,IF(HLOOKUP(BG$2,Monitoring_eng!$A$1:$DB$79,Results!$C47,FALSE)=$O47,$S47,"CHYBA")))))</f>
        <v>1</v>
      </c>
      <c r="BH47" s="60">
        <f>IF(ISBLANK(HLOOKUP(BH$2,Monitoring_eng!$A$1:$DB$79,Results!$C47,FALSE)),"",IF(HLOOKUP(BH$2,Monitoring_eng!$A$1:$DB$79,Results!$C47,FALSE)=$I47,$P47,IF(HLOOKUP(BH$2,Monitoring_eng!$A$1:$DB$79,Results!$C47,FALSE)=$K47,$Q47,IF(HLOOKUP(BH$2,Monitoring_eng!$A$1:$DB$79,Results!$C47,FALSE)=$M47,$R47,IF(HLOOKUP(BH$2,Monitoring_eng!$A$1:$DB$79,Results!$C47,FALSE)=$O47,$S47,"CHYBA")))))</f>
        <v>1</v>
      </c>
      <c r="BI47" s="60">
        <f>IF(ISBLANK(HLOOKUP(BI$2,Monitoring_eng!$A$1:$DB$79,Results!$C47,FALSE)),"",IF(HLOOKUP(BI$2,Monitoring_eng!$A$1:$DB$79,Results!$C47,FALSE)=$I47,$P47,IF(HLOOKUP(BI$2,Monitoring_eng!$A$1:$DB$79,Results!$C47,FALSE)=$K47,$Q47,IF(HLOOKUP(BI$2,Monitoring_eng!$A$1:$DB$79,Results!$C47,FALSE)=$M47,$R47,IF(HLOOKUP(BI$2,Monitoring_eng!$A$1:$DB$79,Results!$C47,FALSE)=$O47,$S47,"CHYBA")))))</f>
        <v>1</v>
      </c>
      <c r="BJ47" s="60">
        <f>IF(ISBLANK(HLOOKUP(BJ$2,Monitoring_eng!$A$1:$DB$79,Results!$C47,FALSE)),"",IF(HLOOKUP(BJ$2,Monitoring_eng!$A$1:$DB$79,Results!$C47,FALSE)=$I47,$P47,IF(HLOOKUP(BJ$2,Monitoring_eng!$A$1:$DB$79,Results!$C47,FALSE)=$K47,$Q47,IF(HLOOKUP(BJ$2,Monitoring_eng!$A$1:$DB$79,Results!$C47,FALSE)=$M47,$R47,IF(HLOOKUP(BJ$2,Monitoring_eng!$A$1:$DB$79,Results!$C47,FALSE)=$O47,$S47,"CHYBA")))))</f>
        <v>1</v>
      </c>
      <c r="BK47" s="60">
        <f>IF(ISBLANK(HLOOKUP(BK$2,Monitoring_eng!$A$1:$DB$79,Results!$C47,FALSE)),"",IF(HLOOKUP(BK$2,Monitoring_eng!$A$1:$DB$79,Results!$C47,FALSE)=$I47,$P47,IF(HLOOKUP(BK$2,Monitoring_eng!$A$1:$DB$79,Results!$C47,FALSE)=$K47,$Q47,IF(HLOOKUP(BK$2,Monitoring_eng!$A$1:$DB$79,Results!$C47,FALSE)=$M47,$R47,IF(HLOOKUP(BK$2,Monitoring_eng!$A$1:$DB$79,Results!$C47,FALSE)=$O47,$S47,"CHYBA")))))</f>
        <v>0</v>
      </c>
      <c r="BL47" s="60">
        <f>IF(ISBLANK(HLOOKUP(BL$2,Monitoring_eng!$A$1:$DB$79,Results!$C47,FALSE)),"",IF(HLOOKUP(BL$2,Monitoring_eng!$A$1:$DB$79,Results!$C47,FALSE)=$I47,$P47,IF(HLOOKUP(BL$2,Monitoring_eng!$A$1:$DB$79,Results!$C47,FALSE)=$K47,$Q47,IF(HLOOKUP(BL$2,Monitoring_eng!$A$1:$DB$79,Results!$C47,FALSE)=$M47,$R47,IF(HLOOKUP(BL$2,Monitoring_eng!$A$1:$DB$79,Results!$C47,FALSE)=$O47,$S47,"CHYBA")))))</f>
        <v>0.5</v>
      </c>
      <c r="BM47" s="60">
        <f>IF(ISBLANK(HLOOKUP(BM$2,Monitoring_eng!$A$1:$DB$79,Results!$C47,FALSE)),"",IF(HLOOKUP(BM$2,Monitoring_eng!$A$1:$DB$79,Results!$C47,FALSE)=$I47,$P47,IF(HLOOKUP(BM$2,Monitoring_eng!$A$1:$DB$79,Results!$C47,FALSE)=$K47,$Q47,IF(HLOOKUP(BM$2,Monitoring_eng!$A$1:$DB$79,Results!$C47,FALSE)=$M47,$R47,IF(HLOOKUP(BM$2,Monitoring_eng!$A$1:$DB$79,Results!$C47,FALSE)=$O47,$S47,"CHYBA")))))</f>
        <v>1</v>
      </c>
      <c r="BN47" s="60">
        <f>IF(ISBLANK(HLOOKUP(BN$2,Monitoring_eng!$A$1:$DB$79,Results!$C47,FALSE)),"",IF(HLOOKUP(BN$2,Monitoring_eng!$A$1:$DB$79,Results!$C47,FALSE)=$I47,$P47,IF(HLOOKUP(BN$2,Monitoring_eng!$A$1:$DB$79,Results!$C47,FALSE)=$K47,$Q47,IF(HLOOKUP(BN$2,Monitoring_eng!$A$1:$DB$79,Results!$C47,FALSE)=$M47,$R47,IF(HLOOKUP(BN$2,Monitoring_eng!$A$1:$DB$79,Results!$C47,FALSE)=$O47,$S47,"CHYBA")))))</f>
        <v>1</v>
      </c>
      <c r="BO47" s="60">
        <f>IF(ISBLANK(HLOOKUP(BO$2,Monitoring_eng!$A$1:$DB$79,Results!$C47,FALSE)),"",IF(HLOOKUP(BO$2,Monitoring_eng!$A$1:$DB$79,Results!$C47,FALSE)=$I47,$P47,IF(HLOOKUP(BO$2,Monitoring_eng!$A$1:$DB$79,Results!$C47,FALSE)=$K47,$Q47,IF(HLOOKUP(BO$2,Monitoring_eng!$A$1:$DB$79,Results!$C47,FALSE)=$M47,$R47,IF(HLOOKUP(BO$2,Monitoring_eng!$A$1:$DB$79,Results!$C47,FALSE)=$O47,$S47,"CHYBA")))))</f>
        <v>1</v>
      </c>
      <c r="BP47" s="60">
        <f>IF(ISBLANK(HLOOKUP(BP$2,Monitoring_eng!$A$1:$DB$79,Results!$C47,FALSE)),"",IF(HLOOKUP(BP$2,Monitoring_eng!$A$1:$DB$79,Results!$C47,FALSE)=$I47,$P47,IF(HLOOKUP(BP$2,Monitoring_eng!$A$1:$DB$79,Results!$C47,FALSE)=$K47,$Q47,IF(HLOOKUP(BP$2,Monitoring_eng!$A$1:$DB$79,Results!$C47,FALSE)=$M47,$R47,IF(HLOOKUP(BP$2,Monitoring_eng!$A$1:$DB$79,Results!$C47,FALSE)=$O47,$S47,"CHYBA")))))</f>
        <v>1</v>
      </c>
      <c r="BQ47" s="60">
        <f>IF(ISBLANK(HLOOKUP(BQ$2,Monitoring_eng!$A$1:$DB$79,Results!$C47,FALSE)),"",IF(HLOOKUP(BQ$2,Monitoring_eng!$A$1:$DB$79,Results!$C47,FALSE)=$I47,$P47,IF(HLOOKUP(BQ$2,Monitoring_eng!$A$1:$DB$79,Results!$C47,FALSE)=$K47,$Q47,IF(HLOOKUP(BQ$2,Monitoring_eng!$A$1:$DB$79,Results!$C47,FALSE)=$M47,$R47,IF(HLOOKUP(BQ$2,Monitoring_eng!$A$1:$DB$79,Results!$C47,FALSE)=$O47,$S47,"CHYBA")))))</f>
        <v>1</v>
      </c>
    </row>
    <row r="48" spans="1:69" x14ac:dyDescent="0.3">
      <c r="A48" s="37" t="s">
        <v>898</v>
      </c>
      <c r="B48" s="37" t="s">
        <v>348</v>
      </c>
      <c r="C48" s="37">
        <v>47</v>
      </c>
      <c r="D48" s="45" t="s">
        <v>149</v>
      </c>
      <c r="E48" s="45" t="s">
        <v>154</v>
      </c>
      <c r="F48" s="46" t="s">
        <v>38</v>
      </c>
      <c r="G48" s="37">
        <v>2</v>
      </c>
      <c r="H48" s="37" t="s">
        <v>481</v>
      </c>
      <c r="I48" s="37" t="s">
        <v>621</v>
      </c>
      <c r="J48" s="37" t="s">
        <v>482</v>
      </c>
      <c r="K48" s="59" t="s">
        <v>622</v>
      </c>
      <c r="L48" s="37" t="s">
        <v>483</v>
      </c>
      <c r="M48" s="37" t="s">
        <v>623</v>
      </c>
      <c r="N48" s="37" t="s">
        <v>755</v>
      </c>
      <c r="O48" s="37" t="s">
        <v>755</v>
      </c>
      <c r="P48" s="37">
        <f t="shared" si="0"/>
        <v>2</v>
      </c>
      <c r="Q48" s="37">
        <v>0</v>
      </c>
      <c r="R48" s="37">
        <f t="shared" si="1"/>
        <v>1</v>
      </c>
      <c r="S48" s="37" t="s">
        <v>755</v>
      </c>
      <c r="T48" s="60">
        <f>IF(ISBLANK(HLOOKUP(T$2,Monitoring_eng!$A$1:$DB$79,Results!$C48,FALSE)),"",IF(HLOOKUP(T$2,Monitoring_eng!$A$1:$DB$79,Results!$C48,FALSE)=$I48,$P48,IF(HLOOKUP(T$2,Monitoring_eng!$A$1:$DB$79,Results!$C48,FALSE)=$K48,$Q48,IF(HLOOKUP(T$2,Monitoring_eng!$A$1:$DB$79,Results!$C48,FALSE)=$M48,$R48,IF(HLOOKUP(T$2,Monitoring_eng!$A$1:$DB$79,Results!$C48,FALSE)=$O48,$S48,"CHYBA")))))</f>
        <v>2</v>
      </c>
      <c r="U48" s="60">
        <f>IF(ISBLANK(HLOOKUP(U$2,Monitoring_eng!$A$1:$DB$79,Results!$C48,FALSE)),"",IF(HLOOKUP(U$2,Monitoring_eng!$A$1:$DB$79,Results!$C48,FALSE)=$I48,$P48,IF(HLOOKUP(U$2,Monitoring_eng!$A$1:$DB$79,Results!$C48,FALSE)=$K48,$Q48,IF(HLOOKUP(U$2,Monitoring_eng!$A$1:$DB$79,Results!$C48,FALSE)=$M48,$R48,IF(HLOOKUP(U$2,Monitoring_eng!$A$1:$DB$79,Results!$C48,FALSE)=$O48,$S48,"CHYBA")))))</f>
        <v>2</v>
      </c>
      <c r="V48" s="60">
        <f>IF(ISBLANK(HLOOKUP(V$2,Monitoring_eng!$A$1:$DB$79,Results!$C48,FALSE)),"",IF(HLOOKUP(V$2,Monitoring_eng!$A$1:$DB$79,Results!$C48,FALSE)=$I48,$P48,IF(HLOOKUP(V$2,Monitoring_eng!$A$1:$DB$79,Results!$C48,FALSE)=$K48,$Q48,IF(HLOOKUP(V$2,Monitoring_eng!$A$1:$DB$79,Results!$C48,FALSE)=$M48,$R48,IF(HLOOKUP(V$2,Monitoring_eng!$A$1:$DB$79,Results!$C48,FALSE)=$O48,$S48,"CHYBA")))))</f>
        <v>2</v>
      </c>
      <c r="W48" s="60">
        <f>IF(ISBLANK(HLOOKUP(W$2,Monitoring_eng!$A$1:$DB$79,Results!$C48,FALSE)),"",IF(HLOOKUP(W$2,Monitoring_eng!$A$1:$DB$79,Results!$C48,FALSE)=$I48,$P48,IF(HLOOKUP(W$2,Monitoring_eng!$A$1:$DB$79,Results!$C48,FALSE)=$K48,$Q48,IF(HLOOKUP(W$2,Monitoring_eng!$A$1:$DB$79,Results!$C48,FALSE)=$M48,$R48,IF(HLOOKUP(W$2,Monitoring_eng!$A$1:$DB$79,Results!$C48,FALSE)=$O48,$S48,"CHYBA")))))</f>
        <v>0</v>
      </c>
      <c r="X48" s="60">
        <f>IF(ISBLANK(HLOOKUP(X$2,Monitoring_eng!$A$1:$DB$79,Results!$C48,FALSE)),"",IF(HLOOKUP(X$2,Monitoring_eng!$A$1:$DB$79,Results!$C48,FALSE)=$I48,$P48,IF(HLOOKUP(X$2,Monitoring_eng!$A$1:$DB$79,Results!$C48,FALSE)=$K48,$Q48,IF(HLOOKUP(X$2,Monitoring_eng!$A$1:$DB$79,Results!$C48,FALSE)=$M48,$R48,IF(HLOOKUP(X$2,Monitoring_eng!$A$1:$DB$79,Results!$C48,FALSE)=$O48,$S48,"CHYBA")))))</f>
        <v>0</v>
      </c>
      <c r="Y48" s="60">
        <f>IF(ISBLANK(HLOOKUP(Y$2,Monitoring_eng!$A$1:$DB$79,Results!$C48,FALSE)),"",IF(HLOOKUP(Y$2,Monitoring_eng!$A$1:$DB$79,Results!$C48,FALSE)=$I48,$P48,IF(HLOOKUP(Y$2,Monitoring_eng!$A$1:$DB$79,Results!$C48,FALSE)=$K48,$Q48,IF(HLOOKUP(Y$2,Monitoring_eng!$A$1:$DB$79,Results!$C48,FALSE)=$M48,$R48,IF(HLOOKUP(Y$2,Monitoring_eng!$A$1:$DB$79,Results!$C48,FALSE)=$O48,$S48,"CHYBA")))))</f>
        <v>2</v>
      </c>
      <c r="Z48" s="60">
        <f>IF(ISBLANK(HLOOKUP(Z$2,Monitoring_eng!$A$1:$DB$79,Results!$C48,FALSE)),"",IF(HLOOKUP(Z$2,Monitoring_eng!$A$1:$DB$79,Results!$C48,FALSE)=$I48,$P48,IF(HLOOKUP(Z$2,Monitoring_eng!$A$1:$DB$79,Results!$C48,FALSE)=$K48,$Q48,IF(HLOOKUP(Z$2,Monitoring_eng!$A$1:$DB$79,Results!$C48,FALSE)=$M48,$R48,IF(HLOOKUP(Z$2,Monitoring_eng!$A$1:$DB$79,Results!$C48,FALSE)=$O48,$S48,"CHYBA")))))</f>
        <v>2</v>
      </c>
      <c r="AA48" s="60">
        <f>IF(ISBLANK(HLOOKUP(AA$2,Monitoring_eng!$A$1:$DB$79,Results!$C48,FALSE)),"",IF(HLOOKUP(AA$2,Monitoring_eng!$A$1:$DB$79,Results!$C48,FALSE)=$I48,$P48,IF(HLOOKUP(AA$2,Monitoring_eng!$A$1:$DB$79,Results!$C48,FALSE)=$K48,$Q48,IF(HLOOKUP(AA$2,Monitoring_eng!$A$1:$DB$79,Results!$C48,FALSE)=$M48,$R48,IF(HLOOKUP(AA$2,Monitoring_eng!$A$1:$DB$79,Results!$C48,FALSE)=$O48,$S48,"CHYBA")))))</f>
        <v>0</v>
      </c>
      <c r="AB48" s="60">
        <f>IF(ISBLANK(HLOOKUP(AB$2,Monitoring_eng!$A$1:$DB$79,Results!$C48,FALSE)),"",IF(HLOOKUP(AB$2,Monitoring_eng!$A$1:$DB$79,Results!$C48,FALSE)=$I48,$P48,IF(HLOOKUP(AB$2,Monitoring_eng!$A$1:$DB$79,Results!$C48,FALSE)=$K48,$Q48,IF(HLOOKUP(AB$2,Monitoring_eng!$A$1:$DB$79,Results!$C48,FALSE)=$M48,$R48,IF(HLOOKUP(AB$2,Monitoring_eng!$A$1:$DB$79,Results!$C48,FALSE)=$O48,$S48,"CHYBA")))))</f>
        <v>2</v>
      </c>
      <c r="AC48" s="60">
        <f>IF(ISBLANK(HLOOKUP(AC$2,Monitoring_eng!$A$1:$DB$79,Results!$C48,FALSE)),"",IF(HLOOKUP(AC$2,Monitoring_eng!$A$1:$DB$79,Results!$C48,FALSE)=$I48,$P48,IF(HLOOKUP(AC$2,Monitoring_eng!$A$1:$DB$79,Results!$C48,FALSE)=$K48,$Q48,IF(HLOOKUP(AC$2,Monitoring_eng!$A$1:$DB$79,Results!$C48,FALSE)=$M48,$R48,IF(HLOOKUP(AC$2,Monitoring_eng!$A$1:$DB$79,Results!$C48,FALSE)=$O48,$S48,"CHYBA")))))</f>
        <v>2</v>
      </c>
      <c r="AD48" s="60">
        <f>IF(ISBLANK(HLOOKUP(AD$2,Monitoring_eng!$A$1:$DB$79,Results!$C48,FALSE)),"",IF(HLOOKUP(AD$2,Monitoring_eng!$A$1:$DB$79,Results!$C48,FALSE)=$I48,$P48,IF(HLOOKUP(AD$2,Monitoring_eng!$A$1:$DB$79,Results!$C48,FALSE)=$K48,$Q48,IF(HLOOKUP(AD$2,Monitoring_eng!$A$1:$DB$79,Results!$C48,FALSE)=$M48,$R48,IF(HLOOKUP(AD$2,Monitoring_eng!$A$1:$DB$79,Results!$C48,FALSE)=$O48,$S48,"CHYBA")))))</f>
        <v>2</v>
      </c>
      <c r="AE48" s="60">
        <f>IF(ISBLANK(HLOOKUP(AE$2,Monitoring_eng!$A$1:$DB$79,Results!$C48,FALSE)),"",IF(HLOOKUP(AE$2,Monitoring_eng!$A$1:$DB$79,Results!$C48,FALSE)=$I48,$P48,IF(HLOOKUP(AE$2,Monitoring_eng!$A$1:$DB$79,Results!$C48,FALSE)=$K48,$Q48,IF(HLOOKUP(AE$2,Monitoring_eng!$A$1:$DB$79,Results!$C48,FALSE)=$M48,$R48,IF(HLOOKUP(AE$2,Monitoring_eng!$A$1:$DB$79,Results!$C48,FALSE)=$O48,$S48,"CHYBA")))))</f>
        <v>1</v>
      </c>
      <c r="AF48" s="60">
        <f>IF(ISBLANK(HLOOKUP(AF$2,Monitoring_eng!$A$1:$DB$79,Results!$C48,FALSE)),"",IF(HLOOKUP(AF$2,Monitoring_eng!$A$1:$DB$79,Results!$C48,FALSE)=$I48,$P48,IF(HLOOKUP(AF$2,Monitoring_eng!$A$1:$DB$79,Results!$C48,FALSE)=$K48,$Q48,IF(HLOOKUP(AF$2,Monitoring_eng!$A$1:$DB$79,Results!$C48,FALSE)=$M48,$R48,IF(HLOOKUP(AF$2,Monitoring_eng!$A$1:$DB$79,Results!$C48,FALSE)=$O48,$S48,"CHYBA")))))</f>
        <v>1</v>
      </c>
      <c r="AG48" s="60">
        <f>IF(ISBLANK(HLOOKUP(AG$2,Monitoring_eng!$A$1:$DB$79,Results!$C48,FALSE)),"",IF(HLOOKUP(AG$2,Monitoring_eng!$A$1:$DB$79,Results!$C48,FALSE)=$I48,$P48,IF(HLOOKUP(AG$2,Monitoring_eng!$A$1:$DB$79,Results!$C48,FALSE)=$K48,$Q48,IF(HLOOKUP(AG$2,Monitoring_eng!$A$1:$DB$79,Results!$C48,FALSE)=$M48,$R48,IF(HLOOKUP(AG$2,Monitoring_eng!$A$1:$DB$79,Results!$C48,FALSE)=$O48,$S48,"CHYBA")))))</f>
        <v>2</v>
      </c>
      <c r="AH48" s="60">
        <f>IF(ISBLANK(HLOOKUP(AH$2,Monitoring_eng!$A$1:$DB$79,Results!$C48,FALSE)),"",IF(HLOOKUP(AH$2,Monitoring_eng!$A$1:$DB$79,Results!$C48,FALSE)=$I48,$P48,IF(HLOOKUP(AH$2,Monitoring_eng!$A$1:$DB$79,Results!$C48,FALSE)=$K48,$Q48,IF(HLOOKUP(AH$2,Monitoring_eng!$A$1:$DB$79,Results!$C48,FALSE)=$M48,$R48,IF(HLOOKUP(AH$2,Monitoring_eng!$A$1:$DB$79,Results!$C48,FALSE)=$O48,$S48,"CHYBA")))))</f>
        <v>2</v>
      </c>
      <c r="AI48" s="60">
        <f>IF(ISBLANK(HLOOKUP(AI$2,Monitoring_eng!$A$1:$DB$79,Results!$C48,FALSE)),"",IF(HLOOKUP(AI$2,Monitoring_eng!$A$1:$DB$79,Results!$C48,FALSE)=$I48,$P48,IF(HLOOKUP(AI$2,Monitoring_eng!$A$1:$DB$79,Results!$C48,FALSE)=$K48,$Q48,IF(HLOOKUP(AI$2,Monitoring_eng!$A$1:$DB$79,Results!$C48,FALSE)=$M48,$R48,IF(HLOOKUP(AI$2,Monitoring_eng!$A$1:$DB$79,Results!$C48,FALSE)=$O48,$S48,"CHYBA")))))</f>
        <v>0</v>
      </c>
      <c r="AJ48" s="60">
        <f>IF(ISBLANK(HLOOKUP(AJ$2,Monitoring_eng!$A$1:$DB$79,Results!$C48,FALSE)),"",IF(HLOOKUP(AJ$2,Monitoring_eng!$A$1:$DB$79,Results!$C48,FALSE)=$I48,$P48,IF(HLOOKUP(AJ$2,Monitoring_eng!$A$1:$DB$79,Results!$C48,FALSE)=$K48,$Q48,IF(HLOOKUP(AJ$2,Monitoring_eng!$A$1:$DB$79,Results!$C48,FALSE)=$M48,$R48,IF(HLOOKUP(AJ$2,Monitoring_eng!$A$1:$DB$79,Results!$C48,FALSE)=$O48,$S48,"CHYBA")))))</f>
        <v>0</v>
      </c>
      <c r="AK48" s="60">
        <f>IF(ISBLANK(HLOOKUP(AK$2,Monitoring_eng!$A$1:$DB$79,Results!$C48,FALSE)),"",IF(HLOOKUP(AK$2,Monitoring_eng!$A$1:$DB$79,Results!$C48,FALSE)=$I48,$P48,IF(HLOOKUP(AK$2,Monitoring_eng!$A$1:$DB$79,Results!$C48,FALSE)=$K48,$Q48,IF(HLOOKUP(AK$2,Monitoring_eng!$A$1:$DB$79,Results!$C48,FALSE)=$M48,$R48,IF(HLOOKUP(AK$2,Monitoring_eng!$A$1:$DB$79,Results!$C48,FALSE)=$O48,$S48,"CHYBA")))))</f>
        <v>0</v>
      </c>
      <c r="AL48" s="60">
        <f>IF(ISBLANK(HLOOKUP(AL$2,Monitoring_eng!$A$1:$DB$79,Results!$C48,FALSE)),"",IF(HLOOKUP(AL$2,Monitoring_eng!$A$1:$DB$79,Results!$C48,FALSE)=$I48,$P48,IF(HLOOKUP(AL$2,Monitoring_eng!$A$1:$DB$79,Results!$C48,FALSE)=$K48,$Q48,IF(HLOOKUP(AL$2,Monitoring_eng!$A$1:$DB$79,Results!$C48,FALSE)=$M48,$R48,IF(HLOOKUP(AL$2,Monitoring_eng!$A$1:$DB$79,Results!$C48,FALSE)=$O48,$S48,"CHYBA")))))</f>
        <v>0</v>
      </c>
      <c r="AM48" s="60">
        <f>IF(ISBLANK(HLOOKUP(AM$2,Monitoring_eng!$A$1:$DB$79,Results!$C48,FALSE)),"",IF(HLOOKUP(AM$2,Monitoring_eng!$A$1:$DB$79,Results!$C48,FALSE)=$I48,$P48,IF(HLOOKUP(AM$2,Monitoring_eng!$A$1:$DB$79,Results!$C48,FALSE)=$K48,$Q48,IF(HLOOKUP(AM$2,Monitoring_eng!$A$1:$DB$79,Results!$C48,FALSE)=$M48,$R48,IF(HLOOKUP(AM$2,Monitoring_eng!$A$1:$DB$79,Results!$C48,FALSE)=$O48,$S48,"CHYBA")))))</f>
        <v>0</v>
      </c>
      <c r="AN48" s="60">
        <f>IF(ISBLANK(HLOOKUP(AN$2,Monitoring_eng!$A$1:$DB$79,Results!$C48,FALSE)),"",IF(HLOOKUP(AN$2,Monitoring_eng!$A$1:$DB$79,Results!$C48,FALSE)=$I48,$P48,IF(HLOOKUP(AN$2,Monitoring_eng!$A$1:$DB$79,Results!$C48,FALSE)=$K48,$Q48,IF(HLOOKUP(AN$2,Monitoring_eng!$A$1:$DB$79,Results!$C48,FALSE)=$M48,$R48,IF(HLOOKUP(AN$2,Monitoring_eng!$A$1:$DB$79,Results!$C48,FALSE)=$O48,$S48,"CHYBA")))))</f>
        <v>2</v>
      </c>
      <c r="AO48" s="60">
        <f>IF(ISBLANK(HLOOKUP(AO$2,Monitoring_eng!$A$1:$DB$79,Results!$C48,FALSE)),"",IF(HLOOKUP(AO$2,Monitoring_eng!$A$1:$DB$79,Results!$C48,FALSE)=$I48,$P48,IF(HLOOKUP(AO$2,Monitoring_eng!$A$1:$DB$79,Results!$C48,FALSE)=$K48,$Q48,IF(HLOOKUP(AO$2,Monitoring_eng!$A$1:$DB$79,Results!$C48,FALSE)=$M48,$R48,IF(HLOOKUP(AO$2,Monitoring_eng!$A$1:$DB$79,Results!$C48,FALSE)=$O48,$S48,"CHYBA")))))</f>
        <v>0</v>
      </c>
      <c r="AP48" s="60">
        <f>IF(ISBLANK(HLOOKUP(AP$2,Monitoring_eng!$A$1:$DB$79,Results!$C48,FALSE)),"",IF(HLOOKUP(AP$2,Monitoring_eng!$A$1:$DB$79,Results!$C48,FALSE)=$I48,$P48,IF(HLOOKUP(AP$2,Monitoring_eng!$A$1:$DB$79,Results!$C48,FALSE)=$K48,$Q48,IF(HLOOKUP(AP$2,Monitoring_eng!$A$1:$DB$79,Results!$C48,FALSE)=$M48,$R48,IF(HLOOKUP(AP$2,Monitoring_eng!$A$1:$DB$79,Results!$C48,FALSE)=$O48,$S48,"CHYBA")))))</f>
        <v>0</v>
      </c>
      <c r="AQ48" s="60">
        <f>IF(ISBLANK(HLOOKUP(AQ$2,Monitoring_eng!$A$1:$DB$79,Results!$C48,FALSE)),"",IF(HLOOKUP(AQ$2,Monitoring_eng!$A$1:$DB$79,Results!$C48,FALSE)=$I48,$P48,IF(HLOOKUP(AQ$2,Monitoring_eng!$A$1:$DB$79,Results!$C48,FALSE)=$K48,$Q48,IF(HLOOKUP(AQ$2,Monitoring_eng!$A$1:$DB$79,Results!$C48,FALSE)=$M48,$R48,IF(HLOOKUP(AQ$2,Monitoring_eng!$A$1:$DB$79,Results!$C48,FALSE)=$O48,$S48,"CHYBA")))))</f>
        <v>0</v>
      </c>
      <c r="AR48" s="60">
        <f>IF(ISBLANK(HLOOKUP(AR$2,Monitoring_eng!$A$1:$DB$79,Results!$C48,FALSE)),"",IF(HLOOKUP(AR$2,Monitoring_eng!$A$1:$DB$79,Results!$C48,FALSE)=$I48,$P48,IF(HLOOKUP(AR$2,Monitoring_eng!$A$1:$DB$79,Results!$C48,FALSE)=$K48,$Q48,IF(HLOOKUP(AR$2,Monitoring_eng!$A$1:$DB$79,Results!$C48,FALSE)=$M48,$R48,IF(HLOOKUP(AR$2,Monitoring_eng!$A$1:$DB$79,Results!$C48,FALSE)=$O48,$S48,"CHYBA")))))</f>
        <v>0</v>
      </c>
      <c r="AS48" s="60">
        <f>IF(ISBLANK(HLOOKUP(AS$2,Monitoring_eng!$A$1:$DB$79,Results!$C48,FALSE)),"",IF(HLOOKUP(AS$2,Monitoring_eng!$A$1:$DB$79,Results!$C48,FALSE)=$I48,$P48,IF(HLOOKUP(AS$2,Monitoring_eng!$A$1:$DB$79,Results!$C48,FALSE)=$K48,$Q48,IF(HLOOKUP(AS$2,Monitoring_eng!$A$1:$DB$79,Results!$C48,FALSE)=$M48,$R48,IF(HLOOKUP(AS$2,Monitoring_eng!$A$1:$DB$79,Results!$C48,FALSE)=$O48,$S48,"CHYBA")))))</f>
        <v>0</v>
      </c>
      <c r="AT48" s="60">
        <f>IF(ISBLANK(HLOOKUP(AT$2,Monitoring_eng!$A$1:$DB$79,Results!$C48,FALSE)),"",IF(HLOOKUP(AT$2,Monitoring_eng!$A$1:$DB$79,Results!$C48,FALSE)=$I48,$P48,IF(HLOOKUP(AT$2,Monitoring_eng!$A$1:$DB$79,Results!$C48,FALSE)=$K48,$Q48,IF(HLOOKUP(AT$2,Monitoring_eng!$A$1:$DB$79,Results!$C48,FALSE)=$M48,$R48,IF(HLOOKUP(AT$2,Monitoring_eng!$A$1:$DB$79,Results!$C48,FALSE)=$O48,$S48,"CHYBA")))))</f>
        <v>0</v>
      </c>
      <c r="AU48" s="60">
        <f>IF(ISBLANK(HLOOKUP(AU$2,Monitoring_eng!$A$1:$DB$79,Results!$C48,FALSE)),"",IF(HLOOKUP(AU$2,Monitoring_eng!$A$1:$DB$79,Results!$C48,FALSE)=$I48,$P48,IF(HLOOKUP(AU$2,Monitoring_eng!$A$1:$DB$79,Results!$C48,FALSE)=$K48,$Q48,IF(HLOOKUP(AU$2,Monitoring_eng!$A$1:$DB$79,Results!$C48,FALSE)=$M48,$R48,IF(HLOOKUP(AU$2,Monitoring_eng!$A$1:$DB$79,Results!$C48,FALSE)=$O48,$S48,"CHYBA")))))</f>
        <v>2</v>
      </c>
      <c r="AV48" s="60">
        <f>IF(ISBLANK(HLOOKUP(AV$2,Monitoring_eng!$A$1:$DB$79,Results!$C48,FALSE)),"",IF(HLOOKUP(AV$2,Monitoring_eng!$A$1:$DB$79,Results!$C48,FALSE)=$I48,$P48,IF(HLOOKUP(AV$2,Monitoring_eng!$A$1:$DB$79,Results!$C48,FALSE)=$K48,$Q48,IF(HLOOKUP(AV$2,Monitoring_eng!$A$1:$DB$79,Results!$C48,FALSE)=$M48,$R48,IF(HLOOKUP(AV$2,Monitoring_eng!$A$1:$DB$79,Results!$C48,FALSE)=$O48,$S48,"CHYBA")))))</f>
        <v>2</v>
      </c>
      <c r="AW48" s="60">
        <f>IF(ISBLANK(HLOOKUP(AW$2,Monitoring_eng!$A$1:$DB$79,Results!$C48,FALSE)),"",IF(HLOOKUP(AW$2,Monitoring_eng!$A$1:$DB$79,Results!$C48,FALSE)=$I48,$P48,IF(HLOOKUP(AW$2,Monitoring_eng!$A$1:$DB$79,Results!$C48,FALSE)=$K48,$Q48,IF(HLOOKUP(AW$2,Monitoring_eng!$A$1:$DB$79,Results!$C48,FALSE)=$M48,$R48,IF(HLOOKUP(AW$2,Monitoring_eng!$A$1:$DB$79,Results!$C48,FALSE)=$O48,$S48,"CHYBA")))))</f>
        <v>2</v>
      </c>
      <c r="AX48" s="60">
        <f>IF(ISBLANK(HLOOKUP(AX$2,Monitoring_eng!$A$1:$DB$79,Results!$C48,FALSE)),"",IF(HLOOKUP(AX$2,Monitoring_eng!$A$1:$DB$79,Results!$C48,FALSE)=$I48,$P48,IF(HLOOKUP(AX$2,Monitoring_eng!$A$1:$DB$79,Results!$C48,FALSE)=$K48,$Q48,IF(HLOOKUP(AX$2,Monitoring_eng!$A$1:$DB$79,Results!$C48,FALSE)=$M48,$R48,IF(HLOOKUP(AX$2,Monitoring_eng!$A$1:$DB$79,Results!$C48,FALSE)=$O48,$S48,"CHYBA")))))</f>
        <v>0</v>
      </c>
      <c r="AY48" s="60">
        <f>IF(ISBLANK(HLOOKUP(AY$2,Monitoring_eng!$A$1:$DB$79,Results!$C48,FALSE)),"",IF(HLOOKUP(AY$2,Monitoring_eng!$A$1:$DB$79,Results!$C48,FALSE)=$I48,$P48,IF(HLOOKUP(AY$2,Monitoring_eng!$A$1:$DB$79,Results!$C48,FALSE)=$K48,$Q48,IF(HLOOKUP(AY$2,Monitoring_eng!$A$1:$DB$79,Results!$C48,FALSE)=$M48,$R48,IF(HLOOKUP(AY$2,Monitoring_eng!$A$1:$DB$79,Results!$C48,FALSE)=$O48,$S48,"CHYBA")))))</f>
        <v>0</v>
      </c>
      <c r="AZ48" s="60">
        <f>IF(ISBLANK(HLOOKUP(AZ$2,Monitoring_eng!$A$1:$DB$79,Results!$C48,FALSE)),"",IF(HLOOKUP(AZ$2,Monitoring_eng!$A$1:$DB$79,Results!$C48,FALSE)=$I48,$P48,IF(HLOOKUP(AZ$2,Monitoring_eng!$A$1:$DB$79,Results!$C48,FALSE)=$K48,$Q48,IF(HLOOKUP(AZ$2,Monitoring_eng!$A$1:$DB$79,Results!$C48,FALSE)=$M48,$R48,IF(HLOOKUP(AZ$2,Monitoring_eng!$A$1:$DB$79,Results!$C48,FALSE)=$O48,$S48,"CHYBA")))))</f>
        <v>2</v>
      </c>
      <c r="BA48" s="60">
        <f>IF(ISBLANK(HLOOKUP(BA$2,Monitoring_eng!$A$1:$DB$79,Results!$C48,FALSE)),"",IF(HLOOKUP(BA$2,Monitoring_eng!$A$1:$DB$79,Results!$C48,FALSE)=$I48,$P48,IF(HLOOKUP(BA$2,Monitoring_eng!$A$1:$DB$79,Results!$C48,FALSE)=$K48,$Q48,IF(HLOOKUP(BA$2,Monitoring_eng!$A$1:$DB$79,Results!$C48,FALSE)=$M48,$R48,IF(HLOOKUP(BA$2,Monitoring_eng!$A$1:$DB$79,Results!$C48,FALSE)=$O48,$S48,"CHYBA")))))</f>
        <v>2</v>
      </c>
      <c r="BB48" s="60">
        <f>IF(ISBLANK(HLOOKUP(BB$2,Monitoring_eng!$A$1:$DB$79,Results!$C48,FALSE)),"",IF(HLOOKUP(BB$2,Monitoring_eng!$A$1:$DB$79,Results!$C48,FALSE)=$I48,$P48,IF(HLOOKUP(BB$2,Monitoring_eng!$A$1:$DB$79,Results!$C48,FALSE)=$K48,$Q48,IF(HLOOKUP(BB$2,Monitoring_eng!$A$1:$DB$79,Results!$C48,FALSE)=$M48,$R48,IF(HLOOKUP(BB$2,Monitoring_eng!$A$1:$DB$79,Results!$C48,FALSE)=$O48,$S48,"CHYBA")))))</f>
        <v>1</v>
      </c>
      <c r="BC48" s="60">
        <f>IF(ISBLANK(HLOOKUP(BC$2,Monitoring_eng!$A$1:$DB$79,Results!$C48,FALSE)),"",IF(HLOOKUP(BC$2,Monitoring_eng!$A$1:$DB$79,Results!$C48,FALSE)=$I48,$P48,IF(HLOOKUP(BC$2,Monitoring_eng!$A$1:$DB$79,Results!$C48,FALSE)=$K48,$Q48,IF(HLOOKUP(BC$2,Monitoring_eng!$A$1:$DB$79,Results!$C48,FALSE)=$M48,$R48,IF(HLOOKUP(BC$2,Monitoring_eng!$A$1:$DB$79,Results!$C48,FALSE)=$O48,$S48,"CHYBA")))))</f>
        <v>2</v>
      </c>
      <c r="BD48" s="60">
        <f>IF(ISBLANK(HLOOKUP(BD$2,Monitoring_eng!$A$1:$DB$79,Results!$C48,FALSE)),"",IF(HLOOKUP(BD$2,Monitoring_eng!$A$1:$DB$79,Results!$C48,FALSE)=$I48,$P48,IF(HLOOKUP(BD$2,Monitoring_eng!$A$1:$DB$79,Results!$C48,FALSE)=$K48,$Q48,IF(HLOOKUP(BD$2,Monitoring_eng!$A$1:$DB$79,Results!$C48,FALSE)=$M48,$R48,IF(HLOOKUP(BD$2,Monitoring_eng!$A$1:$DB$79,Results!$C48,FALSE)=$O48,$S48,"CHYBA")))))</f>
        <v>0</v>
      </c>
      <c r="BE48" s="60">
        <f>IF(ISBLANK(HLOOKUP(BE$2,Monitoring_eng!$A$1:$DB$79,Results!$C48,FALSE)),"",IF(HLOOKUP(BE$2,Monitoring_eng!$A$1:$DB$79,Results!$C48,FALSE)=$I48,$P48,IF(HLOOKUP(BE$2,Monitoring_eng!$A$1:$DB$79,Results!$C48,FALSE)=$K48,$Q48,IF(HLOOKUP(BE$2,Monitoring_eng!$A$1:$DB$79,Results!$C48,FALSE)=$M48,$R48,IF(HLOOKUP(BE$2,Monitoring_eng!$A$1:$DB$79,Results!$C48,FALSE)=$O48,$S48,"CHYBA")))))</f>
        <v>2</v>
      </c>
      <c r="BF48" s="60">
        <f>IF(ISBLANK(HLOOKUP(BF$2,Monitoring_eng!$A$1:$DB$79,Results!$C48,FALSE)),"",IF(HLOOKUP(BF$2,Monitoring_eng!$A$1:$DB$79,Results!$C48,FALSE)=$I48,$P48,IF(HLOOKUP(BF$2,Monitoring_eng!$A$1:$DB$79,Results!$C48,FALSE)=$K48,$Q48,IF(HLOOKUP(BF$2,Monitoring_eng!$A$1:$DB$79,Results!$C48,FALSE)=$M48,$R48,IF(HLOOKUP(BF$2,Monitoring_eng!$A$1:$DB$79,Results!$C48,FALSE)=$O48,$S48,"CHYBA")))))</f>
        <v>2</v>
      </c>
      <c r="BG48" s="60">
        <f>IF(ISBLANK(HLOOKUP(BG$2,Monitoring_eng!$A$1:$DB$79,Results!$C48,FALSE)),"",IF(HLOOKUP(BG$2,Monitoring_eng!$A$1:$DB$79,Results!$C48,FALSE)=$I48,$P48,IF(HLOOKUP(BG$2,Monitoring_eng!$A$1:$DB$79,Results!$C48,FALSE)=$K48,$Q48,IF(HLOOKUP(BG$2,Monitoring_eng!$A$1:$DB$79,Results!$C48,FALSE)=$M48,$R48,IF(HLOOKUP(BG$2,Monitoring_eng!$A$1:$DB$79,Results!$C48,FALSE)=$O48,$S48,"CHYBA")))))</f>
        <v>2</v>
      </c>
      <c r="BH48" s="60">
        <f>IF(ISBLANK(HLOOKUP(BH$2,Monitoring_eng!$A$1:$DB$79,Results!$C48,FALSE)),"",IF(HLOOKUP(BH$2,Monitoring_eng!$A$1:$DB$79,Results!$C48,FALSE)=$I48,$P48,IF(HLOOKUP(BH$2,Monitoring_eng!$A$1:$DB$79,Results!$C48,FALSE)=$K48,$Q48,IF(HLOOKUP(BH$2,Monitoring_eng!$A$1:$DB$79,Results!$C48,FALSE)=$M48,$R48,IF(HLOOKUP(BH$2,Monitoring_eng!$A$1:$DB$79,Results!$C48,FALSE)=$O48,$S48,"CHYBA")))))</f>
        <v>2</v>
      </c>
      <c r="BI48" s="60">
        <f>IF(ISBLANK(HLOOKUP(BI$2,Monitoring_eng!$A$1:$DB$79,Results!$C48,FALSE)),"",IF(HLOOKUP(BI$2,Monitoring_eng!$A$1:$DB$79,Results!$C48,FALSE)=$I48,$P48,IF(HLOOKUP(BI$2,Monitoring_eng!$A$1:$DB$79,Results!$C48,FALSE)=$K48,$Q48,IF(HLOOKUP(BI$2,Monitoring_eng!$A$1:$DB$79,Results!$C48,FALSE)=$M48,$R48,IF(HLOOKUP(BI$2,Monitoring_eng!$A$1:$DB$79,Results!$C48,FALSE)=$O48,$S48,"CHYBA")))))</f>
        <v>1</v>
      </c>
      <c r="BJ48" s="60">
        <f>IF(ISBLANK(HLOOKUP(BJ$2,Monitoring_eng!$A$1:$DB$79,Results!$C48,FALSE)),"",IF(HLOOKUP(BJ$2,Monitoring_eng!$A$1:$DB$79,Results!$C48,FALSE)=$I48,$P48,IF(HLOOKUP(BJ$2,Monitoring_eng!$A$1:$DB$79,Results!$C48,FALSE)=$K48,$Q48,IF(HLOOKUP(BJ$2,Monitoring_eng!$A$1:$DB$79,Results!$C48,FALSE)=$M48,$R48,IF(HLOOKUP(BJ$2,Monitoring_eng!$A$1:$DB$79,Results!$C48,FALSE)=$O48,$S48,"CHYBA")))))</f>
        <v>1</v>
      </c>
      <c r="BK48" s="60">
        <f>IF(ISBLANK(HLOOKUP(BK$2,Monitoring_eng!$A$1:$DB$79,Results!$C48,FALSE)),"",IF(HLOOKUP(BK$2,Monitoring_eng!$A$1:$DB$79,Results!$C48,FALSE)=$I48,$P48,IF(HLOOKUP(BK$2,Monitoring_eng!$A$1:$DB$79,Results!$C48,FALSE)=$K48,$Q48,IF(HLOOKUP(BK$2,Monitoring_eng!$A$1:$DB$79,Results!$C48,FALSE)=$M48,$R48,IF(HLOOKUP(BK$2,Monitoring_eng!$A$1:$DB$79,Results!$C48,FALSE)=$O48,$S48,"CHYBA")))))</f>
        <v>0</v>
      </c>
      <c r="BL48" s="60">
        <f>IF(ISBLANK(HLOOKUP(BL$2,Monitoring_eng!$A$1:$DB$79,Results!$C48,FALSE)),"",IF(HLOOKUP(BL$2,Monitoring_eng!$A$1:$DB$79,Results!$C48,FALSE)=$I48,$P48,IF(HLOOKUP(BL$2,Monitoring_eng!$A$1:$DB$79,Results!$C48,FALSE)=$K48,$Q48,IF(HLOOKUP(BL$2,Monitoring_eng!$A$1:$DB$79,Results!$C48,FALSE)=$M48,$R48,IF(HLOOKUP(BL$2,Monitoring_eng!$A$1:$DB$79,Results!$C48,FALSE)=$O48,$S48,"CHYBA")))))</f>
        <v>1</v>
      </c>
      <c r="BM48" s="60">
        <f>IF(ISBLANK(HLOOKUP(BM$2,Monitoring_eng!$A$1:$DB$79,Results!$C48,FALSE)),"",IF(HLOOKUP(BM$2,Monitoring_eng!$A$1:$DB$79,Results!$C48,FALSE)=$I48,$P48,IF(HLOOKUP(BM$2,Monitoring_eng!$A$1:$DB$79,Results!$C48,FALSE)=$K48,$Q48,IF(HLOOKUP(BM$2,Monitoring_eng!$A$1:$DB$79,Results!$C48,FALSE)=$M48,$R48,IF(HLOOKUP(BM$2,Monitoring_eng!$A$1:$DB$79,Results!$C48,FALSE)=$O48,$S48,"CHYBA")))))</f>
        <v>2</v>
      </c>
      <c r="BN48" s="60">
        <f>IF(ISBLANK(HLOOKUP(BN$2,Monitoring_eng!$A$1:$DB$79,Results!$C48,FALSE)),"",IF(HLOOKUP(BN$2,Monitoring_eng!$A$1:$DB$79,Results!$C48,FALSE)=$I48,$P48,IF(HLOOKUP(BN$2,Monitoring_eng!$A$1:$DB$79,Results!$C48,FALSE)=$K48,$Q48,IF(HLOOKUP(BN$2,Monitoring_eng!$A$1:$DB$79,Results!$C48,FALSE)=$M48,$R48,IF(HLOOKUP(BN$2,Monitoring_eng!$A$1:$DB$79,Results!$C48,FALSE)=$O48,$S48,"CHYBA")))))</f>
        <v>2</v>
      </c>
      <c r="BO48" s="60">
        <f>IF(ISBLANK(HLOOKUP(BO$2,Monitoring_eng!$A$1:$DB$79,Results!$C48,FALSE)),"",IF(HLOOKUP(BO$2,Monitoring_eng!$A$1:$DB$79,Results!$C48,FALSE)=$I48,$P48,IF(HLOOKUP(BO$2,Monitoring_eng!$A$1:$DB$79,Results!$C48,FALSE)=$K48,$Q48,IF(HLOOKUP(BO$2,Monitoring_eng!$A$1:$DB$79,Results!$C48,FALSE)=$M48,$R48,IF(HLOOKUP(BO$2,Monitoring_eng!$A$1:$DB$79,Results!$C48,FALSE)=$O48,$S48,"CHYBA")))))</f>
        <v>0</v>
      </c>
      <c r="BP48" s="60">
        <f>IF(ISBLANK(HLOOKUP(BP$2,Monitoring_eng!$A$1:$DB$79,Results!$C48,FALSE)),"",IF(HLOOKUP(BP$2,Monitoring_eng!$A$1:$DB$79,Results!$C48,FALSE)=$I48,$P48,IF(HLOOKUP(BP$2,Monitoring_eng!$A$1:$DB$79,Results!$C48,FALSE)=$K48,$Q48,IF(HLOOKUP(BP$2,Monitoring_eng!$A$1:$DB$79,Results!$C48,FALSE)=$M48,$R48,IF(HLOOKUP(BP$2,Monitoring_eng!$A$1:$DB$79,Results!$C48,FALSE)=$O48,$S48,"CHYBA")))))</f>
        <v>2</v>
      </c>
      <c r="BQ48" s="60">
        <f>IF(ISBLANK(HLOOKUP(BQ$2,Monitoring_eng!$A$1:$DB$79,Results!$C48,FALSE)),"",IF(HLOOKUP(BQ$2,Monitoring_eng!$A$1:$DB$79,Results!$C48,FALSE)=$I48,$P48,IF(HLOOKUP(BQ$2,Monitoring_eng!$A$1:$DB$79,Results!$C48,FALSE)=$K48,$Q48,IF(HLOOKUP(BQ$2,Monitoring_eng!$A$1:$DB$79,Results!$C48,FALSE)=$M48,$R48,IF(HLOOKUP(BQ$2,Monitoring_eng!$A$1:$DB$79,Results!$C48,FALSE)=$O48,$S48,"CHYBA")))))</f>
        <v>2</v>
      </c>
    </row>
    <row r="49" spans="1:69" x14ac:dyDescent="0.3">
      <c r="A49" s="37" t="s">
        <v>899</v>
      </c>
      <c r="B49" s="37" t="s">
        <v>349</v>
      </c>
      <c r="C49" s="37">
        <v>48</v>
      </c>
      <c r="D49" s="47" t="s">
        <v>155</v>
      </c>
      <c r="E49" s="47" t="s">
        <v>178</v>
      </c>
      <c r="F49" s="48" t="s">
        <v>48</v>
      </c>
      <c r="G49" s="37">
        <v>4</v>
      </c>
      <c r="H49" s="37" t="s">
        <v>481</v>
      </c>
      <c r="I49" s="37" t="s">
        <v>621</v>
      </c>
      <c r="J49" s="37" t="s">
        <v>482</v>
      </c>
      <c r="K49" s="59" t="s">
        <v>622</v>
      </c>
      <c r="L49" s="37" t="s">
        <v>483</v>
      </c>
      <c r="M49" s="37" t="s">
        <v>623</v>
      </c>
      <c r="N49" s="37" t="s">
        <v>755</v>
      </c>
      <c r="O49" s="37" t="s">
        <v>755</v>
      </c>
      <c r="P49" s="37">
        <f t="shared" si="0"/>
        <v>4</v>
      </c>
      <c r="Q49" s="37">
        <v>0</v>
      </c>
      <c r="R49" s="37">
        <f t="shared" si="1"/>
        <v>2</v>
      </c>
      <c r="S49" s="37" t="s">
        <v>755</v>
      </c>
      <c r="T49" s="60">
        <f>IF(ISBLANK(HLOOKUP(T$2,Monitoring_eng!$A$1:$DB$79,Results!$C49,FALSE)),"",IF(HLOOKUP(T$2,Monitoring_eng!$A$1:$DB$79,Results!$C49,FALSE)=$I49,$P49,IF(HLOOKUP(T$2,Monitoring_eng!$A$1:$DB$79,Results!$C49,FALSE)=$K49,$Q49,IF(HLOOKUP(T$2,Monitoring_eng!$A$1:$DB$79,Results!$C49,FALSE)=$M49,$R49,IF(HLOOKUP(T$2,Monitoring_eng!$A$1:$DB$79,Results!$C49,FALSE)=$O49,$S49,"CHYBA")))))</f>
        <v>4</v>
      </c>
      <c r="U49" s="60">
        <f>IF(ISBLANK(HLOOKUP(U$2,Monitoring_eng!$A$1:$DB$79,Results!$C49,FALSE)),"",IF(HLOOKUP(U$2,Monitoring_eng!$A$1:$DB$79,Results!$C49,FALSE)=$I49,$P49,IF(HLOOKUP(U$2,Monitoring_eng!$A$1:$DB$79,Results!$C49,FALSE)=$K49,$Q49,IF(HLOOKUP(U$2,Monitoring_eng!$A$1:$DB$79,Results!$C49,FALSE)=$M49,$R49,IF(HLOOKUP(U$2,Monitoring_eng!$A$1:$DB$79,Results!$C49,FALSE)=$O49,$S49,"CHYBA")))))</f>
        <v>4</v>
      </c>
      <c r="V49" s="60">
        <f>IF(ISBLANK(HLOOKUP(V$2,Monitoring_eng!$A$1:$DB$79,Results!$C49,FALSE)),"",IF(HLOOKUP(V$2,Monitoring_eng!$A$1:$DB$79,Results!$C49,FALSE)=$I49,$P49,IF(HLOOKUP(V$2,Monitoring_eng!$A$1:$DB$79,Results!$C49,FALSE)=$K49,$Q49,IF(HLOOKUP(V$2,Monitoring_eng!$A$1:$DB$79,Results!$C49,FALSE)=$M49,$R49,IF(HLOOKUP(V$2,Monitoring_eng!$A$1:$DB$79,Results!$C49,FALSE)=$O49,$S49,"CHYBA")))))</f>
        <v>4</v>
      </c>
      <c r="W49" s="60">
        <f>IF(ISBLANK(HLOOKUP(W$2,Monitoring_eng!$A$1:$DB$79,Results!$C49,FALSE)),"",IF(HLOOKUP(W$2,Monitoring_eng!$A$1:$DB$79,Results!$C49,FALSE)=$I49,$P49,IF(HLOOKUP(W$2,Monitoring_eng!$A$1:$DB$79,Results!$C49,FALSE)=$K49,$Q49,IF(HLOOKUP(W$2,Monitoring_eng!$A$1:$DB$79,Results!$C49,FALSE)=$M49,$R49,IF(HLOOKUP(W$2,Monitoring_eng!$A$1:$DB$79,Results!$C49,FALSE)=$O49,$S49,"CHYBA")))))</f>
        <v>4</v>
      </c>
      <c r="X49" s="60">
        <f>IF(ISBLANK(HLOOKUP(X$2,Monitoring_eng!$A$1:$DB$79,Results!$C49,FALSE)),"",IF(HLOOKUP(X$2,Monitoring_eng!$A$1:$DB$79,Results!$C49,FALSE)=$I49,$P49,IF(HLOOKUP(X$2,Monitoring_eng!$A$1:$DB$79,Results!$C49,FALSE)=$K49,$Q49,IF(HLOOKUP(X$2,Monitoring_eng!$A$1:$DB$79,Results!$C49,FALSE)=$M49,$R49,IF(HLOOKUP(X$2,Monitoring_eng!$A$1:$DB$79,Results!$C49,FALSE)=$O49,$S49,"CHYBA")))))</f>
        <v>4</v>
      </c>
      <c r="Y49" s="60">
        <f>IF(ISBLANK(HLOOKUP(Y$2,Monitoring_eng!$A$1:$DB$79,Results!$C49,FALSE)),"",IF(HLOOKUP(Y$2,Monitoring_eng!$A$1:$DB$79,Results!$C49,FALSE)=$I49,$P49,IF(HLOOKUP(Y$2,Monitoring_eng!$A$1:$DB$79,Results!$C49,FALSE)=$K49,$Q49,IF(HLOOKUP(Y$2,Monitoring_eng!$A$1:$DB$79,Results!$C49,FALSE)=$M49,$R49,IF(HLOOKUP(Y$2,Monitoring_eng!$A$1:$DB$79,Results!$C49,FALSE)=$O49,$S49,"CHYBA")))))</f>
        <v>4</v>
      </c>
      <c r="Z49" s="60">
        <f>IF(ISBLANK(HLOOKUP(Z$2,Monitoring_eng!$A$1:$DB$79,Results!$C49,FALSE)),"",IF(HLOOKUP(Z$2,Monitoring_eng!$A$1:$DB$79,Results!$C49,FALSE)=$I49,$P49,IF(HLOOKUP(Z$2,Monitoring_eng!$A$1:$DB$79,Results!$C49,FALSE)=$K49,$Q49,IF(HLOOKUP(Z$2,Monitoring_eng!$A$1:$DB$79,Results!$C49,FALSE)=$M49,$R49,IF(HLOOKUP(Z$2,Monitoring_eng!$A$1:$DB$79,Results!$C49,FALSE)=$O49,$S49,"CHYBA")))))</f>
        <v>4</v>
      </c>
      <c r="AA49" s="60">
        <f>IF(ISBLANK(HLOOKUP(AA$2,Monitoring_eng!$A$1:$DB$79,Results!$C49,FALSE)),"",IF(HLOOKUP(AA$2,Monitoring_eng!$A$1:$DB$79,Results!$C49,FALSE)=$I49,$P49,IF(HLOOKUP(AA$2,Monitoring_eng!$A$1:$DB$79,Results!$C49,FALSE)=$K49,$Q49,IF(HLOOKUP(AA$2,Monitoring_eng!$A$1:$DB$79,Results!$C49,FALSE)=$M49,$R49,IF(HLOOKUP(AA$2,Monitoring_eng!$A$1:$DB$79,Results!$C49,FALSE)=$O49,$S49,"CHYBA")))))</f>
        <v>4</v>
      </c>
      <c r="AB49" s="60">
        <f>IF(ISBLANK(HLOOKUP(AB$2,Monitoring_eng!$A$1:$DB$79,Results!$C49,FALSE)),"",IF(HLOOKUP(AB$2,Monitoring_eng!$A$1:$DB$79,Results!$C49,FALSE)=$I49,$P49,IF(HLOOKUP(AB$2,Monitoring_eng!$A$1:$DB$79,Results!$C49,FALSE)=$K49,$Q49,IF(HLOOKUP(AB$2,Monitoring_eng!$A$1:$DB$79,Results!$C49,FALSE)=$M49,$R49,IF(HLOOKUP(AB$2,Monitoring_eng!$A$1:$DB$79,Results!$C49,FALSE)=$O49,$S49,"CHYBA")))))</f>
        <v>4</v>
      </c>
      <c r="AC49" s="60">
        <f>IF(ISBLANK(HLOOKUP(AC$2,Monitoring_eng!$A$1:$DB$79,Results!$C49,FALSE)),"",IF(HLOOKUP(AC$2,Monitoring_eng!$A$1:$DB$79,Results!$C49,FALSE)=$I49,$P49,IF(HLOOKUP(AC$2,Monitoring_eng!$A$1:$DB$79,Results!$C49,FALSE)=$K49,$Q49,IF(HLOOKUP(AC$2,Monitoring_eng!$A$1:$DB$79,Results!$C49,FALSE)=$M49,$R49,IF(HLOOKUP(AC$2,Monitoring_eng!$A$1:$DB$79,Results!$C49,FALSE)=$O49,$S49,"CHYBA")))))</f>
        <v>4</v>
      </c>
      <c r="AD49" s="60">
        <f>IF(ISBLANK(HLOOKUP(AD$2,Monitoring_eng!$A$1:$DB$79,Results!$C49,FALSE)),"",IF(HLOOKUP(AD$2,Monitoring_eng!$A$1:$DB$79,Results!$C49,FALSE)=$I49,$P49,IF(HLOOKUP(AD$2,Monitoring_eng!$A$1:$DB$79,Results!$C49,FALSE)=$K49,$Q49,IF(HLOOKUP(AD$2,Monitoring_eng!$A$1:$DB$79,Results!$C49,FALSE)=$M49,$R49,IF(HLOOKUP(AD$2,Monitoring_eng!$A$1:$DB$79,Results!$C49,FALSE)=$O49,$S49,"CHYBA")))))</f>
        <v>4</v>
      </c>
      <c r="AE49" s="60">
        <f>IF(ISBLANK(HLOOKUP(AE$2,Monitoring_eng!$A$1:$DB$79,Results!$C49,FALSE)),"",IF(HLOOKUP(AE$2,Monitoring_eng!$A$1:$DB$79,Results!$C49,FALSE)=$I49,$P49,IF(HLOOKUP(AE$2,Monitoring_eng!$A$1:$DB$79,Results!$C49,FALSE)=$K49,$Q49,IF(HLOOKUP(AE$2,Monitoring_eng!$A$1:$DB$79,Results!$C49,FALSE)=$M49,$R49,IF(HLOOKUP(AE$2,Monitoring_eng!$A$1:$DB$79,Results!$C49,FALSE)=$O49,$S49,"CHYBA")))))</f>
        <v>2</v>
      </c>
      <c r="AF49" s="60">
        <f>IF(ISBLANK(HLOOKUP(AF$2,Monitoring_eng!$A$1:$DB$79,Results!$C49,FALSE)),"",IF(HLOOKUP(AF$2,Monitoring_eng!$A$1:$DB$79,Results!$C49,FALSE)=$I49,$P49,IF(HLOOKUP(AF$2,Monitoring_eng!$A$1:$DB$79,Results!$C49,FALSE)=$K49,$Q49,IF(HLOOKUP(AF$2,Monitoring_eng!$A$1:$DB$79,Results!$C49,FALSE)=$M49,$R49,IF(HLOOKUP(AF$2,Monitoring_eng!$A$1:$DB$79,Results!$C49,FALSE)=$O49,$S49,"CHYBA")))))</f>
        <v>4</v>
      </c>
      <c r="AG49" s="60">
        <f>IF(ISBLANK(HLOOKUP(AG$2,Monitoring_eng!$A$1:$DB$79,Results!$C49,FALSE)),"",IF(HLOOKUP(AG$2,Monitoring_eng!$A$1:$DB$79,Results!$C49,FALSE)=$I49,$P49,IF(HLOOKUP(AG$2,Monitoring_eng!$A$1:$DB$79,Results!$C49,FALSE)=$K49,$Q49,IF(HLOOKUP(AG$2,Monitoring_eng!$A$1:$DB$79,Results!$C49,FALSE)=$M49,$R49,IF(HLOOKUP(AG$2,Monitoring_eng!$A$1:$DB$79,Results!$C49,FALSE)=$O49,$S49,"CHYBA")))))</f>
        <v>4</v>
      </c>
      <c r="AH49" s="60">
        <f>IF(ISBLANK(HLOOKUP(AH$2,Monitoring_eng!$A$1:$DB$79,Results!$C49,FALSE)),"",IF(HLOOKUP(AH$2,Monitoring_eng!$A$1:$DB$79,Results!$C49,FALSE)=$I49,$P49,IF(HLOOKUP(AH$2,Monitoring_eng!$A$1:$DB$79,Results!$C49,FALSE)=$K49,$Q49,IF(HLOOKUP(AH$2,Monitoring_eng!$A$1:$DB$79,Results!$C49,FALSE)=$M49,$R49,IF(HLOOKUP(AH$2,Monitoring_eng!$A$1:$DB$79,Results!$C49,FALSE)=$O49,$S49,"CHYBA")))))</f>
        <v>4</v>
      </c>
      <c r="AI49" s="60">
        <f>IF(ISBLANK(HLOOKUP(AI$2,Monitoring_eng!$A$1:$DB$79,Results!$C49,FALSE)),"",IF(HLOOKUP(AI$2,Monitoring_eng!$A$1:$DB$79,Results!$C49,FALSE)=$I49,$P49,IF(HLOOKUP(AI$2,Monitoring_eng!$A$1:$DB$79,Results!$C49,FALSE)=$K49,$Q49,IF(HLOOKUP(AI$2,Monitoring_eng!$A$1:$DB$79,Results!$C49,FALSE)=$M49,$R49,IF(HLOOKUP(AI$2,Monitoring_eng!$A$1:$DB$79,Results!$C49,FALSE)=$O49,$S49,"CHYBA")))))</f>
        <v>4</v>
      </c>
      <c r="AJ49" s="60">
        <f>IF(ISBLANK(HLOOKUP(AJ$2,Monitoring_eng!$A$1:$DB$79,Results!$C49,FALSE)),"",IF(HLOOKUP(AJ$2,Monitoring_eng!$A$1:$DB$79,Results!$C49,FALSE)=$I49,$P49,IF(HLOOKUP(AJ$2,Monitoring_eng!$A$1:$DB$79,Results!$C49,FALSE)=$K49,$Q49,IF(HLOOKUP(AJ$2,Monitoring_eng!$A$1:$DB$79,Results!$C49,FALSE)=$M49,$R49,IF(HLOOKUP(AJ$2,Monitoring_eng!$A$1:$DB$79,Results!$C49,FALSE)=$O49,$S49,"CHYBA")))))</f>
        <v>4</v>
      </c>
      <c r="AK49" s="60">
        <f>IF(ISBLANK(HLOOKUP(AK$2,Monitoring_eng!$A$1:$DB$79,Results!$C49,FALSE)),"",IF(HLOOKUP(AK$2,Monitoring_eng!$A$1:$DB$79,Results!$C49,FALSE)=$I49,$P49,IF(HLOOKUP(AK$2,Monitoring_eng!$A$1:$DB$79,Results!$C49,FALSE)=$K49,$Q49,IF(HLOOKUP(AK$2,Monitoring_eng!$A$1:$DB$79,Results!$C49,FALSE)=$M49,$R49,IF(HLOOKUP(AK$2,Monitoring_eng!$A$1:$DB$79,Results!$C49,FALSE)=$O49,$S49,"CHYBA")))))</f>
        <v>0</v>
      </c>
      <c r="AL49" s="60">
        <f>IF(ISBLANK(HLOOKUP(AL$2,Monitoring_eng!$A$1:$DB$79,Results!$C49,FALSE)),"",IF(HLOOKUP(AL$2,Monitoring_eng!$A$1:$DB$79,Results!$C49,FALSE)=$I49,$P49,IF(HLOOKUP(AL$2,Monitoring_eng!$A$1:$DB$79,Results!$C49,FALSE)=$K49,$Q49,IF(HLOOKUP(AL$2,Monitoring_eng!$A$1:$DB$79,Results!$C49,FALSE)=$M49,$R49,IF(HLOOKUP(AL$2,Monitoring_eng!$A$1:$DB$79,Results!$C49,FALSE)=$O49,$S49,"CHYBA")))))</f>
        <v>4</v>
      </c>
      <c r="AM49" s="60">
        <f>IF(ISBLANK(HLOOKUP(AM$2,Monitoring_eng!$A$1:$DB$79,Results!$C49,FALSE)),"",IF(HLOOKUP(AM$2,Monitoring_eng!$A$1:$DB$79,Results!$C49,FALSE)=$I49,$P49,IF(HLOOKUP(AM$2,Monitoring_eng!$A$1:$DB$79,Results!$C49,FALSE)=$K49,$Q49,IF(HLOOKUP(AM$2,Monitoring_eng!$A$1:$DB$79,Results!$C49,FALSE)=$M49,$R49,IF(HLOOKUP(AM$2,Monitoring_eng!$A$1:$DB$79,Results!$C49,FALSE)=$O49,$S49,"CHYBA")))))</f>
        <v>4</v>
      </c>
      <c r="AN49" s="60">
        <f>IF(ISBLANK(HLOOKUP(AN$2,Monitoring_eng!$A$1:$DB$79,Results!$C49,FALSE)),"",IF(HLOOKUP(AN$2,Monitoring_eng!$A$1:$DB$79,Results!$C49,FALSE)=$I49,$P49,IF(HLOOKUP(AN$2,Monitoring_eng!$A$1:$DB$79,Results!$C49,FALSE)=$K49,$Q49,IF(HLOOKUP(AN$2,Monitoring_eng!$A$1:$DB$79,Results!$C49,FALSE)=$M49,$R49,IF(HLOOKUP(AN$2,Monitoring_eng!$A$1:$DB$79,Results!$C49,FALSE)=$O49,$S49,"CHYBA")))))</f>
        <v>4</v>
      </c>
      <c r="AO49" s="60">
        <f>IF(ISBLANK(HLOOKUP(AO$2,Monitoring_eng!$A$1:$DB$79,Results!$C49,FALSE)),"",IF(HLOOKUP(AO$2,Monitoring_eng!$A$1:$DB$79,Results!$C49,FALSE)=$I49,$P49,IF(HLOOKUP(AO$2,Monitoring_eng!$A$1:$DB$79,Results!$C49,FALSE)=$K49,$Q49,IF(HLOOKUP(AO$2,Monitoring_eng!$A$1:$DB$79,Results!$C49,FALSE)=$M49,$R49,IF(HLOOKUP(AO$2,Monitoring_eng!$A$1:$DB$79,Results!$C49,FALSE)=$O49,$S49,"CHYBA")))))</f>
        <v>4</v>
      </c>
      <c r="AP49" s="60">
        <f>IF(ISBLANK(HLOOKUP(AP$2,Monitoring_eng!$A$1:$DB$79,Results!$C49,FALSE)),"",IF(HLOOKUP(AP$2,Monitoring_eng!$A$1:$DB$79,Results!$C49,FALSE)=$I49,$P49,IF(HLOOKUP(AP$2,Monitoring_eng!$A$1:$DB$79,Results!$C49,FALSE)=$K49,$Q49,IF(HLOOKUP(AP$2,Monitoring_eng!$A$1:$DB$79,Results!$C49,FALSE)=$M49,$R49,IF(HLOOKUP(AP$2,Monitoring_eng!$A$1:$DB$79,Results!$C49,FALSE)=$O49,$S49,"CHYBA")))))</f>
        <v>4</v>
      </c>
      <c r="AQ49" s="60">
        <f>IF(ISBLANK(HLOOKUP(AQ$2,Monitoring_eng!$A$1:$DB$79,Results!$C49,FALSE)),"",IF(HLOOKUP(AQ$2,Monitoring_eng!$A$1:$DB$79,Results!$C49,FALSE)=$I49,$P49,IF(HLOOKUP(AQ$2,Monitoring_eng!$A$1:$DB$79,Results!$C49,FALSE)=$K49,$Q49,IF(HLOOKUP(AQ$2,Monitoring_eng!$A$1:$DB$79,Results!$C49,FALSE)=$M49,$R49,IF(HLOOKUP(AQ$2,Monitoring_eng!$A$1:$DB$79,Results!$C49,FALSE)=$O49,$S49,"CHYBA")))))</f>
        <v>4</v>
      </c>
      <c r="AR49" s="60">
        <f>IF(ISBLANK(HLOOKUP(AR$2,Monitoring_eng!$A$1:$DB$79,Results!$C49,FALSE)),"",IF(HLOOKUP(AR$2,Monitoring_eng!$A$1:$DB$79,Results!$C49,FALSE)=$I49,$P49,IF(HLOOKUP(AR$2,Monitoring_eng!$A$1:$DB$79,Results!$C49,FALSE)=$K49,$Q49,IF(HLOOKUP(AR$2,Monitoring_eng!$A$1:$DB$79,Results!$C49,FALSE)=$M49,$R49,IF(HLOOKUP(AR$2,Monitoring_eng!$A$1:$DB$79,Results!$C49,FALSE)=$O49,$S49,"CHYBA")))))</f>
        <v>4</v>
      </c>
      <c r="AS49" s="60">
        <f>IF(ISBLANK(HLOOKUP(AS$2,Monitoring_eng!$A$1:$DB$79,Results!$C49,FALSE)),"",IF(HLOOKUP(AS$2,Monitoring_eng!$A$1:$DB$79,Results!$C49,FALSE)=$I49,$P49,IF(HLOOKUP(AS$2,Monitoring_eng!$A$1:$DB$79,Results!$C49,FALSE)=$K49,$Q49,IF(HLOOKUP(AS$2,Monitoring_eng!$A$1:$DB$79,Results!$C49,FALSE)=$M49,$R49,IF(HLOOKUP(AS$2,Monitoring_eng!$A$1:$DB$79,Results!$C49,FALSE)=$O49,$S49,"CHYBA")))))</f>
        <v>4</v>
      </c>
      <c r="AT49" s="60">
        <f>IF(ISBLANK(HLOOKUP(AT$2,Monitoring_eng!$A$1:$DB$79,Results!$C49,FALSE)),"",IF(HLOOKUP(AT$2,Monitoring_eng!$A$1:$DB$79,Results!$C49,FALSE)=$I49,$P49,IF(HLOOKUP(AT$2,Monitoring_eng!$A$1:$DB$79,Results!$C49,FALSE)=$K49,$Q49,IF(HLOOKUP(AT$2,Monitoring_eng!$A$1:$DB$79,Results!$C49,FALSE)=$M49,$R49,IF(HLOOKUP(AT$2,Monitoring_eng!$A$1:$DB$79,Results!$C49,FALSE)=$O49,$S49,"CHYBA")))))</f>
        <v>4</v>
      </c>
      <c r="AU49" s="60">
        <f>IF(ISBLANK(HLOOKUP(AU$2,Monitoring_eng!$A$1:$DB$79,Results!$C49,FALSE)),"",IF(HLOOKUP(AU$2,Monitoring_eng!$A$1:$DB$79,Results!$C49,FALSE)=$I49,$P49,IF(HLOOKUP(AU$2,Monitoring_eng!$A$1:$DB$79,Results!$C49,FALSE)=$K49,$Q49,IF(HLOOKUP(AU$2,Monitoring_eng!$A$1:$DB$79,Results!$C49,FALSE)=$M49,$R49,IF(HLOOKUP(AU$2,Monitoring_eng!$A$1:$DB$79,Results!$C49,FALSE)=$O49,$S49,"CHYBA")))))</f>
        <v>4</v>
      </c>
      <c r="AV49" s="60">
        <f>IF(ISBLANK(HLOOKUP(AV$2,Monitoring_eng!$A$1:$DB$79,Results!$C49,FALSE)),"",IF(HLOOKUP(AV$2,Monitoring_eng!$A$1:$DB$79,Results!$C49,FALSE)=$I49,$P49,IF(HLOOKUP(AV$2,Monitoring_eng!$A$1:$DB$79,Results!$C49,FALSE)=$K49,$Q49,IF(HLOOKUP(AV$2,Monitoring_eng!$A$1:$DB$79,Results!$C49,FALSE)=$M49,$R49,IF(HLOOKUP(AV$2,Monitoring_eng!$A$1:$DB$79,Results!$C49,FALSE)=$O49,$S49,"CHYBA")))))</f>
        <v>4</v>
      </c>
      <c r="AW49" s="60">
        <f>IF(ISBLANK(HLOOKUP(AW$2,Monitoring_eng!$A$1:$DB$79,Results!$C49,FALSE)),"",IF(HLOOKUP(AW$2,Monitoring_eng!$A$1:$DB$79,Results!$C49,FALSE)=$I49,$P49,IF(HLOOKUP(AW$2,Monitoring_eng!$A$1:$DB$79,Results!$C49,FALSE)=$K49,$Q49,IF(HLOOKUP(AW$2,Monitoring_eng!$A$1:$DB$79,Results!$C49,FALSE)=$M49,$R49,IF(HLOOKUP(AW$2,Monitoring_eng!$A$1:$DB$79,Results!$C49,FALSE)=$O49,$S49,"CHYBA")))))</f>
        <v>4</v>
      </c>
      <c r="AX49" s="60">
        <f>IF(ISBLANK(HLOOKUP(AX$2,Monitoring_eng!$A$1:$DB$79,Results!$C49,FALSE)),"",IF(HLOOKUP(AX$2,Monitoring_eng!$A$1:$DB$79,Results!$C49,FALSE)=$I49,$P49,IF(HLOOKUP(AX$2,Monitoring_eng!$A$1:$DB$79,Results!$C49,FALSE)=$K49,$Q49,IF(HLOOKUP(AX$2,Monitoring_eng!$A$1:$DB$79,Results!$C49,FALSE)=$M49,$R49,IF(HLOOKUP(AX$2,Monitoring_eng!$A$1:$DB$79,Results!$C49,FALSE)=$O49,$S49,"CHYBA")))))</f>
        <v>2</v>
      </c>
      <c r="AY49" s="60">
        <f>IF(ISBLANK(HLOOKUP(AY$2,Monitoring_eng!$A$1:$DB$79,Results!$C49,FALSE)),"",IF(HLOOKUP(AY$2,Monitoring_eng!$A$1:$DB$79,Results!$C49,FALSE)=$I49,$P49,IF(HLOOKUP(AY$2,Monitoring_eng!$A$1:$DB$79,Results!$C49,FALSE)=$K49,$Q49,IF(HLOOKUP(AY$2,Monitoring_eng!$A$1:$DB$79,Results!$C49,FALSE)=$M49,$R49,IF(HLOOKUP(AY$2,Monitoring_eng!$A$1:$DB$79,Results!$C49,FALSE)=$O49,$S49,"CHYBA")))))</f>
        <v>0</v>
      </c>
      <c r="AZ49" s="60">
        <f>IF(ISBLANK(HLOOKUP(AZ$2,Monitoring_eng!$A$1:$DB$79,Results!$C49,FALSE)),"",IF(HLOOKUP(AZ$2,Monitoring_eng!$A$1:$DB$79,Results!$C49,FALSE)=$I49,$P49,IF(HLOOKUP(AZ$2,Monitoring_eng!$A$1:$DB$79,Results!$C49,FALSE)=$K49,$Q49,IF(HLOOKUP(AZ$2,Monitoring_eng!$A$1:$DB$79,Results!$C49,FALSE)=$M49,$R49,IF(HLOOKUP(AZ$2,Monitoring_eng!$A$1:$DB$79,Results!$C49,FALSE)=$O49,$S49,"CHYBA")))))</f>
        <v>2</v>
      </c>
      <c r="BA49" s="60">
        <f>IF(ISBLANK(HLOOKUP(BA$2,Monitoring_eng!$A$1:$DB$79,Results!$C49,FALSE)),"",IF(HLOOKUP(BA$2,Monitoring_eng!$A$1:$DB$79,Results!$C49,FALSE)=$I49,$P49,IF(HLOOKUP(BA$2,Monitoring_eng!$A$1:$DB$79,Results!$C49,FALSE)=$K49,$Q49,IF(HLOOKUP(BA$2,Monitoring_eng!$A$1:$DB$79,Results!$C49,FALSE)=$M49,$R49,IF(HLOOKUP(BA$2,Monitoring_eng!$A$1:$DB$79,Results!$C49,FALSE)=$O49,$S49,"CHYBA")))))</f>
        <v>0</v>
      </c>
      <c r="BB49" s="60">
        <f>IF(ISBLANK(HLOOKUP(BB$2,Monitoring_eng!$A$1:$DB$79,Results!$C49,FALSE)),"",IF(HLOOKUP(BB$2,Monitoring_eng!$A$1:$DB$79,Results!$C49,FALSE)=$I49,$P49,IF(HLOOKUP(BB$2,Monitoring_eng!$A$1:$DB$79,Results!$C49,FALSE)=$K49,$Q49,IF(HLOOKUP(BB$2,Monitoring_eng!$A$1:$DB$79,Results!$C49,FALSE)=$M49,$R49,IF(HLOOKUP(BB$2,Monitoring_eng!$A$1:$DB$79,Results!$C49,FALSE)=$O49,$S49,"CHYBA")))))</f>
        <v>0</v>
      </c>
      <c r="BC49" s="60">
        <f>IF(ISBLANK(HLOOKUP(BC$2,Monitoring_eng!$A$1:$DB$79,Results!$C49,FALSE)),"",IF(HLOOKUP(BC$2,Monitoring_eng!$A$1:$DB$79,Results!$C49,FALSE)=$I49,$P49,IF(HLOOKUP(BC$2,Monitoring_eng!$A$1:$DB$79,Results!$C49,FALSE)=$K49,$Q49,IF(HLOOKUP(BC$2,Monitoring_eng!$A$1:$DB$79,Results!$C49,FALSE)=$M49,$R49,IF(HLOOKUP(BC$2,Monitoring_eng!$A$1:$DB$79,Results!$C49,FALSE)=$O49,$S49,"CHYBA")))))</f>
        <v>4</v>
      </c>
      <c r="BD49" s="60">
        <f>IF(ISBLANK(HLOOKUP(BD$2,Monitoring_eng!$A$1:$DB$79,Results!$C49,FALSE)),"",IF(HLOOKUP(BD$2,Monitoring_eng!$A$1:$DB$79,Results!$C49,FALSE)=$I49,$P49,IF(HLOOKUP(BD$2,Monitoring_eng!$A$1:$DB$79,Results!$C49,FALSE)=$K49,$Q49,IF(HLOOKUP(BD$2,Monitoring_eng!$A$1:$DB$79,Results!$C49,FALSE)=$M49,$R49,IF(HLOOKUP(BD$2,Monitoring_eng!$A$1:$DB$79,Results!$C49,FALSE)=$O49,$S49,"CHYBA")))))</f>
        <v>4</v>
      </c>
      <c r="BE49" s="60">
        <f>IF(ISBLANK(HLOOKUP(BE$2,Monitoring_eng!$A$1:$DB$79,Results!$C49,FALSE)),"",IF(HLOOKUP(BE$2,Monitoring_eng!$A$1:$DB$79,Results!$C49,FALSE)=$I49,$P49,IF(HLOOKUP(BE$2,Monitoring_eng!$A$1:$DB$79,Results!$C49,FALSE)=$K49,$Q49,IF(HLOOKUP(BE$2,Monitoring_eng!$A$1:$DB$79,Results!$C49,FALSE)=$M49,$R49,IF(HLOOKUP(BE$2,Monitoring_eng!$A$1:$DB$79,Results!$C49,FALSE)=$O49,$S49,"CHYBA")))))</f>
        <v>4</v>
      </c>
      <c r="BF49" s="60">
        <f>IF(ISBLANK(HLOOKUP(BF$2,Monitoring_eng!$A$1:$DB$79,Results!$C49,FALSE)),"",IF(HLOOKUP(BF$2,Monitoring_eng!$A$1:$DB$79,Results!$C49,FALSE)=$I49,$P49,IF(HLOOKUP(BF$2,Monitoring_eng!$A$1:$DB$79,Results!$C49,FALSE)=$K49,$Q49,IF(HLOOKUP(BF$2,Monitoring_eng!$A$1:$DB$79,Results!$C49,FALSE)=$M49,$R49,IF(HLOOKUP(BF$2,Monitoring_eng!$A$1:$DB$79,Results!$C49,FALSE)=$O49,$S49,"CHYBA")))))</f>
        <v>4</v>
      </c>
      <c r="BG49" s="60">
        <f>IF(ISBLANK(HLOOKUP(BG$2,Monitoring_eng!$A$1:$DB$79,Results!$C49,FALSE)),"",IF(HLOOKUP(BG$2,Monitoring_eng!$A$1:$DB$79,Results!$C49,FALSE)=$I49,$P49,IF(HLOOKUP(BG$2,Monitoring_eng!$A$1:$DB$79,Results!$C49,FALSE)=$K49,$Q49,IF(HLOOKUP(BG$2,Monitoring_eng!$A$1:$DB$79,Results!$C49,FALSE)=$M49,$R49,IF(HLOOKUP(BG$2,Monitoring_eng!$A$1:$DB$79,Results!$C49,FALSE)=$O49,$S49,"CHYBA")))))</f>
        <v>4</v>
      </c>
      <c r="BH49" s="60">
        <f>IF(ISBLANK(HLOOKUP(BH$2,Monitoring_eng!$A$1:$DB$79,Results!$C49,FALSE)),"",IF(HLOOKUP(BH$2,Monitoring_eng!$A$1:$DB$79,Results!$C49,FALSE)=$I49,$P49,IF(HLOOKUP(BH$2,Monitoring_eng!$A$1:$DB$79,Results!$C49,FALSE)=$K49,$Q49,IF(HLOOKUP(BH$2,Monitoring_eng!$A$1:$DB$79,Results!$C49,FALSE)=$M49,$R49,IF(HLOOKUP(BH$2,Monitoring_eng!$A$1:$DB$79,Results!$C49,FALSE)=$O49,$S49,"CHYBA")))))</f>
        <v>4</v>
      </c>
      <c r="BI49" s="60">
        <f>IF(ISBLANK(HLOOKUP(BI$2,Monitoring_eng!$A$1:$DB$79,Results!$C49,FALSE)),"",IF(HLOOKUP(BI$2,Monitoring_eng!$A$1:$DB$79,Results!$C49,FALSE)=$I49,$P49,IF(HLOOKUP(BI$2,Monitoring_eng!$A$1:$DB$79,Results!$C49,FALSE)=$K49,$Q49,IF(HLOOKUP(BI$2,Monitoring_eng!$A$1:$DB$79,Results!$C49,FALSE)=$M49,$R49,IF(HLOOKUP(BI$2,Monitoring_eng!$A$1:$DB$79,Results!$C49,FALSE)=$O49,$S49,"CHYBA")))))</f>
        <v>4</v>
      </c>
      <c r="BJ49" s="60">
        <f>IF(ISBLANK(HLOOKUP(BJ$2,Monitoring_eng!$A$1:$DB$79,Results!$C49,FALSE)),"",IF(HLOOKUP(BJ$2,Monitoring_eng!$A$1:$DB$79,Results!$C49,FALSE)=$I49,$P49,IF(HLOOKUP(BJ$2,Monitoring_eng!$A$1:$DB$79,Results!$C49,FALSE)=$K49,$Q49,IF(HLOOKUP(BJ$2,Monitoring_eng!$A$1:$DB$79,Results!$C49,FALSE)=$M49,$R49,IF(HLOOKUP(BJ$2,Monitoring_eng!$A$1:$DB$79,Results!$C49,FALSE)=$O49,$S49,"CHYBA")))))</f>
        <v>4</v>
      </c>
      <c r="BK49" s="60">
        <f>IF(ISBLANK(HLOOKUP(BK$2,Monitoring_eng!$A$1:$DB$79,Results!$C49,FALSE)),"",IF(HLOOKUP(BK$2,Monitoring_eng!$A$1:$DB$79,Results!$C49,FALSE)=$I49,$P49,IF(HLOOKUP(BK$2,Monitoring_eng!$A$1:$DB$79,Results!$C49,FALSE)=$K49,$Q49,IF(HLOOKUP(BK$2,Monitoring_eng!$A$1:$DB$79,Results!$C49,FALSE)=$M49,$R49,IF(HLOOKUP(BK$2,Monitoring_eng!$A$1:$DB$79,Results!$C49,FALSE)=$O49,$S49,"CHYBA")))))</f>
        <v>4</v>
      </c>
      <c r="BL49" s="60">
        <f>IF(ISBLANK(HLOOKUP(BL$2,Monitoring_eng!$A$1:$DB$79,Results!$C49,FALSE)),"",IF(HLOOKUP(BL$2,Monitoring_eng!$A$1:$DB$79,Results!$C49,FALSE)=$I49,$P49,IF(HLOOKUP(BL$2,Monitoring_eng!$A$1:$DB$79,Results!$C49,FALSE)=$K49,$Q49,IF(HLOOKUP(BL$2,Monitoring_eng!$A$1:$DB$79,Results!$C49,FALSE)=$M49,$R49,IF(HLOOKUP(BL$2,Monitoring_eng!$A$1:$DB$79,Results!$C49,FALSE)=$O49,$S49,"CHYBA")))))</f>
        <v>0</v>
      </c>
      <c r="BM49" s="60">
        <f>IF(ISBLANK(HLOOKUP(BM$2,Monitoring_eng!$A$1:$DB$79,Results!$C49,FALSE)),"",IF(HLOOKUP(BM$2,Monitoring_eng!$A$1:$DB$79,Results!$C49,FALSE)=$I49,$P49,IF(HLOOKUP(BM$2,Monitoring_eng!$A$1:$DB$79,Results!$C49,FALSE)=$K49,$Q49,IF(HLOOKUP(BM$2,Monitoring_eng!$A$1:$DB$79,Results!$C49,FALSE)=$M49,$R49,IF(HLOOKUP(BM$2,Monitoring_eng!$A$1:$DB$79,Results!$C49,FALSE)=$O49,$S49,"CHYBA")))))</f>
        <v>4</v>
      </c>
      <c r="BN49" s="60">
        <f>IF(ISBLANK(HLOOKUP(BN$2,Monitoring_eng!$A$1:$DB$79,Results!$C49,FALSE)),"",IF(HLOOKUP(BN$2,Monitoring_eng!$A$1:$DB$79,Results!$C49,FALSE)=$I49,$P49,IF(HLOOKUP(BN$2,Monitoring_eng!$A$1:$DB$79,Results!$C49,FALSE)=$K49,$Q49,IF(HLOOKUP(BN$2,Monitoring_eng!$A$1:$DB$79,Results!$C49,FALSE)=$M49,$R49,IF(HLOOKUP(BN$2,Monitoring_eng!$A$1:$DB$79,Results!$C49,FALSE)=$O49,$S49,"CHYBA")))))</f>
        <v>4</v>
      </c>
      <c r="BO49" s="60">
        <f>IF(ISBLANK(HLOOKUP(BO$2,Monitoring_eng!$A$1:$DB$79,Results!$C49,FALSE)),"",IF(HLOOKUP(BO$2,Monitoring_eng!$A$1:$DB$79,Results!$C49,FALSE)=$I49,$P49,IF(HLOOKUP(BO$2,Monitoring_eng!$A$1:$DB$79,Results!$C49,FALSE)=$K49,$Q49,IF(HLOOKUP(BO$2,Monitoring_eng!$A$1:$DB$79,Results!$C49,FALSE)=$M49,$R49,IF(HLOOKUP(BO$2,Monitoring_eng!$A$1:$DB$79,Results!$C49,FALSE)=$O49,$S49,"CHYBA")))))</f>
        <v>4</v>
      </c>
      <c r="BP49" s="60">
        <f>IF(ISBLANK(HLOOKUP(BP$2,Monitoring_eng!$A$1:$DB$79,Results!$C49,FALSE)),"",IF(HLOOKUP(BP$2,Monitoring_eng!$A$1:$DB$79,Results!$C49,FALSE)=$I49,$P49,IF(HLOOKUP(BP$2,Monitoring_eng!$A$1:$DB$79,Results!$C49,FALSE)=$K49,$Q49,IF(HLOOKUP(BP$2,Monitoring_eng!$A$1:$DB$79,Results!$C49,FALSE)=$M49,$R49,IF(HLOOKUP(BP$2,Monitoring_eng!$A$1:$DB$79,Results!$C49,FALSE)=$O49,$S49,"CHYBA")))))</f>
        <v>4</v>
      </c>
      <c r="BQ49" s="60">
        <f>IF(ISBLANK(HLOOKUP(BQ$2,Monitoring_eng!$A$1:$DB$79,Results!$C49,FALSE)),"",IF(HLOOKUP(BQ$2,Monitoring_eng!$A$1:$DB$79,Results!$C49,FALSE)=$I49,$P49,IF(HLOOKUP(BQ$2,Monitoring_eng!$A$1:$DB$79,Results!$C49,FALSE)=$K49,$Q49,IF(HLOOKUP(BQ$2,Monitoring_eng!$A$1:$DB$79,Results!$C49,FALSE)=$M49,$R49,IF(HLOOKUP(BQ$2,Monitoring_eng!$A$1:$DB$79,Results!$C49,FALSE)=$O49,$S49,"CHYBA")))))</f>
        <v>4</v>
      </c>
    </row>
    <row r="50" spans="1:69" x14ac:dyDescent="0.3">
      <c r="A50" s="37" t="s">
        <v>900</v>
      </c>
      <c r="B50" s="37" t="s">
        <v>350</v>
      </c>
      <c r="C50" s="37">
        <v>49</v>
      </c>
      <c r="D50" s="47" t="s">
        <v>156</v>
      </c>
      <c r="E50" s="47" t="s">
        <v>179</v>
      </c>
      <c r="F50" s="48" t="s">
        <v>48</v>
      </c>
      <c r="G50" s="37">
        <v>1</v>
      </c>
      <c r="H50" s="37" t="s">
        <v>481</v>
      </c>
      <c r="I50" s="37" t="s">
        <v>621</v>
      </c>
      <c r="J50" s="37" t="s">
        <v>482</v>
      </c>
      <c r="K50" s="59" t="s">
        <v>622</v>
      </c>
      <c r="L50" s="37" t="s">
        <v>483</v>
      </c>
      <c r="M50" s="37" t="s">
        <v>623</v>
      </c>
      <c r="N50" s="37" t="s">
        <v>755</v>
      </c>
      <c r="O50" s="37" t="s">
        <v>755</v>
      </c>
      <c r="P50" s="37">
        <f t="shared" si="0"/>
        <v>1</v>
      </c>
      <c r="Q50" s="37">
        <v>0</v>
      </c>
      <c r="R50" s="37">
        <f t="shared" si="1"/>
        <v>0.5</v>
      </c>
      <c r="S50" s="37" t="s">
        <v>755</v>
      </c>
      <c r="T50" s="60">
        <f>IF(ISBLANK(HLOOKUP(T$2,Monitoring_eng!$A$1:$DB$79,Results!$C50,FALSE)),"",IF(HLOOKUP(T$2,Monitoring_eng!$A$1:$DB$79,Results!$C50,FALSE)=$I50,$P50,IF(HLOOKUP(T$2,Monitoring_eng!$A$1:$DB$79,Results!$C50,FALSE)=$K50,$Q50,IF(HLOOKUP(T$2,Monitoring_eng!$A$1:$DB$79,Results!$C50,FALSE)=$M50,$R50,IF(HLOOKUP(T$2,Monitoring_eng!$A$1:$DB$79,Results!$C50,FALSE)=$O50,$S50,"CHYBA")))))</f>
        <v>1</v>
      </c>
      <c r="U50" s="60">
        <f>IF(ISBLANK(HLOOKUP(U$2,Monitoring_eng!$A$1:$DB$79,Results!$C50,FALSE)),"",IF(HLOOKUP(U$2,Monitoring_eng!$A$1:$DB$79,Results!$C50,FALSE)=$I50,$P50,IF(HLOOKUP(U$2,Monitoring_eng!$A$1:$DB$79,Results!$C50,FALSE)=$K50,$Q50,IF(HLOOKUP(U$2,Monitoring_eng!$A$1:$DB$79,Results!$C50,FALSE)=$M50,$R50,IF(HLOOKUP(U$2,Monitoring_eng!$A$1:$DB$79,Results!$C50,FALSE)=$O50,$S50,"CHYBA")))))</f>
        <v>0</v>
      </c>
      <c r="V50" s="60">
        <f>IF(ISBLANK(HLOOKUP(V$2,Monitoring_eng!$A$1:$DB$79,Results!$C50,FALSE)),"",IF(HLOOKUP(V$2,Monitoring_eng!$A$1:$DB$79,Results!$C50,FALSE)=$I50,$P50,IF(HLOOKUP(V$2,Monitoring_eng!$A$1:$DB$79,Results!$C50,FALSE)=$K50,$Q50,IF(HLOOKUP(V$2,Monitoring_eng!$A$1:$DB$79,Results!$C50,FALSE)=$M50,$R50,IF(HLOOKUP(V$2,Monitoring_eng!$A$1:$DB$79,Results!$C50,FALSE)=$O50,$S50,"CHYBA")))))</f>
        <v>1</v>
      </c>
      <c r="W50" s="60">
        <f>IF(ISBLANK(HLOOKUP(W$2,Monitoring_eng!$A$1:$DB$79,Results!$C50,FALSE)),"",IF(HLOOKUP(W$2,Monitoring_eng!$A$1:$DB$79,Results!$C50,FALSE)=$I50,$P50,IF(HLOOKUP(W$2,Monitoring_eng!$A$1:$DB$79,Results!$C50,FALSE)=$K50,$Q50,IF(HLOOKUP(W$2,Monitoring_eng!$A$1:$DB$79,Results!$C50,FALSE)=$M50,$R50,IF(HLOOKUP(W$2,Monitoring_eng!$A$1:$DB$79,Results!$C50,FALSE)=$O50,$S50,"CHYBA")))))</f>
        <v>1</v>
      </c>
      <c r="X50" s="60">
        <f>IF(ISBLANK(HLOOKUP(X$2,Monitoring_eng!$A$1:$DB$79,Results!$C50,FALSE)),"",IF(HLOOKUP(X$2,Monitoring_eng!$A$1:$DB$79,Results!$C50,FALSE)=$I50,$P50,IF(HLOOKUP(X$2,Monitoring_eng!$A$1:$DB$79,Results!$C50,FALSE)=$K50,$Q50,IF(HLOOKUP(X$2,Monitoring_eng!$A$1:$DB$79,Results!$C50,FALSE)=$M50,$R50,IF(HLOOKUP(X$2,Monitoring_eng!$A$1:$DB$79,Results!$C50,FALSE)=$O50,$S50,"CHYBA")))))</f>
        <v>1</v>
      </c>
      <c r="Y50" s="60">
        <f>IF(ISBLANK(HLOOKUP(Y$2,Monitoring_eng!$A$1:$DB$79,Results!$C50,FALSE)),"",IF(HLOOKUP(Y$2,Monitoring_eng!$A$1:$DB$79,Results!$C50,FALSE)=$I50,$P50,IF(HLOOKUP(Y$2,Monitoring_eng!$A$1:$DB$79,Results!$C50,FALSE)=$K50,$Q50,IF(HLOOKUP(Y$2,Monitoring_eng!$A$1:$DB$79,Results!$C50,FALSE)=$M50,$R50,IF(HLOOKUP(Y$2,Monitoring_eng!$A$1:$DB$79,Results!$C50,FALSE)=$O50,$S50,"CHYBA")))))</f>
        <v>1</v>
      </c>
      <c r="Z50" s="60">
        <f>IF(ISBLANK(HLOOKUP(Z$2,Monitoring_eng!$A$1:$DB$79,Results!$C50,FALSE)),"",IF(HLOOKUP(Z$2,Monitoring_eng!$A$1:$DB$79,Results!$C50,FALSE)=$I50,$P50,IF(HLOOKUP(Z$2,Monitoring_eng!$A$1:$DB$79,Results!$C50,FALSE)=$K50,$Q50,IF(HLOOKUP(Z$2,Monitoring_eng!$A$1:$DB$79,Results!$C50,FALSE)=$M50,$R50,IF(HLOOKUP(Z$2,Monitoring_eng!$A$1:$DB$79,Results!$C50,FALSE)=$O50,$S50,"CHYBA")))))</f>
        <v>1</v>
      </c>
      <c r="AA50" s="60">
        <f>IF(ISBLANK(HLOOKUP(AA$2,Monitoring_eng!$A$1:$DB$79,Results!$C50,FALSE)),"",IF(HLOOKUP(AA$2,Monitoring_eng!$A$1:$DB$79,Results!$C50,FALSE)=$I50,$P50,IF(HLOOKUP(AA$2,Monitoring_eng!$A$1:$DB$79,Results!$C50,FALSE)=$K50,$Q50,IF(HLOOKUP(AA$2,Monitoring_eng!$A$1:$DB$79,Results!$C50,FALSE)=$M50,$R50,IF(HLOOKUP(AA$2,Monitoring_eng!$A$1:$DB$79,Results!$C50,FALSE)=$O50,$S50,"CHYBA")))))</f>
        <v>1</v>
      </c>
      <c r="AB50" s="60">
        <f>IF(ISBLANK(HLOOKUP(AB$2,Monitoring_eng!$A$1:$DB$79,Results!$C50,FALSE)),"",IF(HLOOKUP(AB$2,Monitoring_eng!$A$1:$DB$79,Results!$C50,FALSE)=$I50,$P50,IF(HLOOKUP(AB$2,Monitoring_eng!$A$1:$DB$79,Results!$C50,FALSE)=$K50,$Q50,IF(HLOOKUP(AB$2,Monitoring_eng!$A$1:$DB$79,Results!$C50,FALSE)=$M50,$R50,IF(HLOOKUP(AB$2,Monitoring_eng!$A$1:$DB$79,Results!$C50,FALSE)=$O50,$S50,"CHYBA")))))</f>
        <v>1</v>
      </c>
      <c r="AC50" s="60">
        <f>IF(ISBLANK(HLOOKUP(AC$2,Monitoring_eng!$A$1:$DB$79,Results!$C50,FALSE)),"",IF(HLOOKUP(AC$2,Monitoring_eng!$A$1:$DB$79,Results!$C50,FALSE)=$I50,$P50,IF(HLOOKUP(AC$2,Monitoring_eng!$A$1:$DB$79,Results!$C50,FALSE)=$K50,$Q50,IF(HLOOKUP(AC$2,Monitoring_eng!$A$1:$DB$79,Results!$C50,FALSE)=$M50,$R50,IF(HLOOKUP(AC$2,Monitoring_eng!$A$1:$DB$79,Results!$C50,FALSE)=$O50,$S50,"CHYBA")))))</f>
        <v>1</v>
      </c>
      <c r="AD50" s="60">
        <f>IF(ISBLANK(HLOOKUP(AD$2,Monitoring_eng!$A$1:$DB$79,Results!$C50,FALSE)),"",IF(HLOOKUP(AD$2,Monitoring_eng!$A$1:$DB$79,Results!$C50,FALSE)=$I50,$P50,IF(HLOOKUP(AD$2,Monitoring_eng!$A$1:$DB$79,Results!$C50,FALSE)=$K50,$Q50,IF(HLOOKUP(AD$2,Monitoring_eng!$A$1:$DB$79,Results!$C50,FALSE)=$M50,$R50,IF(HLOOKUP(AD$2,Monitoring_eng!$A$1:$DB$79,Results!$C50,FALSE)=$O50,$S50,"CHYBA")))))</f>
        <v>1</v>
      </c>
      <c r="AE50" s="60">
        <f>IF(ISBLANK(HLOOKUP(AE$2,Monitoring_eng!$A$1:$DB$79,Results!$C50,FALSE)),"",IF(HLOOKUP(AE$2,Monitoring_eng!$A$1:$DB$79,Results!$C50,FALSE)=$I50,$P50,IF(HLOOKUP(AE$2,Monitoring_eng!$A$1:$DB$79,Results!$C50,FALSE)=$K50,$Q50,IF(HLOOKUP(AE$2,Monitoring_eng!$A$1:$DB$79,Results!$C50,FALSE)=$M50,$R50,IF(HLOOKUP(AE$2,Monitoring_eng!$A$1:$DB$79,Results!$C50,FALSE)=$O50,$S50,"CHYBA")))))</f>
        <v>0.5</v>
      </c>
      <c r="AF50" s="60">
        <f>IF(ISBLANK(HLOOKUP(AF$2,Monitoring_eng!$A$1:$DB$79,Results!$C50,FALSE)),"",IF(HLOOKUP(AF$2,Monitoring_eng!$A$1:$DB$79,Results!$C50,FALSE)=$I50,$P50,IF(HLOOKUP(AF$2,Monitoring_eng!$A$1:$DB$79,Results!$C50,FALSE)=$K50,$Q50,IF(HLOOKUP(AF$2,Monitoring_eng!$A$1:$DB$79,Results!$C50,FALSE)=$M50,$R50,IF(HLOOKUP(AF$2,Monitoring_eng!$A$1:$DB$79,Results!$C50,FALSE)=$O50,$S50,"CHYBA")))))</f>
        <v>1</v>
      </c>
      <c r="AG50" s="60">
        <f>IF(ISBLANK(HLOOKUP(AG$2,Monitoring_eng!$A$1:$DB$79,Results!$C50,FALSE)),"",IF(HLOOKUP(AG$2,Monitoring_eng!$A$1:$DB$79,Results!$C50,FALSE)=$I50,$P50,IF(HLOOKUP(AG$2,Monitoring_eng!$A$1:$DB$79,Results!$C50,FALSE)=$K50,$Q50,IF(HLOOKUP(AG$2,Monitoring_eng!$A$1:$DB$79,Results!$C50,FALSE)=$M50,$R50,IF(HLOOKUP(AG$2,Monitoring_eng!$A$1:$DB$79,Results!$C50,FALSE)=$O50,$S50,"CHYBA")))))</f>
        <v>1</v>
      </c>
      <c r="AH50" s="60">
        <f>IF(ISBLANK(HLOOKUP(AH$2,Monitoring_eng!$A$1:$DB$79,Results!$C50,FALSE)),"",IF(HLOOKUP(AH$2,Monitoring_eng!$A$1:$DB$79,Results!$C50,FALSE)=$I50,$P50,IF(HLOOKUP(AH$2,Monitoring_eng!$A$1:$DB$79,Results!$C50,FALSE)=$K50,$Q50,IF(HLOOKUP(AH$2,Monitoring_eng!$A$1:$DB$79,Results!$C50,FALSE)=$M50,$R50,IF(HLOOKUP(AH$2,Monitoring_eng!$A$1:$DB$79,Results!$C50,FALSE)=$O50,$S50,"CHYBA")))))</f>
        <v>1</v>
      </c>
      <c r="AI50" s="60">
        <f>IF(ISBLANK(HLOOKUP(AI$2,Monitoring_eng!$A$1:$DB$79,Results!$C50,FALSE)),"",IF(HLOOKUP(AI$2,Monitoring_eng!$A$1:$DB$79,Results!$C50,FALSE)=$I50,$P50,IF(HLOOKUP(AI$2,Monitoring_eng!$A$1:$DB$79,Results!$C50,FALSE)=$K50,$Q50,IF(HLOOKUP(AI$2,Monitoring_eng!$A$1:$DB$79,Results!$C50,FALSE)=$M50,$R50,IF(HLOOKUP(AI$2,Monitoring_eng!$A$1:$DB$79,Results!$C50,FALSE)=$O50,$S50,"CHYBA")))))</f>
        <v>0</v>
      </c>
      <c r="AJ50" s="60">
        <f>IF(ISBLANK(HLOOKUP(AJ$2,Monitoring_eng!$A$1:$DB$79,Results!$C50,FALSE)),"",IF(HLOOKUP(AJ$2,Monitoring_eng!$A$1:$DB$79,Results!$C50,FALSE)=$I50,$P50,IF(HLOOKUP(AJ$2,Monitoring_eng!$A$1:$DB$79,Results!$C50,FALSE)=$K50,$Q50,IF(HLOOKUP(AJ$2,Monitoring_eng!$A$1:$DB$79,Results!$C50,FALSE)=$M50,$R50,IF(HLOOKUP(AJ$2,Monitoring_eng!$A$1:$DB$79,Results!$C50,FALSE)=$O50,$S50,"CHYBA")))))</f>
        <v>0</v>
      </c>
      <c r="AK50" s="60">
        <f>IF(ISBLANK(HLOOKUP(AK$2,Monitoring_eng!$A$1:$DB$79,Results!$C50,FALSE)),"",IF(HLOOKUP(AK$2,Monitoring_eng!$A$1:$DB$79,Results!$C50,FALSE)=$I50,$P50,IF(HLOOKUP(AK$2,Monitoring_eng!$A$1:$DB$79,Results!$C50,FALSE)=$K50,$Q50,IF(HLOOKUP(AK$2,Monitoring_eng!$A$1:$DB$79,Results!$C50,FALSE)=$M50,$R50,IF(HLOOKUP(AK$2,Monitoring_eng!$A$1:$DB$79,Results!$C50,FALSE)=$O50,$S50,"CHYBA")))))</f>
        <v>0</v>
      </c>
      <c r="AL50" s="60">
        <f>IF(ISBLANK(HLOOKUP(AL$2,Monitoring_eng!$A$1:$DB$79,Results!$C50,FALSE)),"",IF(HLOOKUP(AL$2,Monitoring_eng!$A$1:$DB$79,Results!$C50,FALSE)=$I50,$P50,IF(HLOOKUP(AL$2,Monitoring_eng!$A$1:$DB$79,Results!$C50,FALSE)=$K50,$Q50,IF(HLOOKUP(AL$2,Monitoring_eng!$A$1:$DB$79,Results!$C50,FALSE)=$M50,$R50,IF(HLOOKUP(AL$2,Monitoring_eng!$A$1:$DB$79,Results!$C50,FALSE)=$O50,$S50,"CHYBA")))))</f>
        <v>0.5</v>
      </c>
      <c r="AM50" s="60">
        <f>IF(ISBLANK(HLOOKUP(AM$2,Monitoring_eng!$A$1:$DB$79,Results!$C50,FALSE)),"",IF(HLOOKUP(AM$2,Monitoring_eng!$A$1:$DB$79,Results!$C50,FALSE)=$I50,$P50,IF(HLOOKUP(AM$2,Monitoring_eng!$A$1:$DB$79,Results!$C50,FALSE)=$K50,$Q50,IF(HLOOKUP(AM$2,Monitoring_eng!$A$1:$DB$79,Results!$C50,FALSE)=$M50,$R50,IF(HLOOKUP(AM$2,Monitoring_eng!$A$1:$DB$79,Results!$C50,FALSE)=$O50,$S50,"CHYBA")))))</f>
        <v>1</v>
      </c>
      <c r="AN50" s="60">
        <f>IF(ISBLANK(HLOOKUP(AN$2,Monitoring_eng!$A$1:$DB$79,Results!$C50,FALSE)),"",IF(HLOOKUP(AN$2,Monitoring_eng!$A$1:$DB$79,Results!$C50,FALSE)=$I50,$P50,IF(HLOOKUP(AN$2,Monitoring_eng!$A$1:$DB$79,Results!$C50,FALSE)=$K50,$Q50,IF(HLOOKUP(AN$2,Monitoring_eng!$A$1:$DB$79,Results!$C50,FALSE)=$M50,$R50,IF(HLOOKUP(AN$2,Monitoring_eng!$A$1:$DB$79,Results!$C50,FALSE)=$O50,$S50,"CHYBA")))))</f>
        <v>1</v>
      </c>
      <c r="AO50" s="60">
        <f>IF(ISBLANK(HLOOKUP(AO$2,Monitoring_eng!$A$1:$DB$79,Results!$C50,FALSE)),"",IF(HLOOKUP(AO$2,Monitoring_eng!$A$1:$DB$79,Results!$C50,FALSE)=$I50,$P50,IF(HLOOKUP(AO$2,Monitoring_eng!$A$1:$DB$79,Results!$C50,FALSE)=$K50,$Q50,IF(HLOOKUP(AO$2,Monitoring_eng!$A$1:$DB$79,Results!$C50,FALSE)=$M50,$R50,IF(HLOOKUP(AO$2,Monitoring_eng!$A$1:$DB$79,Results!$C50,FALSE)=$O50,$S50,"CHYBA")))))</f>
        <v>1</v>
      </c>
      <c r="AP50" s="60">
        <f>IF(ISBLANK(HLOOKUP(AP$2,Monitoring_eng!$A$1:$DB$79,Results!$C50,FALSE)),"",IF(HLOOKUP(AP$2,Monitoring_eng!$A$1:$DB$79,Results!$C50,FALSE)=$I50,$P50,IF(HLOOKUP(AP$2,Monitoring_eng!$A$1:$DB$79,Results!$C50,FALSE)=$K50,$Q50,IF(HLOOKUP(AP$2,Monitoring_eng!$A$1:$DB$79,Results!$C50,FALSE)=$M50,$R50,IF(HLOOKUP(AP$2,Monitoring_eng!$A$1:$DB$79,Results!$C50,FALSE)=$O50,$S50,"CHYBA")))))</f>
        <v>1</v>
      </c>
      <c r="AQ50" s="60">
        <f>IF(ISBLANK(HLOOKUP(AQ$2,Monitoring_eng!$A$1:$DB$79,Results!$C50,FALSE)),"",IF(HLOOKUP(AQ$2,Monitoring_eng!$A$1:$DB$79,Results!$C50,FALSE)=$I50,$P50,IF(HLOOKUP(AQ$2,Monitoring_eng!$A$1:$DB$79,Results!$C50,FALSE)=$K50,$Q50,IF(HLOOKUP(AQ$2,Monitoring_eng!$A$1:$DB$79,Results!$C50,FALSE)=$M50,$R50,IF(HLOOKUP(AQ$2,Monitoring_eng!$A$1:$DB$79,Results!$C50,FALSE)=$O50,$S50,"CHYBA")))))</f>
        <v>1</v>
      </c>
      <c r="AR50" s="60">
        <f>IF(ISBLANK(HLOOKUP(AR$2,Monitoring_eng!$A$1:$DB$79,Results!$C50,FALSE)),"",IF(HLOOKUP(AR$2,Monitoring_eng!$A$1:$DB$79,Results!$C50,FALSE)=$I50,$P50,IF(HLOOKUP(AR$2,Monitoring_eng!$A$1:$DB$79,Results!$C50,FALSE)=$K50,$Q50,IF(HLOOKUP(AR$2,Monitoring_eng!$A$1:$DB$79,Results!$C50,FALSE)=$M50,$R50,IF(HLOOKUP(AR$2,Monitoring_eng!$A$1:$DB$79,Results!$C50,FALSE)=$O50,$S50,"CHYBA")))))</f>
        <v>1</v>
      </c>
      <c r="AS50" s="60">
        <f>IF(ISBLANK(HLOOKUP(AS$2,Monitoring_eng!$A$1:$DB$79,Results!$C50,FALSE)),"",IF(HLOOKUP(AS$2,Monitoring_eng!$A$1:$DB$79,Results!$C50,FALSE)=$I50,$P50,IF(HLOOKUP(AS$2,Monitoring_eng!$A$1:$DB$79,Results!$C50,FALSE)=$K50,$Q50,IF(HLOOKUP(AS$2,Monitoring_eng!$A$1:$DB$79,Results!$C50,FALSE)=$M50,$R50,IF(HLOOKUP(AS$2,Monitoring_eng!$A$1:$DB$79,Results!$C50,FALSE)=$O50,$S50,"CHYBA")))))</f>
        <v>0.5</v>
      </c>
      <c r="AT50" s="60">
        <f>IF(ISBLANK(HLOOKUP(AT$2,Monitoring_eng!$A$1:$DB$79,Results!$C50,FALSE)),"",IF(HLOOKUP(AT$2,Monitoring_eng!$A$1:$DB$79,Results!$C50,FALSE)=$I50,$P50,IF(HLOOKUP(AT$2,Monitoring_eng!$A$1:$DB$79,Results!$C50,FALSE)=$K50,$Q50,IF(HLOOKUP(AT$2,Monitoring_eng!$A$1:$DB$79,Results!$C50,FALSE)=$M50,$R50,IF(HLOOKUP(AT$2,Monitoring_eng!$A$1:$DB$79,Results!$C50,FALSE)=$O50,$S50,"CHYBA")))))</f>
        <v>1</v>
      </c>
      <c r="AU50" s="60">
        <f>IF(ISBLANK(HLOOKUP(AU$2,Monitoring_eng!$A$1:$DB$79,Results!$C50,FALSE)),"",IF(HLOOKUP(AU$2,Monitoring_eng!$A$1:$DB$79,Results!$C50,FALSE)=$I50,$P50,IF(HLOOKUP(AU$2,Monitoring_eng!$A$1:$DB$79,Results!$C50,FALSE)=$K50,$Q50,IF(HLOOKUP(AU$2,Monitoring_eng!$A$1:$DB$79,Results!$C50,FALSE)=$M50,$R50,IF(HLOOKUP(AU$2,Monitoring_eng!$A$1:$DB$79,Results!$C50,FALSE)=$O50,$S50,"CHYBA")))))</f>
        <v>1</v>
      </c>
      <c r="AV50" s="60">
        <f>IF(ISBLANK(HLOOKUP(AV$2,Monitoring_eng!$A$1:$DB$79,Results!$C50,FALSE)),"",IF(HLOOKUP(AV$2,Monitoring_eng!$A$1:$DB$79,Results!$C50,FALSE)=$I50,$P50,IF(HLOOKUP(AV$2,Monitoring_eng!$A$1:$DB$79,Results!$C50,FALSE)=$K50,$Q50,IF(HLOOKUP(AV$2,Monitoring_eng!$A$1:$DB$79,Results!$C50,FALSE)=$M50,$R50,IF(HLOOKUP(AV$2,Monitoring_eng!$A$1:$DB$79,Results!$C50,FALSE)=$O50,$S50,"CHYBA")))))</f>
        <v>1</v>
      </c>
      <c r="AW50" s="60">
        <f>IF(ISBLANK(HLOOKUP(AW$2,Monitoring_eng!$A$1:$DB$79,Results!$C50,FALSE)),"",IF(HLOOKUP(AW$2,Monitoring_eng!$A$1:$DB$79,Results!$C50,FALSE)=$I50,$P50,IF(HLOOKUP(AW$2,Monitoring_eng!$A$1:$DB$79,Results!$C50,FALSE)=$K50,$Q50,IF(HLOOKUP(AW$2,Monitoring_eng!$A$1:$DB$79,Results!$C50,FALSE)=$M50,$R50,IF(HLOOKUP(AW$2,Monitoring_eng!$A$1:$DB$79,Results!$C50,FALSE)=$O50,$S50,"CHYBA")))))</f>
        <v>1</v>
      </c>
      <c r="AX50" s="60">
        <f>IF(ISBLANK(HLOOKUP(AX$2,Monitoring_eng!$A$1:$DB$79,Results!$C50,FALSE)),"",IF(HLOOKUP(AX$2,Monitoring_eng!$A$1:$DB$79,Results!$C50,FALSE)=$I50,$P50,IF(HLOOKUP(AX$2,Monitoring_eng!$A$1:$DB$79,Results!$C50,FALSE)=$K50,$Q50,IF(HLOOKUP(AX$2,Monitoring_eng!$A$1:$DB$79,Results!$C50,FALSE)=$M50,$R50,IF(HLOOKUP(AX$2,Monitoring_eng!$A$1:$DB$79,Results!$C50,FALSE)=$O50,$S50,"CHYBA")))))</f>
        <v>0.5</v>
      </c>
      <c r="AY50" s="60">
        <f>IF(ISBLANK(HLOOKUP(AY$2,Monitoring_eng!$A$1:$DB$79,Results!$C50,FALSE)),"",IF(HLOOKUP(AY$2,Monitoring_eng!$A$1:$DB$79,Results!$C50,FALSE)=$I50,$P50,IF(HLOOKUP(AY$2,Monitoring_eng!$A$1:$DB$79,Results!$C50,FALSE)=$K50,$Q50,IF(HLOOKUP(AY$2,Monitoring_eng!$A$1:$DB$79,Results!$C50,FALSE)=$M50,$R50,IF(HLOOKUP(AY$2,Monitoring_eng!$A$1:$DB$79,Results!$C50,FALSE)=$O50,$S50,"CHYBA")))))</f>
        <v>0</v>
      </c>
      <c r="AZ50" s="60">
        <f>IF(ISBLANK(HLOOKUP(AZ$2,Monitoring_eng!$A$1:$DB$79,Results!$C50,FALSE)),"",IF(HLOOKUP(AZ$2,Monitoring_eng!$A$1:$DB$79,Results!$C50,FALSE)=$I50,$P50,IF(HLOOKUP(AZ$2,Monitoring_eng!$A$1:$DB$79,Results!$C50,FALSE)=$K50,$Q50,IF(HLOOKUP(AZ$2,Monitoring_eng!$A$1:$DB$79,Results!$C50,FALSE)=$M50,$R50,IF(HLOOKUP(AZ$2,Monitoring_eng!$A$1:$DB$79,Results!$C50,FALSE)=$O50,$S50,"CHYBA")))))</f>
        <v>1</v>
      </c>
      <c r="BA50" s="60">
        <f>IF(ISBLANK(HLOOKUP(BA$2,Monitoring_eng!$A$1:$DB$79,Results!$C50,FALSE)),"",IF(HLOOKUP(BA$2,Monitoring_eng!$A$1:$DB$79,Results!$C50,FALSE)=$I50,$P50,IF(HLOOKUP(BA$2,Monitoring_eng!$A$1:$DB$79,Results!$C50,FALSE)=$K50,$Q50,IF(HLOOKUP(BA$2,Monitoring_eng!$A$1:$DB$79,Results!$C50,FALSE)=$M50,$R50,IF(HLOOKUP(BA$2,Monitoring_eng!$A$1:$DB$79,Results!$C50,FALSE)=$O50,$S50,"CHYBA")))))</f>
        <v>1</v>
      </c>
      <c r="BB50" s="60">
        <f>IF(ISBLANK(HLOOKUP(BB$2,Monitoring_eng!$A$1:$DB$79,Results!$C50,FALSE)),"",IF(HLOOKUP(BB$2,Monitoring_eng!$A$1:$DB$79,Results!$C50,FALSE)=$I50,$P50,IF(HLOOKUP(BB$2,Monitoring_eng!$A$1:$DB$79,Results!$C50,FALSE)=$K50,$Q50,IF(HLOOKUP(BB$2,Monitoring_eng!$A$1:$DB$79,Results!$C50,FALSE)=$M50,$R50,IF(HLOOKUP(BB$2,Monitoring_eng!$A$1:$DB$79,Results!$C50,FALSE)=$O50,$S50,"CHYBA")))))</f>
        <v>0.5</v>
      </c>
      <c r="BC50" s="60">
        <f>IF(ISBLANK(HLOOKUP(BC$2,Monitoring_eng!$A$1:$DB$79,Results!$C50,FALSE)),"",IF(HLOOKUP(BC$2,Monitoring_eng!$A$1:$DB$79,Results!$C50,FALSE)=$I50,$P50,IF(HLOOKUP(BC$2,Monitoring_eng!$A$1:$DB$79,Results!$C50,FALSE)=$K50,$Q50,IF(HLOOKUP(BC$2,Monitoring_eng!$A$1:$DB$79,Results!$C50,FALSE)=$M50,$R50,IF(HLOOKUP(BC$2,Monitoring_eng!$A$1:$DB$79,Results!$C50,FALSE)=$O50,$S50,"CHYBA")))))</f>
        <v>1</v>
      </c>
      <c r="BD50" s="60">
        <f>IF(ISBLANK(HLOOKUP(BD$2,Monitoring_eng!$A$1:$DB$79,Results!$C50,FALSE)),"",IF(HLOOKUP(BD$2,Monitoring_eng!$A$1:$DB$79,Results!$C50,FALSE)=$I50,$P50,IF(HLOOKUP(BD$2,Monitoring_eng!$A$1:$DB$79,Results!$C50,FALSE)=$K50,$Q50,IF(HLOOKUP(BD$2,Monitoring_eng!$A$1:$DB$79,Results!$C50,FALSE)=$M50,$R50,IF(HLOOKUP(BD$2,Monitoring_eng!$A$1:$DB$79,Results!$C50,FALSE)=$O50,$S50,"CHYBA")))))</f>
        <v>1</v>
      </c>
      <c r="BE50" s="60">
        <f>IF(ISBLANK(HLOOKUP(BE$2,Monitoring_eng!$A$1:$DB$79,Results!$C50,FALSE)),"",IF(HLOOKUP(BE$2,Monitoring_eng!$A$1:$DB$79,Results!$C50,FALSE)=$I50,$P50,IF(HLOOKUP(BE$2,Monitoring_eng!$A$1:$DB$79,Results!$C50,FALSE)=$K50,$Q50,IF(HLOOKUP(BE$2,Monitoring_eng!$A$1:$DB$79,Results!$C50,FALSE)=$M50,$R50,IF(HLOOKUP(BE$2,Monitoring_eng!$A$1:$DB$79,Results!$C50,FALSE)=$O50,$S50,"CHYBA")))))</f>
        <v>1</v>
      </c>
      <c r="BF50" s="60">
        <f>IF(ISBLANK(HLOOKUP(BF$2,Monitoring_eng!$A$1:$DB$79,Results!$C50,FALSE)),"",IF(HLOOKUP(BF$2,Monitoring_eng!$A$1:$DB$79,Results!$C50,FALSE)=$I50,$P50,IF(HLOOKUP(BF$2,Monitoring_eng!$A$1:$DB$79,Results!$C50,FALSE)=$K50,$Q50,IF(HLOOKUP(BF$2,Monitoring_eng!$A$1:$DB$79,Results!$C50,FALSE)=$M50,$R50,IF(HLOOKUP(BF$2,Monitoring_eng!$A$1:$DB$79,Results!$C50,FALSE)=$O50,$S50,"CHYBA")))))</f>
        <v>1</v>
      </c>
      <c r="BG50" s="60">
        <f>IF(ISBLANK(HLOOKUP(BG$2,Monitoring_eng!$A$1:$DB$79,Results!$C50,FALSE)),"",IF(HLOOKUP(BG$2,Monitoring_eng!$A$1:$DB$79,Results!$C50,FALSE)=$I50,$P50,IF(HLOOKUP(BG$2,Monitoring_eng!$A$1:$DB$79,Results!$C50,FALSE)=$K50,$Q50,IF(HLOOKUP(BG$2,Monitoring_eng!$A$1:$DB$79,Results!$C50,FALSE)=$M50,$R50,IF(HLOOKUP(BG$2,Monitoring_eng!$A$1:$DB$79,Results!$C50,FALSE)=$O50,$S50,"CHYBA")))))</f>
        <v>1</v>
      </c>
      <c r="BH50" s="60">
        <f>IF(ISBLANK(HLOOKUP(BH$2,Monitoring_eng!$A$1:$DB$79,Results!$C50,FALSE)),"",IF(HLOOKUP(BH$2,Monitoring_eng!$A$1:$DB$79,Results!$C50,FALSE)=$I50,$P50,IF(HLOOKUP(BH$2,Monitoring_eng!$A$1:$DB$79,Results!$C50,FALSE)=$K50,$Q50,IF(HLOOKUP(BH$2,Monitoring_eng!$A$1:$DB$79,Results!$C50,FALSE)=$M50,$R50,IF(HLOOKUP(BH$2,Monitoring_eng!$A$1:$DB$79,Results!$C50,FALSE)=$O50,$S50,"CHYBA")))))</f>
        <v>1</v>
      </c>
      <c r="BI50" s="60">
        <f>IF(ISBLANK(HLOOKUP(BI$2,Monitoring_eng!$A$1:$DB$79,Results!$C50,FALSE)),"",IF(HLOOKUP(BI$2,Monitoring_eng!$A$1:$DB$79,Results!$C50,FALSE)=$I50,$P50,IF(HLOOKUP(BI$2,Monitoring_eng!$A$1:$DB$79,Results!$C50,FALSE)=$K50,$Q50,IF(HLOOKUP(BI$2,Monitoring_eng!$A$1:$DB$79,Results!$C50,FALSE)=$M50,$R50,IF(HLOOKUP(BI$2,Monitoring_eng!$A$1:$DB$79,Results!$C50,FALSE)=$O50,$S50,"CHYBA")))))</f>
        <v>1</v>
      </c>
      <c r="BJ50" s="60">
        <f>IF(ISBLANK(HLOOKUP(BJ$2,Monitoring_eng!$A$1:$DB$79,Results!$C50,FALSE)),"",IF(HLOOKUP(BJ$2,Monitoring_eng!$A$1:$DB$79,Results!$C50,FALSE)=$I50,$P50,IF(HLOOKUP(BJ$2,Monitoring_eng!$A$1:$DB$79,Results!$C50,FALSE)=$K50,$Q50,IF(HLOOKUP(BJ$2,Monitoring_eng!$A$1:$DB$79,Results!$C50,FALSE)=$M50,$R50,IF(HLOOKUP(BJ$2,Monitoring_eng!$A$1:$DB$79,Results!$C50,FALSE)=$O50,$S50,"CHYBA")))))</f>
        <v>1</v>
      </c>
      <c r="BK50" s="60">
        <f>IF(ISBLANK(HLOOKUP(BK$2,Monitoring_eng!$A$1:$DB$79,Results!$C50,FALSE)),"",IF(HLOOKUP(BK$2,Monitoring_eng!$A$1:$DB$79,Results!$C50,FALSE)=$I50,$P50,IF(HLOOKUP(BK$2,Monitoring_eng!$A$1:$DB$79,Results!$C50,FALSE)=$K50,$Q50,IF(HLOOKUP(BK$2,Monitoring_eng!$A$1:$DB$79,Results!$C50,FALSE)=$M50,$R50,IF(HLOOKUP(BK$2,Monitoring_eng!$A$1:$DB$79,Results!$C50,FALSE)=$O50,$S50,"CHYBA")))))</f>
        <v>1</v>
      </c>
      <c r="BL50" s="60">
        <f>IF(ISBLANK(HLOOKUP(BL$2,Monitoring_eng!$A$1:$DB$79,Results!$C50,FALSE)),"",IF(HLOOKUP(BL$2,Monitoring_eng!$A$1:$DB$79,Results!$C50,FALSE)=$I50,$P50,IF(HLOOKUP(BL$2,Monitoring_eng!$A$1:$DB$79,Results!$C50,FALSE)=$K50,$Q50,IF(HLOOKUP(BL$2,Monitoring_eng!$A$1:$DB$79,Results!$C50,FALSE)=$M50,$R50,IF(HLOOKUP(BL$2,Monitoring_eng!$A$1:$DB$79,Results!$C50,FALSE)=$O50,$S50,"CHYBA")))))</f>
        <v>1</v>
      </c>
      <c r="BM50" s="60">
        <f>IF(ISBLANK(HLOOKUP(BM$2,Monitoring_eng!$A$1:$DB$79,Results!$C50,FALSE)),"",IF(HLOOKUP(BM$2,Monitoring_eng!$A$1:$DB$79,Results!$C50,FALSE)=$I50,$P50,IF(HLOOKUP(BM$2,Monitoring_eng!$A$1:$DB$79,Results!$C50,FALSE)=$K50,$Q50,IF(HLOOKUP(BM$2,Monitoring_eng!$A$1:$DB$79,Results!$C50,FALSE)=$M50,$R50,IF(HLOOKUP(BM$2,Monitoring_eng!$A$1:$DB$79,Results!$C50,FALSE)=$O50,$S50,"CHYBA")))))</f>
        <v>1</v>
      </c>
      <c r="BN50" s="60">
        <f>IF(ISBLANK(HLOOKUP(BN$2,Monitoring_eng!$A$1:$DB$79,Results!$C50,FALSE)),"",IF(HLOOKUP(BN$2,Monitoring_eng!$A$1:$DB$79,Results!$C50,FALSE)=$I50,$P50,IF(HLOOKUP(BN$2,Monitoring_eng!$A$1:$DB$79,Results!$C50,FALSE)=$K50,$Q50,IF(HLOOKUP(BN$2,Monitoring_eng!$A$1:$DB$79,Results!$C50,FALSE)=$M50,$R50,IF(HLOOKUP(BN$2,Monitoring_eng!$A$1:$DB$79,Results!$C50,FALSE)=$O50,$S50,"CHYBA")))))</f>
        <v>1</v>
      </c>
      <c r="BO50" s="60">
        <f>IF(ISBLANK(HLOOKUP(BO$2,Monitoring_eng!$A$1:$DB$79,Results!$C50,FALSE)),"",IF(HLOOKUP(BO$2,Monitoring_eng!$A$1:$DB$79,Results!$C50,FALSE)=$I50,$P50,IF(HLOOKUP(BO$2,Monitoring_eng!$A$1:$DB$79,Results!$C50,FALSE)=$K50,$Q50,IF(HLOOKUP(BO$2,Monitoring_eng!$A$1:$DB$79,Results!$C50,FALSE)=$M50,$R50,IF(HLOOKUP(BO$2,Monitoring_eng!$A$1:$DB$79,Results!$C50,FALSE)=$O50,$S50,"CHYBA")))))</f>
        <v>1</v>
      </c>
      <c r="BP50" s="60">
        <f>IF(ISBLANK(HLOOKUP(BP$2,Monitoring_eng!$A$1:$DB$79,Results!$C50,FALSE)),"",IF(HLOOKUP(BP$2,Monitoring_eng!$A$1:$DB$79,Results!$C50,FALSE)=$I50,$P50,IF(HLOOKUP(BP$2,Monitoring_eng!$A$1:$DB$79,Results!$C50,FALSE)=$K50,$Q50,IF(HLOOKUP(BP$2,Monitoring_eng!$A$1:$DB$79,Results!$C50,FALSE)=$M50,$R50,IF(HLOOKUP(BP$2,Monitoring_eng!$A$1:$DB$79,Results!$C50,FALSE)=$O50,$S50,"CHYBA")))))</f>
        <v>1</v>
      </c>
      <c r="BQ50" s="60">
        <f>IF(ISBLANK(HLOOKUP(BQ$2,Monitoring_eng!$A$1:$DB$79,Results!$C50,FALSE)),"",IF(HLOOKUP(BQ$2,Monitoring_eng!$A$1:$DB$79,Results!$C50,FALSE)=$I50,$P50,IF(HLOOKUP(BQ$2,Monitoring_eng!$A$1:$DB$79,Results!$C50,FALSE)=$K50,$Q50,IF(HLOOKUP(BQ$2,Monitoring_eng!$A$1:$DB$79,Results!$C50,FALSE)=$M50,$R50,IF(HLOOKUP(BQ$2,Monitoring_eng!$A$1:$DB$79,Results!$C50,FALSE)=$O50,$S50,"CHYBA")))))</f>
        <v>1</v>
      </c>
    </row>
    <row r="51" spans="1:69" x14ac:dyDescent="0.3">
      <c r="A51" s="37" t="s">
        <v>901</v>
      </c>
      <c r="B51" s="37" t="s">
        <v>351</v>
      </c>
      <c r="C51" s="37">
        <v>50</v>
      </c>
      <c r="D51" s="47" t="s">
        <v>157</v>
      </c>
      <c r="E51" s="47" t="s">
        <v>180</v>
      </c>
      <c r="F51" s="48" t="s">
        <v>48</v>
      </c>
      <c r="G51" s="37">
        <v>2</v>
      </c>
      <c r="H51" s="37" t="s">
        <v>481</v>
      </c>
      <c r="I51" s="37" t="s">
        <v>621</v>
      </c>
      <c r="J51" s="37" t="s">
        <v>482</v>
      </c>
      <c r="K51" s="59" t="s">
        <v>622</v>
      </c>
      <c r="L51" s="37" t="s">
        <v>483</v>
      </c>
      <c r="M51" s="37" t="s">
        <v>623</v>
      </c>
      <c r="N51" s="37" t="s">
        <v>755</v>
      </c>
      <c r="O51" s="37" t="s">
        <v>755</v>
      </c>
      <c r="P51" s="37">
        <f t="shared" si="0"/>
        <v>2</v>
      </c>
      <c r="Q51" s="37">
        <v>0</v>
      </c>
      <c r="R51" s="37">
        <f t="shared" si="1"/>
        <v>1</v>
      </c>
      <c r="S51" s="37" t="s">
        <v>755</v>
      </c>
      <c r="T51" s="60">
        <f>IF(ISBLANK(HLOOKUP(T$2,Monitoring_eng!$A$1:$DB$79,Results!$C51,FALSE)),"",IF(HLOOKUP(T$2,Monitoring_eng!$A$1:$DB$79,Results!$C51,FALSE)=$I51,$P51,IF(HLOOKUP(T$2,Monitoring_eng!$A$1:$DB$79,Results!$C51,FALSE)=$K51,$Q51,IF(HLOOKUP(T$2,Monitoring_eng!$A$1:$DB$79,Results!$C51,FALSE)=$M51,$R51,IF(HLOOKUP(T$2,Monitoring_eng!$A$1:$DB$79,Results!$C51,FALSE)=$O51,$S51,"CHYBA")))))</f>
        <v>2</v>
      </c>
      <c r="U51" s="60">
        <f>IF(ISBLANK(HLOOKUP(U$2,Monitoring_eng!$A$1:$DB$79,Results!$C51,FALSE)),"",IF(HLOOKUP(U$2,Monitoring_eng!$A$1:$DB$79,Results!$C51,FALSE)=$I51,$P51,IF(HLOOKUP(U$2,Monitoring_eng!$A$1:$DB$79,Results!$C51,FALSE)=$K51,$Q51,IF(HLOOKUP(U$2,Monitoring_eng!$A$1:$DB$79,Results!$C51,FALSE)=$M51,$R51,IF(HLOOKUP(U$2,Monitoring_eng!$A$1:$DB$79,Results!$C51,FALSE)=$O51,$S51,"CHYBA")))))</f>
        <v>2</v>
      </c>
      <c r="V51" s="60">
        <f>IF(ISBLANK(HLOOKUP(V$2,Monitoring_eng!$A$1:$DB$79,Results!$C51,FALSE)),"",IF(HLOOKUP(V$2,Monitoring_eng!$A$1:$DB$79,Results!$C51,FALSE)=$I51,$P51,IF(HLOOKUP(V$2,Monitoring_eng!$A$1:$DB$79,Results!$C51,FALSE)=$K51,$Q51,IF(HLOOKUP(V$2,Monitoring_eng!$A$1:$DB$79,Results!$C51,FALSE)=$M51,$R51,IF(HLOOKUP(V$2,Monitoring_eng!$A$1:$DB$79,Results!$C51,FALSE)=$O51,$S51,"CHYBA")))))</f>
        <v>2</v>
      </c>
      <c r="W51" s="60">
        <f>IF(ISBLANK(HLOOKUP(W$2,Monitoring_eng!$A$1:$DB$79,Results!$C51,FALSE)),"",IF(HLOOKUP(W$2,Monitoring_eng!$A$1:$DB$79,Results!$C51,FALSE)=$I51,$P51,IF(HLOOKUP(W$2,Monitoring_eng!$A$1:$DB$79,Results!$C51,FALSE)=$K51,$Q51,IF(HLOOKUP(W$2,Monitoring_eng!$A$1:$DB$79,Results!$C51,FALSE)=$M51,$R51,IF(HLOOKUP(W$2,Monitoring_eng!$A$1:$DB$79,Results!$C51,FALSE)=$O51,$S51,"CHYBA")))))</f>
        <v>0</v>
      </c>
      <c r="X51" s="60">
        <f>IF(ISBLANK(HLOOKUP(X$2,Monitoring_eng!$A$1:$DB$79,Results!$C51,FALSE)),"",IF(HLOOKUP(X$2,Monitoring_eng!$A$1:$DB$79,Results!$C51,FALSE)=$I51,$P51,IF(HLOOKUP(X$2,Monitoring_eng!$A$1:$DB$79,Results!$C51,FALSE)=$K51,$Q51,IF(HLOOKUP(X$2,Monitoring_eng!$A$1:$DB$79,Results!$C51,FALSE)=$M51,$R51,IF(HLOOKUP(X$2,Monitoring_eng!$A$1:$DB$79,Results!$C51,FALSE)=$O51,$S51,"CHYBA")))))</f>
        <v>2</v>
      </c>
      <c r="Y51" s="60">
        <f>IF(ISBLANK(HLOOKUP(Y$2,Monitoring_eng!$A$1:$DB$79,Results!$C51,FALSE)),"",IF(HLOOKUP(Y$2,Monitoring_eng!$A$1:$DB$79,Results!$C51,FALSE)=$I51,$P51,IF(HLOOKUP(Y$2,Monitoring_eng!$A$1:$DB$79,Results!$C51,FALSE)=$K51,$Q51,IF(HLOOKUP(Y$2,Monitoring_eng!$A$1:$DB$79,Results!$C51,FALSE)=$M51,$R51,IF(HLOOKUP(Y$2,Monitoring_eng!$A$1:$DB$79,Results!$C51,FALSE)=$O51,$S51,"CHYBA")))))</f>
        <v>2</v>
      </c>
      <c r="Z51" s="60">
        <f>IF(ISBLANK(HLOOKUP(Z$2,Monitoring_eng!$A$1:$DB$79,Results!$C51,FALSE)),"",IF(HLOOKUP(Z$2,Monitoring_eng!$A$1:$DB$79,Results!$C51,FALSE)=$I51,$P51,IF(HLOOKUP(Z$2,Monitoring_eng!$A$1:$DB$79,Results!$C51,FALSE)=$K51,$Q51,IF(HLOOKUP(Z$2,Monitoring_eng!$A$1:$DB$79,Results!$C51,FALSE)=$M51,$R51,IF(HLOOKUP(Z$2,Monitoring_eng!$A$1:$DB$79,Results!$C51,FALSE)=$O51,$S51,"CHYBA")))))</f>
        <v>2</v>
      </c>
      <c r="AA51" s="60">
        <f>IF(ISBLANK(HLOOKUP(AA$2,Monitoring_eng!$A$1:$DB$79,Results!$C51,FALSE)),"",IF(HLOOKUP(AA$2,Monitoring_eng!$A$1:$DB$79,Results!$C51,FALSE)=$I51,$P51,IF(HLOOKUP(AA$2,Monitoring_eng!$A$1:$DB$79,Results!$C51,FALSE)=$K51,$Q51,IF(HLOOKUP(AA$2,Monitoring_eng!$A$1:$DB$79,Results!$C51,FALSE)=$M51,$R51,IF(HLOOKUP(AA$2,Monitoring_eng!$A$1:$DB$79,Results!$C51,FALSE)=$O51,$S51,"CHYBA")))))</f>
        <v>2</v>
      </c>
      <c r="AB51" s="60">
        <f>IF(ISBLANK(HLOOKUP(AB$2,Monitoring_eng!$A$1:$DB$79,Results!$C51,FALSE)),"",IF(HLOOKUP(AB$2,Monitoring_eng!$A$1:$DB$79,Results!$C51,FALSE)=$I51,$P51,IF(HLOOKUP(AB$2,Monitoring_eng!$A$1:$DB$79,Results!$C51,FALSE)=$K51,$Q51,IF(HLOOKUP(AB$2,Monitoring_eng!$A$1:$DB$79,Results!$C51,FALSE)=$M51,$R51,IF(HLOOKUP(AB$2,Monitoring_eng!$A$1:$DB$79,Results!$C51,FALSE)=$O51,$S51,"CHYBA")))))</f>
        <v>2</v>
      </c>
      <c r="AC51" s="60">
        <f>IF(ISBLANK(HLOOKUP(AC$2,Monitoring_eng!$A$1:$DB$79,Results!$C51,FALSE)),"",IF(HLOOKUP(AC$2,Monitoring_eng!$A$1:$DB$79,Results!$C51,FALSE)=$I51,$P51,IF(HLOOKUP(AC$2,Monitoring_eng!$A$1:$DB$79,Results!$C51,FALSE)=$K51,$Q51,IF(HLOOKUP(AC$2,Monitoring_eng!$A$1:$DB$79,Results!$C51,FALSE)=$M51,$R51,IF(HLOOKUP(AC$2,Monitoring_eng!$A$1:$DB$79,Results!$C51,FALSE)=$O51,$S51,"CHYBA")))))</f>
        <v>2</v>
      </c>
      <c r="AD51" s="60">
        <f>IF(ISBLANK(HLOOKUP(AD$2,Monitoring_eng!$A$1:$DB$79,Results!$C51,FALSE)),"",IF(HLOOKUP(AD$2,Monitoring_eng!$A$1:$DB$79,Results!$C51,FALSE)=$I51,$P51,IF(HLOOKUP(AD$2,Monitoring_eng!$A$1:$DB$79,Results!$C51,FALSE)=$K51,$Q51,IF(HLOOKUP(AD$2,Monitoring_eng!$A$1:$DB$79,Results!$C51,FALSE)=$M51,$R51,IF(HLOOKUP(AD$2,Monitoring_eng!$A$1:$DB$79,Results!$C51,FALSE)=$O51,$S51,"CHYBA")))))</f>
        <v>2</v>
      </c>
      <c r="AE51" s="60">
        <f>IF(ISBLANK(HLOOKUP(AE$2,Monitoring_eng!$A$1:$DB$79,Results!$C51,FALSE)),"",IF(HLOOKUP(AE$2,Monitoring_eng!$A$1:$DB$79,Results!$C51,FALSE)=$I51,$P51,IF(HLOOKUP(AE$2,Monitoring_eng!$A$1:$DB$79,Results!$C51,FALSE)=$K51,$Q51,IF(HLOOKUP(AE$2,Monitoring_eng!$A$1:$DB$79,Results!$C51,FALSE)=$M51,$R51,IF(HLOOKUP(AE$2,Monitoring_eng!$A$1:$DB$79,Results!$C51,FALSE)=$O51,$S51,"CHYBA")))))</f>
        <v>2</v>
      </c>
      <c r="AF51" s="60">
        <f>IF(ISBLANK(HLOOKUP(AF$2,Monitoring_eng!$A$1:$DB$79,Results!$C51,FALSE)),"",IF(HLOOKUP(AF$2,Monitoring_eng!$A$1:$DB$79,Results!$C51,FALSE)=$I51,$P51,IF(HLOOKUP(AF$2,Monitoring_eng!$A$1:$DB$79,Results!$C51,FALSE)=$K51,$Q51,IF(HLOOKUP(AF$2,Monitoring_eng!$A$1:$DB$79,Results!$C51,FALSE)=$M51,$R51,IF(HLOOKUP(AF$2,Monitoring_eng!$A$1:$DB$79,Results!$C51,FALSE)=$O51,$S51,"CHYBA")))))</f>
        <v>2</v>
      </c>
      <c r="AG51" s="60">
        <f>IF(ISBLANK(HLOOKUP(AG$2,Monitoring_eng!$A$1:$DB$79,Results!$C51,FALSE)),"",IF(HLOOKUP(AG$2,Monitoring_eng!$A$1:$DB$79,Results!$C51,FALSE)=$I51,$P51,IF(HLOOKUP(AG$2,Monitoring_eng!$A$1:$DB$79,Results!$C51,FALSE)=$K51,$Q51,IF(HLOOKUP(AG$2,Monitoring_eng!$A$1:$DB$79,Results!$C51,FALSE)=$M51,$R51,IF(HLOOKUP(AG$2,Monitoring_eng!$A$1:$DB$79,Results!$C51,FALSE)=$O51,$S51,"CHYBA")))))</f>
        <v>2</v>
      </c>
      <c r="AH51" s="60">
        <f>IF(ISBLANK(HLOOKUP(AH$2,Monitoring_eng!$A$1:$DB$79,Results!$C51,FALSE)),"",IF(HLOOKUP(AH$2,Monitoring_eng!$A$1:$DB$79,Results!$C51,FALSE)=$I51,$P51,IF(HLOOKUP(AH$2,Monitoring_eng!$A$1:$DB$79,Results!$C51,FALSE)=$K51,$Q51,IF(HLOOKUP(AH$2,Monitoring_eng!$A$1:$DB$79,Results!$C51,FALSE)=$M51,$R51,IF(HLOOKUP(AH$2,Monitoring_eng!$A$1:$DB$79,Results!$C51,FALSE)=$O51,$S51,"CHYBA")))))</f>
        <v>2</v>
      </c>
      <c r="AI51" s="60">
        <f>IF(ISBLANK(HLOOKUP(AI$2,Monitoring_eng!$A$1:$DB$79,Results!$C51,FALSE)),"",IF(HLOOKUP(AI$2,Monitoring_eng!$A$1:$DB$79,Results!$C51,FALSE)=$I51,$P51,IF(HLOOKUP(AI$2,Monitoring_eng!$A$1:$DB$79,Results!$C51,FALSE)=$K51,$Q51,IF(HLOOKUP(AI$2,Monitoring_eng!$A$1:$DB$79,Results!$C51,FALSE)=$M51,$R51,IF(HLOOKUP(AI$2,Monitoring_eng!$A$1:$DB$79,Results!$C51,FALSE)=$O51,$S51,"CHYBA")))))</f>
        <v>0</v>
      </c>
      <c r="AJ51" s="60">
        <f>IF(ISBLANK(HLOOKUP(AJ$2,Monitoring_eng!$A$1:$DB$79,Results!$C51,FALSE)),"",IF(HLOOKUP(AJ$2,Monitoring_eng!$A$1:$DB$79,Results!$C51,FALSE)=$I51,$P51,IF(HLOOKUP(AJ$2,Monitoring_eng!$A$1:$DB$79,Results!$C51,FALSE)=$K51,$Q51,IF(HLOOKUP(AJ$2,Monitoring_eng!$A$1:$DB$79,Results!$C51,FALSE)=$M51,$R51,IF(HLOOKUP(AJ$2,Monitoring_eng!$A$1:$DB$79,Results!$C51,FALSE)=$O51,$S51,"CHYBA")))))</f>
        <v>2</v>
      </c>
      <c r="AK51" s="60">
        <f>IF(ISBLANK(HLOOKUP(AK$2,Monitoring_eng!$A$1:$DB$79,Results!$C51,FALSE)),"",IF(HLOOKUP(AK$2,Monitoring_eng!$A$1:$DB$79,Results!$C51,FALSE)=$I51,$P51,IF(HLOOKUP(AK$2,Monitoring_eng!$A$1:$DB$79,Results!$C51,FALSE)=$K51,$Q51,IF(HLOOKUP(AK$2,Monitoring_eng!$A$1:$DB$79,Results!$C51,FALSE)=$M51,$R51,IF(HLOOKUP(AK$2,Monitoring_eng!$A$1:$DB$79,Results!$C51,FALSE)=$O51,$S51,"CHYBA")))))</f>
        <v>2</v>
      </c>
      <c r="AL51" s="60">
        <f>IF(ISBLANK(HLOOKUP(AL$2,Monitoring_eng!$A$1:$DB$79,Results!$C51,FALSE)),"",IF(HLOOKUP(AL$2,Monitoring_eng!$A$1:$DB$79,Results!$C51,FALSE)=$I51,$P51,IF(HLOOKUP(AL$2,Monitoring_eng!$A$1:$DB$79,Results!$C51,FALSE)=$K51,$Q51,IF(HLOOKUP(AL$2,Monitoring_eng!$A$1:$DB$79,Results!$C51,FALSE)=$M51,$R51,IF(HLOOKUP(AL$2,Monitoring_eng!$A$1:$DB$79,Results!$C51,FALSE)=$O51,$S51,"CHYBA")))))</f>
        <v>2</v>
      </c>
      <c r="AM51" s="60">
        <f>IF(ISBLANK(HLOOKUP(AM$2,Monitoring_eng!$A$1:$DB$79,Results!$C51,FALSE)),"",IF(HLOOKUP(AM$2,Monitoring_eng!$A$1:$DB$79,Results!$C51,FALSE)=$I51,$P51,IF(HLOOKUP(AM$2,Monitoring_eng!$A$1:$DB$79,Results!$C51,FALSE)=$K51,$Q51,IF(HLOOKUP(AM$2,Monitoring_eng!$A$1:$DB$79,Results!$C51,FALSE)=$M51,$R51,IF(HLOOKUP(AM$2,Monitoring_eng!$A$1:$DB$79,Results!$C51,FALSE)=$O51,$S51,"CHYBA")))))</f>
        <v>2</v>
      </c>
      <c r="AN51" s="60">
        <f>IF(ISBLANK(HLOOKUP(AN$2,Monitoring_eng!$A$1:$DB$79,Results!$C51,FALSE)),"",IF(HLOOKUP(AN$2,Monitoring_eng!$A$1:$DB$79,Results!$C51,FALSE)=$I51,$P51,IF(HLOOKUP(AN$2,Monitoring_eng!$A$1:$DB$79,Results!$C51,FALSE)=$K51,$Q51,IF(HLOOKUP(AN$2,Monitoring_eng!$A$1:$DB$79,Results!$C51,FALSE)=$M51,$R51,IF(HLOOKUP(AN$2,Monitoring_eng!$A$1:$DB$79,Results!$C51,FALSE)=$O51,$S51,"CHYBA")))))</f>
        <v>2</v>
      </c>
      <c r="AO51" s="60">
        <f>IF(ISBLANK(HLOOKUP(AO$2,Monitoring_eng!$A$1:$DB$79,Results!$C51,FALSE)),"",IF(HLOOKUP(AO$2,Monitoring_eng!$A$1:$DB$79,Results!$C51,FALSE)=$I51,$P51,IF(HLOOKUP(AO$2,Monitoring_eng!$A$1:$DB$79,Results!$C51,FALSE)=$K51,$Q51,IF(HLOOKUP(AO$2,Monitoring_eng!$A$1:$DB$79,Results!$C51,FALSE)=$M51,$R51,IF(HLOOKUP(AO$2,Monitoring_eng!$A$1:$DB$79,Results!$C51,FALSE)=$O51,$S51,"CHYBA")))))</f>
        <v>2</v>
      </c>
      <c r="AP51" s="60">
        <f>IF(ISBLANK(HLOOKUP(AP$2,Monitoring_eng!$A$1:$DB$79,Results!$C51,FALSE)),"",IF(HLOOKUP(AP$2,Monitoring_eng!$A$1:$DB$79,Results!$C51,FALSE)=$I51,$P51,IF(HLOOKUP(AP$2,Monitoring_eng!$A$1:$DB$79,Results!$C51,FALSE)=$K51,$Q51,IF(HLOOKUP(AP$2,Monitoring_eng!$A$1:$DB$79,Results!$C51,FALSE)=$M51,$R51,IF(HLOOKUP(AP$2,Monitoring_eng!$A$1:$DB$79,Results!$C51,FALSE)=$O51,$S51,"CHYBA")))))</f>
        <v>2</v>
      </c>
      <c r="AQ51" s="60">
        <f>IF(ISBLANK(HLOOKUP(AQ$2,Monitoring_eng!$A$1:$DB$79,Results!$C51,FALSE)),"",IF(HLOOKUP(AQ$2,Monitoring_eng!$A$1:$DB$79,Results!$C51,FALSE)=$I51,$P51,IF(HLOOKUP(AQ$2,Monitoring_eng!$A$1:$DB$79,Results!$C51,FALSE)=$K51,$Q51,IF(HLOOKUP(AQ$2,Monitoring_eng!$A$1:$DB$79,Results!$C51,FALSE)=$M51,$R51,IF(HLOOKUP(AQ$2,Monitoring_eng!$A$1:$DB$79,Results!$C51,FALSE)=$O51,$S51,"CHYBA")))))</f>
        <v>2</v>
      </c>
      <c r="AR51" s="60">
        <f>IF(ISBLANK(HLOOKUP(AR$2,Monitoring_eng!$A$1:$DB$79,Results!$C51,FALSE)),"",IF(HLOOKUP(AR$2,Monitoring_eng!$A$1:$DB$79,Results!$C51,FALSE)=$I51,$P51,IF(HLOOKUP(AR$2,Monitoring_eng!$A$1:$DB$79,Results!$C51,FALSE)=$K51,$Q51,IF(HLOOKUP(AR$2,Monitoring_eng!$A$1:$DB$79,Results!$C51,FALSE)=$M51,$R51,IF(HLOOKUP(AR$2,Monitoring_eng!$A$1:$DB$79,Results!$C51,FALSE)=$O51,$S51,"CHYBA")))))</f>
        <v>2</v>
      </c>
      <c r="AS51" s="60">
        <f>IF(ISBLANK(HLOOKUP(AS$2,Monitoring_eng!$A$1:$DB$79,Results!$C51,FALSE)),"",IF(HLOOKUP(AS$2,Monitoring_eng!$A$1:$DB$79,Results!$C51,FALSE)=$I51,$P51,IF(HLOOKUP(AS$2,Monitoring_eng!$A$1:$DB$79,Results!$C51,FALSE)=$K51,$Q51,IF(HLOOKUP(AS$2,Monitoring_eng!$A$1:$DB$79,Results!$C51,FALSE)=$M51,$R51,IF(HLOOKUP(AS$2,Monitoring_eng!$A$1:$DB$79,Results!$C51,FALSE)=$O51,$S51,"CHYBA")))))</f>
        <v>2</v>
      </c>
      <c r="AT51" s="60">
        <f>IF(ISBLANK(HLOOKUP(AT$2,Monitoring_eng!$A$1:$DB$79,Results!$C51,FALSE)),"",IF(HLOOKUP(AT$2,Monitoring_eng!$A$1:$DB$79,Results!$C51,FALSE)=$I51,$P51,IF(HLOOKUP(AT$2,Monitoring_eng!$A$1:$DB$79,Results!$C51,FALSE)=$K51,$Q51,IF(HLOOKUP(AT$2,Monitoring_eng!$A$1:$DB$79,Results!$C51,FALSE)=$M51,$R51,IF(HLOOKUP(AT$2,Monitoring_eng!$A$1:$DB$79,Results!$C51,FALSE)=$O51,$S51,"CHYBA")))))</f>
        <v>2</v>
      </c>
      <c r="AU51" s="60">
        <f>IF(ISBLANK(HLOOKUP(AU$2,Monitoring_eng!$A$1:$DB$79,Results!$C51,FALSE)),"",IF(HLOOKUP(AU$2,Monitoring_eng!$A$1:$DB$79,Results!$C51,FALSE)=$I51,$P51,IF(HLOOKUP(AU$2,Monitoring_eng!$A$1:$DB$79,Results!$C51,FALSE)=$K51,$Q51,IF(HLOOKUP(AU$2,Monitoring_eng!$A$1:$DB$79,Results!$C51,FALSE)=$M51,$R51,IF(HLOOKUP(AU$2,Monitoring_eng!$A$1:$DB$79,Results!$C51,FALSE)=$O51,$S51,"CHYBA")))))</f>
        <v>2</v>
      </c>
      <c r="AV51" s="60">
        <f>IF(ISBLANK(HLOOKUP(AV$2,Monitoring_eng!$A$1:$DB$79,Results!$C51,FALSE)),"",IF(HLOOKUP(AV$2,Monitoring_eng!$A$1:$DB$79,Results!$C51,FALSE)=$I51,$P51,IF(HLOOKUP(AV$2,Monitoring_eng!$A$1:$DB$79,Results!$C51,FALSE)=$K51,$Q51,IF(HLOOKUP(AV$2,Monitoring_eng!$A$1:$DB$79,Results!$C51,FALSE)=$M51,$R51,IF(HLOOKUP(AV$2,Monitoring_eng!$A$1:$DB$79,Results!$C51,FALSE)=$O51,$S51,"CHYBA")))))</f>
        <v>2</v>
      </c>
      <c r="AW51" s="60">
        <f>IF(ISBLANK(HLOOKUP(AW$2,Monitoring_eng!$A$1:$DB$79,Results!$C51,FALSE)),"",IF(HLOOKUP(AW$2,Monitoring_eng!$A$1:$DB$79,Results!$C51,FALSE)=$I51,$P51,IF(HLOOKUP(AW$2,Monitoring_eng!$A$1:$DB$79,Results!$C51,FALSE)=$K51,$Q51,IF(HLOOKUP(AW$2,Monitoring_eng!$A$1:$DB$79,Results!$C51,FALSE)=$M51,$R51,IF(HLOOKUP(AW$2,Monitoring_eng!$A$1:$DB$79,Results!$C51,FALSE)=$O51,$S51,"CHYBA")))))</f>
        <v>2</v>
      </c>
      <c r="AX51" s="60">
        <f>IF(ISBLANK(HLOOKUP(AX$2,Monitoring_eng!$A$1:$DB$79,Results!$C51,FALSE)),"",IF(HLOOKUP(AX$2,Monitoring_eng!$A$1:$DB$79,Results!$C51,FALSE)=$I51,$P51,IF(HLOOKUP(AX$2,Monitoring_eng!$A$1:$DB$79,Results!$C51,FALSE)=$K51,$Q51,IF(HLOOKUP(AX$2,Monitoring_eng!$A$1:$DB$79,Results!$C51,FALSE)=$M51,$R51,IF(HLOOKUP(AX$2,Monitoring_eng!$A$1:$DB$79,Results!$C51,FALSE)=$O51,$S51,"CHYBA")))))</f>
        <v>2</v>
      </c>
      <c r="AY51" s="60">
        <f>IF(ISBLANK(HLOOKUP(AY$2,Monitoring_eng!$A$1:$DB$79,Results!$C51,FALSE)),"",IF(HLOOKUP(AY$2,Monitoring_eng!$A$1:$DB$79,Results!$C51,FALSE)=$I51,$P51,IF(HLOOKUP(AY$2,Monitoring_eng!$A$1:$DB$79,Results!$C51,FALSE)=$K51,$Q51,IF(HLOOKUP(AY$2,Monitoring_eng!$A$1:$DB$79,Results!$C51,FALSE)=$M51,$R51,IF(HLOOKUP(AY$2,Monitoring_eng!$A$1:$DB$79,Results!$C51,FALSE)=$O51,$S51,"CHYBA")))))</f>
        <v>0</v>
      </c>
      <c r="AZ51" s="60">
        <f>IF(ISBLANK(HLOOKUP(AZ$2,Monitoring_eng!$A$1:$DB$79,Results!$C51,FALSE)),"",IF(HLOOKUP(AZ$2,Monitoring_eng!$A$1:$DB$79,Results!$C51,FALSE)=$I51,$P51,IF(HLOOKUP(AZ$2,Monitoring_eng!$A$1:$DB$79,Results!$C51,FALSE)=$K51,$Q51,IF(HLOOKUP(AZ$2,Monitoring_eng!$A$1:$DB$79,Results!$C51,FALSE)=$M51,$R51,IF(HLOOKUP(AZ$2,Monitoring_eng!$A$1:$DB$79,Results!$C51,FALSE)=$O51,$S51,"CHYBA")))))</f>
        <v>2</v>
      </c>
      <c r="BA51" s="60">
        <f>IF(ISBLANK(HLOOKUP(BA$2,Monitoring_eng!$A$1:$DB$79,Results!$C51,FALSE)),"",IF(HLOOKUP(BA$2,Monitoring_eng!$A$1:$DB$79,Results!$C51,FALSE)=$I51,$P51,IF(HLOOKUP(BA$2,Monitoring_eng!$A$1:$DB$79,Results!$C51,FALSE)=$K51,$Q51,IF(HLOOKUP(BA$2,Monitoring_eng!$A$1:$DB$79,Results!$C51,FALSE)=$M51,$R51,IF(HLOOKUP(BA$2,Monitoring_eng!$A$1:$DB$79,Results!$C51,FALSE)=$O51,$S51,"CHYBA")))))</f>
        <v>2</v>
      </c>
      <c r="BB51" s="60">
        <f>IF(ISBLANK(HLOOKUP(BB$2,Monitoring_eng!$A$1:$DB$79,Results!$C51,FALSE)),"",IF(HLOOKUP(BB$2,Monitoring_eng!$A$1:$DB$79,Results!$C51,FALSE)=$I51,$P51,IF(HLOOKUP(BB$2,Monitoring_eng!$A$1:$DB$79,Results!$C51,FALSE)=$K51,$Q51,IF(HLOOKUP(BB$2,Monitoring_eng!$A$1:$DB$79,Results!$C51,FALSE)=$M51,$R51,IF(HLOOKUP(BB$2,Monitoring_eng!$A$1:$DB$79,Results!$C51,FALSE)=$O51,$S51,"CHYBA")))))</f>
        <v>2</v>
      </c>
      <c r="BC51" s="60">
        <f>IF(ISBLANK(HLOOKUP(BC$2,Monitoring_eng!$A$1:$DB$79,Results!$C51,FALSE)),"",IF(HLOOKUP(BC$2,Monitoring_eng!$A$1:$DB$79,Results!$C51,FALSE)=$I51,$P51,IF(HLOOKUP(BC$2,Monitoring_eng!$A$1:$DB$79,Results!$C51,FALSE)=$K51,$Q51,IF(HLOOKUP(BC$2,Monitoring_eng!$A$1:$DB$79,Results!$C51,FALSE)=$M51,$R51,IF(HLOOKUP(BC$2,Monitoring_eng!$A$1:$DB$79,Results!$C51,FALSE)=$O51,$S51,"CHYBA")))))</f>
        <v>2</v>
      </c>
      <c r="BD51" s="60">
        <f>IF(ISBLANK(HLOOKUP(BD$2,Monitoring_eng!$A$1:$DB$79,Results!$C51,FALSE)),"",IF(HLOOKUP(BD$2,Monitoring_eng!$A$1:$DB$79,Results!$C51,FALSE)=$I51,$P51,IF(HLOOKUP(BD$2,Monitoring_eng!$A$1:$DB$79,Results!$C51,FALSE)=$K51,$Q51,IF(HLOOKUP(BD$2,Monitoring_eng!$A$1:$DB$79,Results!$C51,FALSE)=$M51,$R51,IF(HLOOKUP(BD$2,Monitoring_eng!$A$1:$DB$79,Results!$C51,FALSE)=$O51,$S51,"CHYBA")))))</f>
        <v>2</v>
      </c>
      <c r="BE51" s="60">
        <f>IF(ISBLANK(HLOOKUP(BE$2,Monitoring_eng!$A$1:$DB$79,Results!$C51,FALSE)),"",IF(HLOOKUP(BE$2,Monitoring_eng!$A$1:$DB$79,Results!$C51,FALSE)=$I51,$P51,IF(HLOOKUP(BE$2,Monitoring_eng!$A$1:$DB$79,Results!$C51,FALSE)=$K51,$Q51,IF(HLOOKUP(BE$2,Monitoring_eng!$A$1:$DB$79,Results!$C51,FALSE)=$M51,$R51,IF(HLOOKUP(BE$2,Monitoring_eng!$A$1:$DB$79,Results!$C51,FALSE)=$O51,$S51,"CHYBA")))))</f>
        <v>2</v>
      </c>
      <c r="BF51" s="60">
        <f>IF(ISBLANK(HLOOKUP(BF$2,Monitoring_eng!$A$1:$DB$79,Results!$C51,FALSE)),"",IF(HLOOKUP(BF$2,Monitoring_eng!$A$1:$DB$79,Results!$C51,FALSE)=$I51,$P51,IF(HLOOKUP(BF$2,Monitoring_eng!$A$1:$DB$79,Results!$C51,FALSE)=$K51,$Q51,IF(HLOOKUP(BF$2,Monitoring_eng!$A$1:$DB$79,Results!$C51,FALSE)=$M51,$R51,IF(HLOOKUP(BF$2,Monitoring_eng!$A$1:$DB$79,Results!$C51,FALSE)=$O51,$S51,"CHYBA")))))</f>
        <v>2</v>
      </c>
      <c r="BG51" s="60">
        <f>IF(ISBLANK(HLOOKUP(BG$2,Monitoring_eng!$A$1:$DB$79,Results!$C51,FALSE)),"",IF(HLOOKUP(BG$2,Monitoring_eng!$A$1:$DB$79,Results!$C51,FALSE)=$I51,$P51,IF(HLOOKUP(BG$2,Monitoring_eng!$A$1:$DB$79,Results!$C51,FALSE)=$K51,$Q51,IF(HLOOKUP(BG$2,Monitoring_eng!$A$1:$DB$79,Results!$C51,FALSE)=$M51,$R51,IF(HLOOKUP(BG$2,Monitoring_eng!$A$1:$DB$79,Results!$C51,FALSE)=$O51,$S51,"CHYBA")))))</f>
        <v>2</v>
      </c>
      <c r="BH51" s="60">
        <f>IF(ISBLANK(HLOOKUP(BH$2,Monitoring_eng!$A$1:$DB$79,Results!$C51,FALSE)),"",IF(HLOOKUP(BH$2,Monitoring_eng!$A$1:$DB$79,Results!$C51,FALSE)=$I51,$P51,IF(HLOOKUP(BH$2,Monitoring_eng!$A$1:$DB$79,Results!$C51,FALSE)=$K51,$Q51,IF(HLOOKUP(BH$2,Monitoring_eng!$A$1:$DB$79,Results!$C51,FALSE)=$M51,$R51,IF(HLOOKUP(BH$2,Monitoring_eng!$A$1:$DB$79,Results!$C51,FALSE)=$O51,$S51,"CHYBA")))))</f>
        <v>2</v>
      </c>
      <c r="BI51" s="60">
        <f>IF(ISBLANK(HLOOKUP(BI$2,Monitoring_eng!$A$1:$DB$79,Results!$C51,FALSE)),"",IF(HLOOKUP(BI$2,Monitoring_eng!$A$1:$DB$79,Results!$C51,FALSE)=$I51,$P51,IF(HLOOKUP(BI$2,Monitoring_eng!$A$1:$DB$79,Results!$C51,FALSE)=$K51,$Q51,IF(HLOOKUP(BI$2,Monitoring_eng!$A$1:$DB$79,Results!$C51,FALSE)=$M51,$R51,IF(HLOOKUP(BI$2,Monitoring_eng!$A$1:$DB$79,Results!$C51,FALSE)=$O51,$S51,"CHYBA")))))</f>
        <v>2</v>
      </c>
      <c r="BJ51" s="60">
        <f>IF(ISBLANK(HLOOKUP(BJ$2,Monitoring_eng!$A$1:$DB$79,Results!$C51,FALSE)),"",IF(HLOOKUP(BJ$2,Monitoring_eng!$A$1:$DB$79,Results!$C51,FALSE)=$I51,$P51,IF(HLOOKUP(BJ$2,Monitoring_eng!$A$1:$DB$79,Results!$C51,FALSE)=$K51,$Q51,IF(HLOOKUP(BJ$2,Monitoring_eng!$A$1:$DB$79,Results!$C51,FALSE)=$M51,$R51,IF(HLOOKUP(BJ$2,Monitoring_eng!$A$1:$DB$79,Results!$C51,FALSE)=$O51,$S51,"CHYBA")))))</f>
        <v>2</v>
      </c>
      <c r="BK51" s="60">
        <f>IF(ISBLANK(HLOOKUP(BK$2,Monitoring_eng!$A$1:$DB$79,Results!$C51,FALSE)),"",IF(HLOOKUP(BK$2,Monitoring_eng!$A$1:$DB$79,Results!$C51,FALSE)=$I51,$P51,IF(HLOOKUP(BK$2,Monitoring_eng!$A$1:$DB$79,Results!$C51,FALSE)=$K51,$Q51,IF(HLOOKUP(BK$2,Monitoring_eng!$A$1:$DB$79,Results!$C51,FALSE)=$M51,$R51,IF(HLOOKUP(BK$2,Monitoring_eng!$A$1:$DB$79,Results!$C51,FALSE)=$O51,$S51,"CHYBA")))))</f>
        <v>1</v>
      </c>
      <c r="BL51" s="60">
        <f>IF(ISBLANK(HLOOKUP(BL$2,Monitoring_eng!$A$1:$DB$79,Results!$C51,FALSE)),"",IF(HLOOKUP(BL$2,Monitoring_eng!$A$1:$DB$79,Results!$C51,FALSE)=$I51,$P51,IF(HLOOKUP(BL$2,Monitoring_eng!$A$1:$DB$79,Results!$C51,FALSE)=$K51,$Q51,IF(HLOOKUP(BL$2,Monitoring_eng!$A$1:$DB$79,Results!$C51,FALSE)=$M51,$R51,IF(HLOOKUP(BL$2,Monitoring_eng!$A$1:$DB$79,Results!$C51,FALSE)=$O51,$S51,"CHYBA")))))</f>
        <v>1</v>
      </c>
      <c r="BM51" s="60">
        <f>IF(ISBLANK(HLOOKUP(BM$2,Monitoring_eng!$A$1:$DB$79,Results!$C51,FALSE)),"",IF(HLOOKUP(BM$2,Monitoring_eng!$A$1:$DB$79,Results!$C51,FALSE)=$I51,$P51,IF(HLOOKUP(BM$2,Monitoring_eng!$A$1:$DB$79,Results!$C51,FALSE)=$K51,$Q51,IF(HLOOKUP(BM$2,Monitoring_eng!$A$1:$DB$79,Results!$C51,FALSE)=$M51,$R51,IF(HLOOKUP(BM$2,Monitoring_eng!$A$1:$DB$79,Results!$C51,FALSE)=$O51,$S51,"CHYBA")))))</f>
        <v>2</v>
      </c>
      <c r="BN51" s="60">
        <f>IF(ISBLANK(HLOOKUP(BN$2,Monitoring_eng!$A$1:$DB$79,Results!$C51,FALSE)),"",IF(HLOOKUP(BN$2,Monitoring_eng!$A$1:$DB$79,Results!$C51,FALSE)=$I51,$P51,IF(HLOOKUP(BN$2,Monitoring_eng!$A$1:$DB$79,Results!$C51,FALSE)=$K51,$Q51,IF(HLOOKUP(BN$2,Monitoring_eng!$A$1:$DB$79,Results!$C51,FALSE)=$M51,$R51,IF(HLOOKUP(BN$2,Monitoring_eng!$A$1:$DB$79,Results!$C51,FALSE)=$O51,$S51,"CHYBA")))))</f>
        <v>2</v>
      </c>
      <c r="BO51" s="60">
        <f>IF(ISBLANK(HLOOKUP(BO$2,Monitoring_eng!$A$1:$DB$79,Results!$C51,FALSE)),"",IF(HLOOKUP(BO$2,Monitoring_eng!$A$1:$DB$79,Results!$C51,FALSE)=$I51,$P51,IF(HLOOKUP(BO$2,Monitoring_eng!$A$1:$DB$79,Results!$C51,FALSE)=$K51,$Q51,IF(HLOOKUP(BO$2,Monitoring_eng!$A$1:$DB$79,Results!$C51,FALSE)=$M51,$R51,IF(HLOOKUP(BO$2,Monitoring_eng!$A$1:$DB$79,Results!$C51,FALSE)=$O51,$S51,"CHYBA")))))</f>
        <v>2</v>
      </c>
      <c r="BP51" s="60">
        <f>IF(ISBLANK(HLOOKUP(BP$2,Monitoring_eng!$A$1:$DB$79,Results!$C51,FALSE)),"",IF(HLOOKUP(BP$2,Monitoring_eng!$A$1:$DB$79,Results!$C51,FALSE)=$I51,$P51,IF(HLOOKUP(BP$2,Monitoring_eng!$A$1:$DB$79,Results!$C51,FALSE)=$K51,$Q51,IF(HLOOKUP(BP$2,Monitoring_eng!$A$1:$DB$79,Results!$C51,FALSE)=$M51,$R51,IF(HLOOKUP(BP$2,Monitoring_eng!$A$1:$DB$79,Results!$C51,FALSE)=$O51,$S51,"CHYBA")))))</f>
        <v>2</v>
      </c>
      <c r="BQ51" s="60">
        <f>IF(ISBLANK(HLOOKUP(BQ$2,Monitoring_eng!$A$1:$DB$79,Results!$C51,FALSE)),"",IF(HLOOKUP(BQ$2,Monitoring_eng!$A$1:$DB$79,Results!$C51,FALSE)=$I51,$P51,IF(HLOOKUP(BQ$2,Monitoring_eng!$A$1:$DB$79,Results!$C51,FALSE)=$K51,$Q51,IF(HLOOKUP(BQ$2,Monitoring_eng!$A$1:$DB$79,Results!$C51,FALSE)=$M51,$R51,IF(HLOOKUP(BQ$2,Monitoring_eng!$A$1:$DB$79,Results!$C51,FALSE)=$O51,$S51,"CHYBA")))))</f>
        <v>2</v>
      </c>
    </row>
    <row r="52" spans="1:69" x14ac:dyDescent="0.3">
      <c r="A52" s="37" t="s">
        <v>902</v>
      </c>
      <c r="B52" s="37" t="s">
        <v>352</v>
      </c>
      <c r="C52" s="37">
        <v>51</v>
      </c>
      <c r="D52" s="47" t="s">
        <v>158</v>
      </c>
      <c r="E52" s="47" t="s">
        <v>181</v>
      </c>
      <c r="F52" s="48" t="s">
        <v>48</v>
      </c>
      <c r="G52" s="37">
        <v>1</v>
      </c>
      <c r="H52" s="37" t="s">
        <v>481</v>
      </c>
      <c r="I52" s="37" t="s">
        <v>621</v>
      </c>
      <c r="J52" s="37" t="s">
        <v>482</v>
      </c>
      <c r="K52" s="59" t="s">
        <v>622</v>
      </c>
      <c r="L52" s="37" t="s">
        <v>483</v>
      </c>
      <c r="M52" s="37" t="s">
        <v>623</v>
      </c>
      <c r="N52" s="37" t="s">
        <v>755</v>
      </c>
      <c r="O52" s="37" t="s">
        <v>755</v>
      </c>
      <c r="P52" s="37">
        <f t="shared" si="0"/>
        <v>1</v>
      </c>
      <c r="Q52" s="37">
        <v>0</v>
      </c>
      <c r="R52" s="37">
        <f t="shared" si="1"/>
        <v>0.5</v>
      </c>
      <c r="S52" s="37" t="s">
        <v>755</v>
      </c>
      <c r="T52" s="60">
        <f>IF(ISBLANK(HLOOKUP(T$2,Monitoring_eng!$A$1:$DB$79,Results!$C52,FALSE)),"",IF(HLOOKUP(T$2,Monitoring_eng!$A$1:$DB$79,Results!$C52,FALSE)=$I52,$P52,IF(HLOOKUP(T$2,Monitoring_eng!$A$1:$DB$79,Results!$C52,FALSE)=$K52,$Q52,IF(HLOOKUP(T$2,Monitoring_eng!$A$1:$DB$79,Results!$C52,FALSE)=$M52,$R52,IF(HLOOKUP(T$2,Monitoring_eng!$A$1:$DB$79,Results!$C52,FALSE)=$O52,$S52,"CHYBA")))))</f>
        <v>1</v>
      </c>
      <c r="U52" s="60">
        <f>IF(ISBLANK(HLOOKUP(U$2,Monitoring_eng!$A$1:$DB$79,Results!$C52,FALSE)),"",IF(HLOOKUP(U$2,Monitoring_eng!$A$1:$DB$79,Results!$C52,FALSE)=$I52,$P52,IF(HLOOKUP(U$2,Monitoring_eng!$A$1:$DB$79,Results!$C52,FALSE)=$K52,$Q52,IF(HLOOKUP(U$2,Monitoring_eng!$A$1:$DB$79,Results!$C52,FALSE)=$M52,$R52,IF(HLOOKUP(U$2,Monitoring_eng!$A$1:$DB$79,Results!$C52,FALSE)=$O52,$S52,"CHYBA")))))</f>
        <v>1</v>
      </c>
      <c r="V52" s="60">
        <f>IF(ISBLANK(HLOOKUP(V$2,Monitoring_eng!$A$1:$DB$79,Results!$C52,FALSE)),"",IF(HLOOKUP(V$2,Monitoring_eng!$A$1:$DB$79,Results!$C52,FALSE)=$I52,$P52,IF(HLOOKUP(V$2,Monitoring_eng!$A$1:$DB$79,Results!$C52,FALSE)=$K52,$Q52,IF(HLOOKUP(V$2,Monitoring_eng!$A$1:$DB$79,Results!$C52,FALSE)=$M52,$R52,IF(HLOOKUP(V$2,Monitoring_eng!$A$1:$DB$79,Results!$C52,FALSE)=$O52,$S52,"CHYBA")))))</f>
        <v>1</v>
      </c>
      <c r="W52" s="60">
        <f>IF(ISBLANK(HLOOKUP(W$2,Monitoring_eng!$A$1:$DB$79,Results!$C52,FALSE)),"",IF(HLOOKUP(W$2,Monitoring_eng!$A$1:$DB$79,Results!$C52,FALSE)=$I52,$P52,IF(HLOOKUP(W$2,Monitoring_eng!$A$1:$DB$79,Results!$C52,FALSE)=$K52,$Q52,IF(HLOOKUP(W$2,Monitoring_eng!$A$1:$DB$79,Results!$C52,FALSE)=$M52,$R52,IF(HLOOKUP(W$2,Monitoring_eng!$A$1:$DB$79,Results!$C52,FALSE)=$O52,$S52,"CHYBA")))))</f>
        <v>1</v>
      </c>
      <c r="X52" s="60">
        <f>IF(ISBLANK(HLOOKUP(X$2,Monitoring_eng!$A$1:$DB$79,Results!$C52,FALSE)),"",IF(HLOOKUP(X$2,Monitoring_eng!$A$1:$DB$79,Results!$C52,FALSE)=$I52,$P52,IF(HLOOKUP(X$2,Monitoring_eng!$A$1:$DB$79,Results!$C52,FALSE)=$K52,$Q52,IF(HLOOKUP(X$2,Monitoring_eng!$A$1:$DB$79,Results!$C52,FALSE)=$M52,$R52,IF(HLOOKUP(X$2,Monitoring_eng!$A$1:$DB$79,Results!$C52,FALSE)=$O52,$S52,"CHYBA")))))</f>
        <v>1</v>
      </c>
      <c r="Y52" s="60">
        <f>IF(ISBLANK(HLOOKUP(Y$2,Monitoring_eng!$A$1:$DB$79,Results!$C52,FALSE)),"",IF(HLOOKUP(Y$2,Monitoring_eng!$A$1:$DB$79,Results!$C52,FALSE)=$I52,$P52,IF(HLOOKUP(Y$2,Monitoring_eng!$A$1:$DB$79,Results!$C52,FALSE)=$K52,$Q52,IF(HLOOKUP(Y$2,Monitoring_eng!$A$1:$DB$79,Results!$C52,FALSE)=$M52,$R52,IF(HLOOKUP(Y$2,Monitoring_eng!$A$1:$DB$79,Results!$C52,FALSE)=$O52,$S52,"CHYBA")))))</f>
        <v>1</v>
      </c>
      <c r="Z52" s="60">
        <f>IF(ISBLANK(HLOOKUP(Z$2,Monitoring_eng!$A$1:$DB$79,Results!$C52,FALSE)),"",IF(HLOOKUP(Z$2,Monitoring_eng!$A$1:$DB$79,Results!$C52,FALSE)=$I52,$P52,IF(HLOOKUP(Z$2,Monitoring_eng!$A$1:$DB$79,Results!$C52,FALSE)=$K52,$Q52,IF(HLOOKUP(Z$2,Monitoring_eng!$A$1:$DB$79,Results!$C52,FALSE)=$M52,$R52,IF(HLOOKUP(Z$2,Monitoring_eng!$A$1:$DB$79,Results!$C52,FALSE)=$O52,$S52,"CHYBA")))))</f>
        <v>1</v>
      </c>
      <c r="AA52" s="60">
        <f>IF(ISBLANK(HLOOKUP(AA$2,Monitoring_eng!$A$1:$DB$79,Results!$C52,FALSE)),"",IF(HLOOKUP(AA$2,Monitoring_eng!$A$1:$DB$79,Results!$C52,FALSE)=$I52,$P52,IF(HLOOKUP(AA$2,Monitoring_eng!$A$1:$DB$79,Results!$C52,FALSE)=$K52,$Q52,IF(HLOOKUP(AA$2,Monitoring_eng!$A$1:$DB$79,Results!$C52,FALSE)=$M52,$R52,IF(HLOOKUP(AA$2,Monitoring_eng!$A$1:$DB$79,Results!$C52,FALSE)=$O52,$S52,"CHYBA")))))</f>
        <v>0</v>
      </c>
      <c r="AB52" s="60">
        <f>IF(ISBLANK(HLOOKUP(AB$2,Monitoring_eng!$A$1:$DB$79,Results!$C52,FALSE)),"",IF(HLOOKUP(AB$2,Monitoring_eng!$A$1:$DB$79,Results!$C52,FALSE)=$I52,$P52,IF(HLOOKUP(AB$2,Monitoring_eng!$A$1:$DB$79,Results!$C52,FALSE)=$K52,$Q52,IF(HLOOKUP(AB$2,Monitoring_eng!$A$1:$DB$79,Results!$C52,FALSE)=$M52,$R52,IF(HLOOKUP(AB$2,Monitoring_eng!$A$1:$DB$79,Results!$C52,FALSE)=$O52,$S52,"CHYBA")))))</f>
        <v>1</v>
      </c>
      <c r="AC52" s="60">
        <f>IF(ISBLANK(HLOOKUP(AC$2,Monitoring_eng!$A$1:$DB$79,Results!$C52,FALSE)),"",IF(HLOOKUP(AC$2,Monitoring_eng!$A$1:$DB$79,Results!$C52,FALSE)=$I52,$P52,IF(HLOOKUP(AC$2,Monitoring_eng!$A$1:$DB$79,Results!$C52,FALSE)=$K52,$Q52,IF(HLOOKUP(AC$2,Monitoring_eng!$A$1:$DB$79,Results!$C52,FALSE)=$M52,$R52,IF(HLOOKUP(AC$2,Monitoring_eng!$A$1:$DB$79,Results!$C52,FALSE)=$O52,$S52,"CHYBA")))))</f>
        <v>1</v>
      </c>
      <c r="AD52" s="60">
        <f>IF(ISBLANK(HLOOKUP(AD$2,Monitoring_eng!$A$1:$DB$79,Results!$C52,FALSE)),"",IF(HLOOKUP(AD$2,Monitoring_eng!$A$1:$DB$79,Results!$C52,FALSE)=$I52,$P52,IF(HLOOKUP(AD$2,Monitoring_eng!$A$1:$DB$79,Results!$C52,FALSE)=$K52,$Q52,IF(HLOOKUP(AD$2,Monitoring_eng!$A$1:$DB$79,Results!$C52,FALSE)=$M52,$R52,IF(HLOOKUP(AD$2,Monitoring_eng!$A$1:$DB$79,Results!$C52,FALSE)=$O52,$S52,"CHYBA")))))</f>
        <v>0</v>
      </c>
      <c r="AE52" s="60">
        <f>IF(ISBLANK(HLOOKUP(AE$2,Monitoring_eng!$A$1:$DB$79,Results!$C52,FALSE)),"",IF(HLOOKUP(AE$2,Monitoring_eng!$A$1:$DB$79,Results!$C52,FALSE)=$I52,$P52,IF(HLOOKUP(AE$2,Monitoring_eng!$A$1:$DB$79,Results!$C52,FALSE)=$K52,$Q52,IF(HLOOKUP(AE$2,Monitoring_eng!$A$1:$DB$79,Results!$C52,FALSE)=$M52,$R52,IF(HLOOKUP(AE$2,Monitoring_eng!$A$1:$DB$79,Results!$C52,FALSE)=$O52,$S52,"CHYBA")))))</f>
        <v>0.5</v>
      </c>
      <c r="AF52" s="60">
        <f>IF(ISBLANK(HLOOKUP(AF$2,Monitoring_eng!$A$1:$DB$79,Results!$C52,FALSE)),"",IF(HLOOKUP(AF$2,Monitoring_eng!$A$1:$DB$79,Results!$C52,FALSE)=$I52,$P52,IF(HLOOKUP(AF$2,Monitoring_eng!$A$1:$DB$79,Results!$C52,FALSE)=$K52,$Q52,IF(HLOOKUP(AF$2,Monitoring_eng!$A$1:$DB$79,Results!$C52,FALSE)=$M52,$R52,IF(HLOOKUP(AF$2,Monitoring_eng!$A$1:$DB$79,Results!$C52,FALSE)=$O52,$S52,"CHYBA")))))</f>
        <v>1</v>
      </c>
      <c r="AG52" s="60">
        <f>IF(ISBLANK(HLOOKUP(AG$2,Monitoring_eng!$A$1:$DB$79,Results!$C52,FALSE)),"",IF(HLOOKUP(AG$2,Monitoring_eng!$A$1:$DB$79,Results!$C52,FALSE)=$I52,$P52,IF(HLOOKUP(AG$2,Monitoring_eng!$A$1:$DB$79,Results!$C52,FALSE)=$K52,$Q52,IF(HLOOKUP(AG$2,Monitoring_eng!$A$1:$DB$79,Results!$C52,FALSE)=$M52,$R52,IF(HLOOKUP(AG$2,Monitoring_eng!$A$1:$DB$79,Results!$C52,FALSE)=$O52,$S52,"CHYBA")))))</f>
        <v>1</v>
      </c>
      <c r="AH52" s="60">
        <f>IF(ISBLANK(HLOOKUP(AH$2,Monitoring_eng!$A$1:$DB$79,Results!$C52,FALSE)),"",IF(HLOOKUP(AH$2,Monitoring_eng!$A$1:$DB$79,Results!$C52,FALSE)=$I52,$P52,IF(HLOOKUP(AH$2,Monitoring_eng!$A$1:$DB$79,Results!$C52,FALSE)=$K52,$Q52,IF(HLOOKUP(AH$2,Monitoring_eng!$A$1:$DB$79,Results!$C52,FALSE)=$M52,$R52,IF(HLOOKUP(AH$2,Monitoring_eng!$A$1:$DB$79,Results!$C52,FALSE)=$O52,$S52,"CHYBA")))))</f>
        <v>1</v>
      </c>
      <c r="AI52" s="60">
        <f>IF(ISBLANK(HLOOKUP(AI$2,Monitoring_eng!$A$1:$DB$79,Results!$C52,FALSE)),"",IF(HLOOKUP(AI$2,Monitoring_eng!$A$1:$DB$79,Results!$C52,FALSE)=$I52,$P52,IF(HLOOKUP(AI$2,Monitoring_eng!$A$1:$DB$79,Results!$C52,FALSE)=$K52,$Q52,IF(HLOOKUP(AI$2,Monitoring_eng!$A$1:$DB$79,Results!$C52,FALSE)=$M52,$R52,IF(HLOOKUP(AI$2,Monitoring_eng!$A$1:$DB$79,Results!$C52,FALSE)=$O52,$S52,"CHYBA")))))</f>
        <v>0</v>
      </c>
      <c r="AJ52" s="60">
        <f>IF(ISBLANK(HLOOKUP(AJ$2,Monitoring_eng!$A$1:$DB$79,Results!$C52,FALSE)),"",IF(HLOOKUP(AJ$2,Monitoring_eng!$A$1:$DB$79,Results!$C52,FALSE)=$I52,$P52,IF(HLOOKUP(AJ$2,Monitoring_eng!$A$1:$DB$79,Results!$C52,FALSE)=$K52,$Q52,IF(HLOOKUP(AJ$2,Monitoring_eng!$A$1:$DB$79,Results!$C52,FALSE)=$M52,$R52,IF(HLOOKUP(AJ$2,Monitoring_eng!$A$1:$DB$79,Results!$C52,FALSE)=$O52,$S52,"CHYBA")))))</f>
        <v>0</v>
      </c>
      <c r="AK52" s="60">
        <f>IF(ISBLANK(HLOOKUP(AK$2,Monitoring_eng!$A$1:$DB$79,Results!$C52,FALSE)),"",IF(HLOOKUP(AK$2,Monitoring_eng!$A$1:$DB$79,Results!$C52,FALSE)=$I52,$P52,IF(HLOOKUP(AK$2,Monitoring_eng!$A$1:$DB$79,Results!$C52,FALSE)=$K52,$Q52,IF(HLOOKUP(AK$2,Monitoring_eng!$A$1:$DB$79,Results!$C52,FALSE)=$M52,$R52,IF(HLOOKUP(AK$2,Monitoring_eng!$A$1:$DB$79,Results!$C52,FALSE)=$O52,$S52,"CHYBA")))))</f>
        <v>0</v>
      </c>
      <c r="AL52" s="60">
        <f>IF(ISBLANK(HLOOKUP(AL$2,Monitoring_eng!$A$1:$DB$79,Results!$C52,FALSE)),"",IF(HLOOKUP(AL$2,Monitoring_eng!$A$1:$DB$79,Results!$C52,FALSE)=$I52,$P52,IF(HLOOKUP(AL$2,Monitoring_eng!$A$1:$DB$79,Results!$C52,FALSE)=$K52,$Q52,IF(HLOOKUP(AL$2,Monitoring_eng!$A$1:$DB$79,Results!$C52,FALSE)=$M52,$R52,IF(HLOOKUP(AL$2,Monitoring_eng!$A$1:$DB$79,Results!$C52,FALSE)=$O52,$S52,"CHYBA")))))</f>
        <v>1</v>
      </c>
      <c r="AM52" s="60">
        <f>IF(ISBLANK(HLOOKUP(AM$2,Monitoring_eng!$A$1:$DB$79,Results!$C52,FALSE)),"",IF(HLOOKUP(AM$2,Monitoring_eng!$A$1:$DB$79,Results!$C52,FALSE)=$I52,$P52,IF(HLOOKUP(AM$2,Monitoring_eng!$A$1:$DB$79,Results!$C52,FALSE)=$K52,$Q52,IF(HLOOKUP(AM$2,Monitoring_eng!$A$1:$DB$79,Results!$C52,FALSE)=$M52,$R52,IF(HLOOKUP(AM$2,Monitoring_eng!$A$1:$DB$79,Results!$C52,FALSE)=$O52,$S52,"CHYBA")))))</f>
        <v>1</v>
      </c>
      <c r="AN52" s="60">
        <f>IF(ISBLANK(HLOOKUP(AN$2,Monitoring_eng!$A$1:$DB$79,Results!$C52,FALSE)),"",IF(HLOOKUP(AN$2,Monitoring_eng!$A$1:$DB$79,Results!$C52,FALSE)=$I52,$P52,IF(HLOOKUP(AN$2,Monitoring_eng!$A$1:$DB$79,Results!$C52,FALSE)=$K52,$Q52,IF(HLOOKUP(AN$2,Monitoring_eng!$A$1:$DB$79,Results!$C52,FALSE)=$M52,$R52,IF(HLOOKUP(AN$2,Monitoring_eng!$A$1:$DB$79,Results!$C52,FALSE)=$O52,$S52,"CHYBA")))))</f>
        <v>1</v>
      </c>
      <c r="AO52" s="60">
        <f>IF(ISBLANK(HLOOKUP(AO$2,Monitoring_eng!$A$1:$DB$79,Results!$C52,FALSE)),"",IF(HLOOKUP(AO$2,Monitoring_eng!$A$1:$DB$79,Results!$C52,FALSE)=$I52,$P52,IF(HLOOKUP(AO$2,Monitoring_eng!$A$1:$DB$79,Results!$C52,FALSE)=$K52,$Q52,IF(HLOOKUP(AO$2,Monitoring_eng!$A$1:$DB$79,Results!$C52,FALSE)=$M52,$R52,IF(HLOOKUP(AO$2,Monitoring_eng!$A$1:$DB$79,Results!$C52,FALSE)=$O52,$S52,"CHYBA")))))</f>
        <v>1</v>
      </c>
      <c r="AP52" s="60">
        <f>IF(ISBLANK(HLOOKUP(AP$2,Monitoring_eng!$A$1:$DB$79,Results!$C52,FALSE)),"",IF(HLOOKUP(AP$2,Monitoring_eng!$A$1:$DB$79,Results!$C52,FALSE)=$I52,$P52,IF(HLOOKUP(AP$2,Monitoring_eng!$A$1:$DB$79,Results!$C52,FALSE)=$K52,$Q52,IF(HLOOKUP(AP$2,Monitoring_eng!$A$1:$DB$79,Results!$C52,FALSE)=$M52,$R52,IF(HLOOKUP(AP$2,Monitoring_eng!$A$1:$DB$79,Results!$C52,FALSE)=$O52,$S52,"CHYBA")))))</f>
        <v>1</v>
      </c>
      <c r="AQ52" s="60">
        <f>IF(ISBLANK(HLOOKUP(AQ$2,Monitoring_eng!$A$1:$DB$79,Results!$C52,FALSE)),"",IF(HLOOKUP(AQ$2,Monitoring_eng!$A$1:$DB$79,Results!$C52,FALSE)=$I52,$P52,IF(HLOOKUP(AQ$2,Monitoring_eng!$A$1:$DB$79,Results!$C52,FALSE)=$K52,$Q52,IF(HLOOKUP(AQ$2,Monitoring_eng!$A$1:$DB$79,Results!$C52,FALSE)=$M52,$R52,IF(HLOOKUP(AQ$2,Monitoring_eng!$A$1:$DB$79,Results!$C52,FALSE)=$O52,$S52,"CHYBA")))))</f>
        <v>1</v>
      </c>
      <c r="AR52" s="60">
        <f>IF(ISBLANK(HLOOKUP(AR$2,Monitoring_eng!$A$1:$DB$79,Results!$C52,FALSE)),"",IF(HLOOKUP(AR$2,Monitoring_eng!$A$1:$DB$79,Results!$C52,FALSE)=$I52,$P52,IF(HLOOKUP(AR$2,Monitoring_eng!$A$1:$DB$79,Results!$C52,FALSE)=$K52,$Q52,IF(HLOOKUP(AR$2,Monitoring_eng!$A$1:$DB$79,Results!$C52,FALSE)=$M52,$R52,IF(HLOOKUP(AR$2,Monitoring_eng!$A$1:$DB$79,Results!$C52,FALSE)=$O52,$S52,"CHYBA")))))</f>
        <v>0</v>
      </c>
      <c r="AS52" s="60">
        <f>IF(ISBLANK(HLOOKUP(AS$2,Monitoring_eng!$A$1:$DB$79,Results!$C52,FALSE)),"",IF(HLOOKUP(AS$2,Monitoring_eng!$A$1:$DB$79,Results!$C52,FALSE)=$I52,$P52,IF(HLOOKUP(AS$2,Monitoring_eng!$A$1:$DB$79,Results!$C52,FALSE)=$K52,$Q52,IF(HLOOKUP(AS$2,Monitoring_eng!$A$1:$DB$79,Results!$C52,FALSE)=$M52,$R52,IF(HLOOKUP(AS$2,Monitoring_eng!$A$1:$DB$79,Results!$C52,FALSE)=$O52,$S52,"CHYBA")))))</f>
        <v>1</v>
      </c>
      <c r="AT52" s="60">
        <f>IF(ISBLANK(HLOOKUP(AT$2,Monitoring_eng!$A$1:$DB$79,Results!$C52,FALSE)),"",IF(HLOOKUP(AT$2,Monitoring_eng!$A$1:$DB$79,Results!$C52,FALSE)=$I52,$P52,IF(HLOOKUP(AT$2,Monitoring_eng!$A$1:$DB$79,Results!$C52,FALSE)=$K52,$Q52,IF(HLOOKUP(AT$2,Monitoring_eng!$A$1:$DB$79,Results!$C52,FALSE)=$M52,$R52,IF(HLOOKUP(AT$2,Monitoring_eng!$A$1:$DB$79,Results!$C52,FALSE)=$O52,$S52,"CHYBA")))))</f>
        <v>0</v>
      </c>
      <c r="AU52" s="60">
        <f>IF(ISBLANK(HLOOKUP(AU$2,Monitoring_eng!$A$1:$DB$79,Results!$C52,FALSE)),"",IF(HLOOKUP(AU$2,Monitoring_eng!$A$1:$DB$79,Results!$C52,FALSE)=$I52,$P52,IF(HLOOKUP(AU$2,Monitoring_eng!$A$1:$DB$79,Results!$C52,FALSE)=$K52,$Q52,IF(HLOOKUP(AU$2,Monitoring_eng!$A$1:$DB$79,Results!$C52,FALSE)=$M52,$R52,IF(HLOOKUP(AU$2,Monitoring_eng!$A$1:$DB$79,Results!$C52,FALSE)=$O52,$S52,"CHYBA")))))</f>
        <v>1</v>
      </c>
      <c r="AV52" s="60">
        <f>IF(ISBLANK(HLOOKUP(AV$2,Monitoring_eng!$A$1:$DB$79,Results!$C52,FALSE)),"",IF(HLOOKUP(AV$2,Monitoring_eng!$A$1:$DB$79,Results!$C52,FALSE)=$I52,$P52,IF(HLOOKUP(AV$2,Monitoring_eng!$A$1:$DB$79,Results!$C52,FALSE)=$K52,$Q52,IF(HLOOKUP(AV$2,Monitoring_eng!$A$1:$DB$79,Results!$C52,FALSE)=$M52,$R52,IF(HLOOKUP(AV$2,Monitoring_eng!$A$1:$DB$79,Results!$C52,FALSE)=$O52,$S52,"CHYBA")))))</f>
        <v>1</v>
      </c>
      <c r="AW52" s="60">
        <f>IF(ISBLANK(HLOOKUP(AW$2,Monitoring_eng!$A$1:$DB$79,Results!$C52,FALSE)),"",IF(HLOOKUP(AW$2,Monitoring_eng!$A$1:$DB$79,Results!$C52,FALSE)=$I52,$P52,IF(HLOOKUP(AW$2,Monitoring_eng!$A$1:$DB$79,Results!$C52,FALSE)=$K52,$Q52,IF(HLOOKUP(AW$2,Monitoring_eng!$A$1:$DB$79,Results!$C52,FALSE)=$M52,$R52,IF(HLOOKUP(AW$2,Monitoring_eng!$A$1:$DB$79,Results!$C52,FALSE)=$O52,$S52,"CHYBA")))))</f>
        <v>1</v>
      </c>
      <c r="AX52" s="60">
        <f>IF(ISBLANK(HLOOKUP(AX$2,Monitoring_eng!$A$1:$DB$79,Results!$C52,FALSE)),"",IF(HLOOKUP(AX$2,Monitoring_eng!$A$1:$DB$79,Results!$C52,FALSE)=$I52,$P52,IF(HLOOKUP(AX$2,Monitoring_eng!$A$1:$DB$79,Results!$C52,FALSE)=$K52,$Q52,IF(HLOOKUP(AX$2,Monitoring_eng!$A$1:$DB$79,Results!$C52,FALSE)=$M52,$R52,IF(HLOOKUP(AX$2,Monitoring_eng!$A$1:$DB$79,Results!$C52,FALSE)=$O52,$S52,"CHYBA")))))</f>
        <v>0.5</v>
      </c>
      <c r="AY52" s="60">
        <f>IF(ISBLANK(HLOOKUP(AY$2,Monitoring_eng!$A$1:$DB$79,Results!$C52,FALSE)),"",IF(HLOOKUP(AY$2,Monitoring_eng!$A$1:$DB$79,Results!$C52,FALSE)=$I52,$P52,IF(HLOOKUP(AY$2,Monitoring_eng!$A$1:$DB$79,Results!$C52,FALSE)=$K52,$Q52,IF(HLOOKUP(AY$2,Monitoring_eng!$A$1:$DB$79,Results!$C52,FALSE)=$M52,$R52,IF(HLOOKUP(AY$2,Monitoring_eng!$A$1:$DB$79,Results!$C52,FALSE)=$O52,$S52,"CHYBA")))))</f>
        <v>0</v>
      </c>
      <c r="AZ52" s="60">
        <f>IF(ISBLANK(HLOOKUP(AZ$2,Monitoring_eng!$A$1:$DB$79,Results!$C52,FALSE)),"",IF(HLOOKUP(AZ$2,Monitoring_eng!$A$1:$DB$79,Results!$C52,FALSE)=$I52,$P52,IF(HLOOKUP(AZ$2,Monitoring_eng!$A$1:$DB$79,Results!$C52,FALSE)=$K52,$Q52,IF(HLOOKUP(AZ$2,Monitoring_eng!$A$1:$DB$79,Results!$C52,FALSE)=$M52,$R52,IF(HLOOKUP(AZ$2,Monitoring_eng!$A$1:$DB$79,Results!$C52,FALSE)=$O52,$S52,"CHYBA")))))</f>
        <v>0.5</v>
      </c>
      <c r="BA52" s="60">
        <f>IF(ISBLANK(HLOOKUP(BA$2,Monitoring_eng!$A$1:$DB$79,Results!$C52,FALSE)),"",IF(HLOOKUP(BA$2,Monitoring_eng!$A$1:$DB$79,Results!$C52,FALSE)=$I52,$P52,IF(HLOOKUP(BA$2,Monitoring_eng!$A$1:$DB$79,Results!$C52,FALSE)=$K52,$Q52,IF(HLOOKUP(BA$2,Monitoring_eng!$A$1:$DB$79,Results!$C52,FALSE)=$M52,$R52,IF(HLOOKUP(BA$2,Monitoring_eng!$A$1:$DB$79,Results!$C52,FALSE)=$O52,$S52,"CHYBA")))))</f>
        <v>0.5</v>
      </c>
      <c r="BB52" s="60">
        <f>IF(ISBLANK(HLOOKUP(BB$2,Monitoring_eng!$A$1:$DB$79,Results!$C52,FALSE)),"",IF(HLOOKUP(BB$2,Monitoring_eng!$A$1:$DB$79,Results!$C52,FALSE)=$I52,$P52,IF(HLOOKUP(BB$2,Monitoring_eng!$A$1:$DB$79,Results!$C52,FALSE)=$K52,$Q52,IF(HLOOKUP(BB$2,Monitoring_eng!$A$1:$DB$79,Results!$C52,FALSE)=$M52,$R52,IF(HLOOKUP(BB$2,Monitoring_eng!$A$1:$DB$79,Results!$C52,FALSE)=$O52,$S52,"CHYBA")))))</f>
        <v>1</v>
      </c>
      <c r="BC52" s="60">
        <f>IF(ISBLANK(HLOOKUP(BC$2,Monitoring_eng!$A$1:$DB$79,Results!$C52,FALSE)),"",IF(HLOOKUP(BC$2,Monitoring_eng!$A$1:$DB$79,Results!$C52,FALSE)=$I52,$P52,IF(HLOOKUP(BC$2,Monitoring_eng!$A$1:$DB$79,Results!$C52,FALSE)=$K52,$Q52,IF(HLOOKUP(BC$2,Monitoring_eng!$A$1:$DB$79,Results!$C52,FALSE)=$M52,$R52,IF(HLOOKUP(BC$2,Monitoring_eng!$A$1:$DB$79,Results!$C52,FALSE)=$O52,$S52,"CHYBA")))))</f>
        <v>1</v>
      </c>
      <c r="BD52" s="60">
        <f>IF(ISBLANK(HLOOKUP(BD$2,Monitoring_eng!$A$1:$DB$79,Results!$C52,FALSE)),"",IF(HLOOKUP(BD$2,Monitoring_eng!$A$1:$DB$79,Results!$C52,FALSE)=$I52,$P52,IF(HLOOKUP(BD$2,Monitoring_eng!$A$1:$DB$79,Results!$C52,FALSE)=$K52,$Q52,IF(HLOOKUP(BD$2,Monitoring_eng!$A$1:$DB$79,Results!$C52,FALSE)=$M52,$R52,IF(HLOOKUP(BD$2,Monitoring_eng!$A$1:$DB$79,Results!$C52,FALSE)=$O52,$S52,"CHYBA")))))</f>
        <v>0</v>
      </c>
      <c r="BE52" s="60">
        <f>IF(ISBLANK(HLOOKUP(BE$2,Monitoring_eng!$A$1:$DB$79,Results!$C52,FALSE)),"",IF(HLOOKUP(BE$2,Monitoring_eng!$A$1:$DB$79,Results!$C52,FALSE)=$I52,$P52,IF(HLOOKUP(BE$2,Monitoring_eng!$A$1:$DB$79,Results!$C52,FALSE)=$K52,$Q52,IF(HLOOKUP(BE$2,Monitoring_eng!$A$1:$DB$79,Results!$C52,FALSE)=$M52,$R52,IF(HLOOKUP(BE$2,Monitoring_eng!$A$1:$DB$79,Results!$C52,FALSE)=$O52,$S52,"CHYBA")))))</f>
        <v>1</v>
      </c>
      <c r="BF52" s="60">
        <f>IF(ISBLANK(HLOOKUP(BF$2,Monitoring_eng!$A$1:$DB$79,Results!$C52,FALSE)),"",IF(HLOOKUP(BF$2,Monitoring_eng!$A$1:$DB$79,Results!$C52,FALSE)=$I52,$P52,IF(HLOOKUP(BF$2,Monitoring_eng!$A$1:$DB$79,Results!$C52,FALSE)=$K52,$Q52,IF(HLOOKUP(BF$2,Monitoring_eng!$A$1:$DB$79,Results!$C52,FALSE)=$M52,$R52,IF(HLOOKUP(BF$2,Monitoring_eng!$A$1:$DB$79,Results!$C52,FALSE)=$O52,$S52,"CHYBA")))))</f>
        <v>1</v>
      </c>
      <c r="BG52" s="60">
        <f>IF(ISBLANK(HLOOKUP(BG$2,Monitoring_eng!$A$1:$DB$79,Results!$C52,FALSE)),"",IF(HLOOKUP(BG$2,Monitoring_eng!$A$1:$DB$79,Results!$C52,FALSE)=$I52,$P52,IF(HLOOKUP(BG$2,Monitoring_eng!$A$1:$DB$79,Results!$C52,FALSE)=$K52,$Q52,IF(HLOOKUP(BG$2,Monitoring_eng!$A$1:$DB$79,Results!$C52,FALSE)=$M52,$R52,IF(HLOOKUP(BG$2,Monitoring_eng!$A$1:$DB$79,Results!$C52,FALSE)=$O52,$S52,"CHYBA")))))</f>
        <v>1</v>
      </c>
      <c r="BH52" s="60">
        <f>IF(ISBLANK(HLOOKUP(BH$2,Monitoring_eng!$A$1:$DB$79,Results!$C52,FALSE)),"",IF(HLOOKUP(BH$2,Monitoring_eng!$A$1:$DB$79,Results!$C52,FALSE)=$I52,$P52,IF(HLOOKUP(BH$2,Monitoring_eng!$A$1:$DB$79,Results!$C52,FALSE)=$K52,$Q52,IF(HLOOKUP(BH$2,Monitoring_eng!$A$1:$DB$79,Results!$C52,FALSE)=$M52,$R52,IF(HLOOKUP(BH$2,Monitoring_eng!$A$1:$DB$79,Results!$C52,FALSE)=$O52,$S52,"CHYBA")))))</f>
        <v>1</v>
      </c>
      <c r="BI52" s="60">
        <f>IF(ISBLANK(HLOOKUP(BI$2,Monitoring_eng!$A$1:$DB$79,Results!$C52,FALSE)),"",IF(HLOOKUP(BI$2,Monitoring_eng!$A$1:$DB$79,Results!$C52,FALSE)=$I52,$P52,IF(HLOOKUP(BI$2,Monitoring_eng!$A$1:$DB$79,Results!$C52,FALSE)=$K52,$Q52,IF(HLOOKUP(BI$2,Monitoring_eng!$A$1:$DB$79,Results!$C52,FALSE)=$M52,$R52,IF(HLOOKUP(BI$2,Monitoring_eng!$A$1:$DB$79,Results!$C52,FALSE)=$O52,$S52,"CHYBA")))))</f>
        <v>1</v>
      </c>
      <c r="BJ52" s="60">
        <f>IF(ISBLANK(HLOOKUP(BJ$2,Monitoring_eng!$A$1:$DB$79,Results!$C52,FALSE)),"",IF(HLOOKUP(BJ$2,Monitoring_eng!$A$1:$DB$79,Results!$C52,FALSE)=$I52,$P52,IF(HLOOKUP(BJ$2,Monitoring_eng!$A$1:$DB$79,Results!$C52,FALSE)=$K52,$Q52,IF(HLOOKUP(BJ$2,Monitoring_eng!$A$1:$DB$79,Results!$C52,FALSE)=$M52,$R52,IF(HLOOKUP(BJ$2,Monitoring_eng!$A$1:$DB$79,Results!$C52,FALSE)=$O52,$S52,"CHYBA")))))</f>
        <v>1</v>
      </c>
      <c r="BK52" s="60">
        <f>IF(ISBLANK(HLOOKUP(BK$2,Monitoring_eng!$A$1:$DB$79,Results!$C52,FALSE)),"",IF(HLOOKUP(BK$2,Monitoring_eng!$A$1:$DB$79,Results!$C52,FALSE)=$I52,$P52,IF(HLOOKUP(BK$2,Monitoring_eng!$A$1:$DB$79,Results!$C52,FALSE)=$K52,$Q52,IF(HLOOKUP(BK$2,Monitoring_eng!$A$1:$DB$79,Results!$C52,FALSE)=$M52,$R52,IF(HLOOKUP(BK$2,Monitoring_eng!$A$1:$DB$79,Results!$C52,FALSE)=$O52,$S52,"CHYBA")))))</f>
        <v>1</v>
      </c>
      <c r="BL52" s="60">
        <f>IF(ISBLANK(HLOOKUP(BL$2,Monitoring_eng!$A$1:$DB$79,Results!$C52,FALSE)),"",IF(HLOOKUP(BL$2,Monitoring_eng!$A$1:$DB$79,Results!$C52,FALSE)=$I52,$P52,IF(HLOOKUP(BL$2,Monitoring_eng!$A$1:$DB$79,Results!$C52,FALSE)=$K52,$Q52,IF(HLOOKUP(BL$2,Monitoring_eng!$A$1:$DB$79,Results!$C52,FALSE)=$M52,$R52,IF(HLOOKUP(BL$2,Monitoring_eng!$A$1:$DB$79,Results!$C52,FALSE)=$O52,$S52,"CHYBA")))))</f>
        <v>0.5</v>
      </c>
      <c r="BM52" s="60">
        <f>IF(ISBLANK(HLOOKUP(BM$2,Monitoring_eng!$A$1:$DB$79,Results!$C52,FALSE)),"",IF(HLOOKUP(BM$2,Monitoring_eng!$A$1:$DB$79,Results!$C52,FALSE)=$I52,$P52,IF(HLOOKUP(BM$2,Monitoring_eng!$A$1:$DB$79,Results!$C52,FALSE)=$K52,$Q52,IF(HLOOKUP(BM$2,Monitoring_eng!$A$1:$DB$79,Results!$C52,FALSE)=$M52,$R52,IF(HLOOKUP(BM$2,Monitoring_eng!$A$1:$DB$79,Results!$C52,FALSE)=$O52,$S52,"CHYBA")))))</f>
        <v>0.5</v>
      </c>
      <c r="BN52" s="60">
        <f>IF(ISBLANK(HLOOKUP(BN$2,Monitoring_eng!$A$1:$DB$79,Results!$C52,FALSE)),"",IF(HLOOKUP(BN$2,Monitoring_eng!$A$1:$DB$79,Results!$C52,FALSE)=$I52,$P52,IF(HLOOKUP(BN$2,Monitoring_eng!$A$1:$DB$79,Results!$C52,FALSE)=$K52,$Q52,IF(HLOOKUP(BN$2,Monitoring_eng!$A$1:$DB$79,Results!$C52,FALSE)=$M52,$R52,IF(HLOOKUP(BN$2,Monitoring_eng!$A$1:$DB$79,Results!$C52,FALSE)=$O52,$S52,"CHYBA")))))</f>
        <v>1</v>
      </c>
      <c r="BO52" s="60">
        <f>IF(ISBLANK(HLOOKUP(BO$2,Monitoring_eng!$A$1:$DB$79,Results!$C52,FALSE)),"",IF(HLOOKUP(BO$2,Monitoring_eng!$A$1:$DB$79,Results!$C52,FALSE)=$I52,$P52,IF(HLOOKUP(BO$2,Monitoring_eng!$A$1:$DB$79,Results!$C52,FALSE)=$K52,$Q52,IF(HLOOKUP(BO$2,Monitoring_eng!$A$1:$DB$79,Results!$C52,FALSE)=$M52,$R52,IF(HLOOKUP(BO$2,Monitoring_eng!$A$1:$DB$79,Results!$C52,FALSE)=$O52,$S52,"CHYBA")))))</f>
        <v>1</v>
      </c>
      <c r="BP52" s="60">
        <f>IF(ISBLANK(HLOOKUP(BP$2,Monitoring_eng!$A$1:$DB$79,Results!$C52,FALSE)),"",IF(HLOOKUP(BP$2,Monitoring_eng!$A$1:$DB$79,Results!$C52,FALSE)=$I52,$P52,IF(HLOOKUP(BP$2,Monitoring_eng!$A$1:$DB$79,Results!$C52,FALSE)=$K52,$Q52,IF(HLOOKUP(BP$2,Monitoring_eng!$A$1:$DB$79,Results!$C52,FALSE)=$M52,$R52,IF(HLOOKUP(BP$2,Monitoring_eng!$A$1:$DB$79,Results!$C52,FALSE)=$O52,$S52,"CHYBA")))))</f>
        <v>1</v>
      </c>
      <c r="BQ52" s="60">
        <f>IF(ISBLANK(HLOOKUP(BQ$2,Monitoring_eng!$A$1:$DB$79,Results!$C52,FALSE)),"",IF(HLOOKUP(BQ$2,Monitoring_eng!$A$1:$DB$79,Results!$C52,FALSE)=$I52,$P52,IF(HLOOKUP(BQ$2,Monitoring_eng!$A$1:$DB$79,Results!$C52,FALSE)=$K52,$Q52,IF(HLOOKUP(BQ$2,Monitoring_eng!$A$1:$DB$79,Results!$C52,FALSE)=$M52,$R52,IF(HLOOKUP(BQ$2,Monitoring_eng!$A$1:$DB$79,Results!$C52,FALSE)=$O52,$S52,"CHYBA")))))</f>
        <v>1</v>
      </c>
    </row>
    <row r="53" spans="1:69" x14ac:dyDescent="0.3">
      <c r="A53" s="37" t="s">
        <v>903</v>
      </c>
      <c r="B53" s="37" t="s">
        <v>353</v>
      </c>
      <c r="C53" s="37">
        <v>52</v>
      </c>
      <c r="D53" s="47" t="s">
        <v>296</v>
      </c>
      <c r="E53" s="47" t="s">
        <v>295</v>
      </c>
      <c r="F53" s="48" t="s">
        <v>48</v>
      </c>
      <c r="G53" s="37">
        <v>3</v>
      </c>
      <c r="H53" s="37" t="s">
        <v>481</v>
      </c>
      <c r="I53" s="37" t="s">
        <v>621</v>
      </c>
      <c r="J53" s="37" t="s">
        <v>482</v>
      </c>
      <c r="K53" s="59" t="s">
        <v>622</v>
      </c>
      <c r="L53" s="37" t="s">
        <v>483</v>
      </c>
      <c r="M53" s="37" t="s">
        <v>623</v>
      </c>
      <c r="N53" s="37" t="s">
        <v>755</v>
      </c>
      <c r="O53" s="37" t="s">
        <v>755</v>
      </c>
      <c r="P53" s="37">
        <f t="shared" si="0"/>
        <v>3</v>
      </c>
      <c r="Q53" s="37">
        <v>0</v>
      </c>
      <c r="R53" s="37">
        <f t="shared" si="1"/>
        <v>1.5</v>
      </c>
      <c r="S53" s="37" t="s">
        <v>755</v>
      </c>
      <c r="T53" s="60">
        <f>IF(ISBLANK(HLOOKUP(T$2,Monitoring_eng!$A$1:$DB$79,Results!$C53,FALSE)),"",IF(HLOOKUP(T$2,Monitoring_eng!$A$1:$DB$79,Results!$C53,FALSE)=$I53,$P53,IF(HLOOKUP(T$2,Monitoring_eng!$A$1:$DB$79,Results!$C53,FALSE)=$K53,$Q53,IF(HLOOKUP(T$2,Monitoring_eng!$A$1:$DB$79,Results!$C53,FALSE)=$M53,$R53,IF(HLOOKUP(T$2,Monitoring_eng!$A$1:$DB$79,Results!$C53,FALSE)=$O53,$S53,"CHYBA")))))</f>
        <v>3</v>
      </c>
      <c r="U53" s="60">
        <f>IF(ISBLANK(HLOOKUP(U$2,Monitoring_eng!$A$1:$DB$79,Results!$C53,FALSE)),"",IF(HLOOKUP(U$2,Monitoring_eng!$A$1:$DB$79,Results!$C53,FALSE)=$I53,$P53,IF(HLOOKUP(U$2,Monitoring_eng!$A$1:$DB$79,Results!$C53,FALSE)=$K53,$Q53,IF(HLOOKUP(U$2,Monitoring_eng!$A$1:$DB$79,Results!$C53,FALSE)=$M53,$R53,IF(HLOOKUP(U$2,Monitoring_eng!$A$1:$DB$79,Results!$C53,FALSE)=$O53,$S53,"CHYBA")))))</f>
        <v>0</v>
      </c>
      <c r="V53" s="60">
        <f>IF(ISBLANK(HLOOKUP(V$2,Monitoring_eng!$A$1:$DB$79,Results!$C53,FALSE)),"",IF(HLOOKUP(V$2,Monitoring_eng!$A$1:$DB$79,Results!$C53,FALSE)=$I53,$P53,IF(HLOOKUP(V$2,Monitoring_eng!$A$1:$DB$79,Results!$C53,FALSE)=$K53,$Q53,IF(HLOOKUP(V$2,Monitoring_eng!$A$1:$DB$79,Results!$C53,FALSE)=$M53,$R53,IF(HLOOKUP(V$2,Monitoring_eng!$A$1:$DB$79,Results!$C53,FALSE)=$O53,$S53,"CHYBA")))))</f>
        <v>0</v>
      </c>
      <c r="W53" s="60">
        <f>IF(ISBLANK(HLOOKUP(W$2,Monitoring_eng!$A$1:$DB$79,Results!$C53,FALSE)),"",IF(HLOOKUP(W$2,Monitoring_eng!$A$1:$DB$79,Results!$C53,FALSE)=$I53,$P53,IF(HLOOKUP(W$2,Monitoring_eng!$A$1:$DB$79,Results!$C53,FALSE)=$K53,$Q53,IF(HLOOKUP(W$2,Monitoring_eng!$A$1:$DB$79,Results!$C53,FALSE)=$M53,$R53,IF(HLOOKUP(W$2,Monitoring_eng!$A$1:$DB$79,Results!$C53,FALSE)=$O53,$S53,"CHYBA")))))</f>
        <v>3</v>
      </c>
      <c r="X53" s="60">
        <f>IF(ISBLANK(HLOOKUP(X$2,Monitoring_eng!$A$1:$DB$79,Results!$C53,FALSE)),"",IF(HLOOKUP(X$2,Monitoring_eng!$A$1:$DB$79,Results!$C53,FALSE)=$I53,$P53,IF(HLOOKUP(X$2,Monitoring_eng!$A$1:$DB$79,Results!$C53,FALSE)=$K53,$Q53,IF(HLOOKUP(X$2,Monitoring_eng!$A$1:$DB$79,Results!$C53,FALSE)=$M53,$R53,IF(HLOOKUP(X$2,Monitoring_eng!$A$1:$DB$79,Results!$C53,FALSE)=$O53,$S53,"CHYBA")))))</f>
        <v>0</v>
      </c>
      <c r="Y53" s="60">
        <f>IF(ISBLANK(HLOOKUP(Y$2,Monitoring_eng!$A$1:$DB$79,Results!$C53,FALSE)),"",IF(HLOOKUP(Y$2,Monitoring_eng!$A$1:$DB$79,Results!$C53,FALSE)=$I53,$P53,IF(HLOOKUP(Y$2,Monitoring_eng!$A$1:$DB$79,Results!$C53,FALSE)=$K53,$Q53,IF(HLOOKUP(Y$2,Monitoring_eng!$A$1:$DB$79,Results!$C53,FALSE)=$M53,$R53,IF(HLOOKUP(Y$2,Monitoring_eng!$A$1:$DB$79,Results!$C53,FALSE)=$O53,$S53,"CHYBA")))))</f>
        <v>3</v>
      </c>
      <c r="Z53" s="60">
        <f>IF(ISBLANK(HLOOKUP(Z$2,Monitoring_eng!$A$1:$DB$79,Results!$C53,FALSE)),"",IF(HLOOKUP(Z$2,Monitoring_eng!$A$1:$DB$79,Results!$C53,FALSE)=$I53,$P53,IF(HLOOKUP(Z$2,Monitoring_eng!$A$1:$DB$79,Results!$C53,FALSE)=$K53,$Q53,IF(HLOOKUP(Z$2,Monitoring_eng!$A$1:$DB$79,Results!$C53,FALSE)=$M53,$R53,IF(HLOOKUP(Z$2,Monitoring_eng!$A$1:$DB$79,Results!$C53,FALSE)=$O53,$S53,"CHYBA")))))</f>
        <v>3</v>
      </c>
      <c r="AA53" s="60">
        <f>IF(ISBLANK(HLOOKUP(AA$2,Monitoring_eng!$A$1:$DB$79,Results!$C53,FALSE)),"",IF(HLOOKUP(AA$2,Monitoring_eng!$A$1:$DB$79,Results!$C53,FALSE)=$I53,$P53,IF(HLOOKUP(AA$2,Monitoring_eng!$A$1:$DB$79,Results!$C53,FALSE)=$K53,$Q53,IF(HLOOKUP(AA$2,Monitoring_eng!$A$1:$DB$79,Results!$C53,FALSE)=$M53,$R53,IF(HLOOKUP(AA$2,Monitoring_eng!$A$1:$DB$79,Results!$C53,FALSE)=$O53,$S53,"CHYBA")))))</f>
        <v>3</v>
      </c>
      <c r="AB53" s="60">
        <f>IF(ISBLANK(HLOOKUP(AB$2,Monitoring_eng!$A$1:$DB$79,Results!$C53,FALSE)),"",IF(HLOOKUP(AB$2,Monitoring_eng!$A$1:$DB$79,Results!$C53,FALSE)=$I53,$P53,IF(HLOOKUP(AB$2,Monitoring_eng!$A$1:$DB$79,Results!$C53,FALSE)=$K53,$Q53,IF(HLOOKUP(AB$2,Monitoring_eng!$A$1:$DB$79,Results!$C53,FALSE)=$M53,$R53,IF(HLOOKUP(AB$2,Monitoring_eng!$A$1:$DB$79,Results!$C53,FALSE)=$O53,$S53,"CHYBA")))))</f>
        <v>3</v>
      </c>
      <c r="AC53" s="60">
        <f>IF(ISBLANK(HLOOKUP(AC$2,Monitoring_eng!$A$1:$DB$79,Results!$C53,FALSE)),"",IF(HLOOKUP(AC$2,Monitoring_eng!$A$1:$DB$79,Results!$C53,FALSE)=$I53,$P53,IF(HLOOKUP(AC$2,Monitoring_eng!$A$1:$DB$79,Results!$C53,FALSE)=$K53,$Q53,IF(HLOOKUP(AC$2,Monitoring_eng!$A$1:$DB$79,Results!$C53,FALSE)=$M53,$R53,IF(HLOOKUP(AC$2,Monitoring_eng!$A$1:$DB$79,Results!$C53,FALSE)=$O53,$S53,"CHYBA")))))</f>
        <v>3</v>
      </c>
      <c r="AD53" s="60">
        <f>IF(ISBLANK(HLOOKUP(AD$2,Monitoring_eng!$A$1:$DB$79,Results!$C53,FALSE)),"",IF(HLOOKUP(AD$2,Monitoring_eng!$A$1:$DB$79,Results!$C53,FALSE)=$I53,$P53,IF(HLOOKUP(AD$2,Monitoring_eng!$A$1:$DB$79,Results!$C53,FALSE)=$K53,$Q53,IF(HLOOKUP(AD$2,Monitoring_eng!$A$1:$DB$79,Results!$C53,FALSE)=$M53,$R53,IF(HLOOKUP(AD$2,Monitoring_eng!$A$1:$DB$79,Results!$C53,FALSE)=$O53,$S53,"CHYBA")))))</f>
        <v>0</v>
      </c>
      <c r="AE53" s="60">
        <f>IF(ISBLANK(HLOOKUP(AE$2,Monitoring_eng!$A$1:$DB$79,Results!$C53,FALSE)),"",IF(HLOOKUP(AE$2,Monitoring_eng!$A$1:$DB$79,Results!$C53,FALSE)=$I53,$P53,IF(HLOOKUP(AE$2,Monitoring_eng!$A$1:$DB$79,Results!$C53,FALSE)=$K53,$Q53,IF(HLOOKUP(AE$2,Monitoring_eng!$A$1:$DB$79,Results!$C53,FALSE)=$M53,$R53,IF(HLOOKUP(AE$2,Monitoring_eng!$A$1:$DB$79,Results!$C53,FALSE)=$O53,$S53,"CHYBA")))))</f>
        <v>0</v>
      </c>
      <c r="AF53" s="60">
        <f>IF(ISBLANK(HLOOKUP(AF$2,Monitoring_eng!$A$1:$DB$79,Results!$C53,FALSE)),"",IF(HLOOKUP(AF$2,Monitoring_eng!$A$1:$DB$79,Results!$C53,FALSE)=$I53,$P53,IF(HLOOKUP(AF$2,Monitoring_eng!$A$1:$DB$79,Results!$C53,FALSE)=$K53,$Q53,IF(HLOOKUP(AF$2,Monitoring_eng!$A$1:$DB$79,Results!$C53,FALSE)=$M53,$R53,IF(HLOOKUP(AF$2,Monitoring_eng!$A$1:$DB$79,Results!$C53,FALSE)=$O53,$S53,"CHYBA")))))</f>
        <v>0</v>
      </c>
      <c r="AG53" s="60">
        <f>IF(ISBLANK(HLOOKUP(AG$2,Monitoring_eng!$A$1:$DB$79,Results!$C53,FALSE)),"",IF(HLOOKUP(AG$2,Monitoring_eng!$A$1:$DB$79,Results!$C53,FALSE)=$I53,$P53,IF(HLOOKUP(AG$2,Monitoring_eng!$A$1:$DB$79,Results!$C53,FALSE)=$K53,$Q53,IF(HLOOKUP(AG$2,Monitoring_eng!$A$1:$DB$79,Results!$C53,FALSE)=$M53,$R53,IF(HLOOKUP(AG$2,Monitoring_eng!$A$1:$DB$79,Results!$C53,FALSE)=$O53,$S53,"CHYBA")))))</f>
        <v>3</v>
      </c>
      <c r="AH53" s="60">
        <f>IF(ISBLANK(HLOOKUP(AH$2,Monitoring_eng!$A$1:$DB$79,Results!$C53,FALSE)),"",IF(HLOOKUP(AH$2,Monitoring_eng!$A$1:$DB$79,Results!$C53,FALSE)=$I53,$P53,IF(HLOOKUP(AH$2,Monitoring_eng!$A$1:$DB$79,Results!$C53,FALSE)=$K53,$Q53,IF(HLOOKUP(AH$2,Monitoring_eng!$A$1:$DB$79,Results!$C53,FALSE)=$M53,$R53,IF(HLOOKUP(AH$2,Monitoring_eng!$A$1:$DB$79,Results!$C53,FALSE)=$O53,$S53,"CHYBA")))))</f>
        <v>3</v>
      </c>
      <c r="AI53" s="60">
        <f>IF(ISBLANK(HLOOKUP(AI$2,Monitoring_eng!$A$1:$DB$79,Results!$C53,FALSE)),"",IF(HLOOKUP(AI$2,Monitoring_eng!$A$1:$DB$79,Results!$C53,FALSE)=$I53,$P53,IF(HLOOKUP(AI$2,Monitoring_eng!$A$1:$DB$79,Results!$C53,FALSE)=$K53,$Q53,IF(HLOOKUP(AI$2,Monitoring_eng!$A$1:$DB$79,Results!$C53,FALSE)=$M53,$R53,IF(HLOOKUP(AI$2,Monitoring_eng!$A$1:$DB$79,Results!$C53,FALSE)=$O53,$S53,"CHYBA")))))</f>
        <v>3</v>
      </c>
      <c r="AJ53" s="60">
        <f>IF(ISBLANK(HLOOKUP(AJ$2,Monitoring_eng!$A$1:$DB$79,Results!$C53,FALSE)),"",IF(HLOOKUP(AJ$2,Monitoring_eng!$A$1:$DB$79,Results!$C53,FALSE)=$I53,$P53,IF(HLOOKUP(AJ$2,Monitoring_eng!$A$1:$DB$79,Results!$C53,FALSE)=$K53,$Q53,IF(HLOOKUP(AJ$2,Monitoring_eng!$A$1:$DB$79,Results!$C53,FALSE)=$M53,$R53,IF(HLOOKUP(AJ$2,Monitoring_eng!$A$1:$DB$79,Results!$C53,FALSE)=$O53,$S53,"CHYBA")))))</f>
        <v>0</v>
      </c>
      <c r="AK53" s="60">
        <f>IF(ISBLANK(HLOOKUP(AK$2,Monitoring_eng!$A$1:$DB$79,Results!$C53,FALSE)),"",IF(HLOOKUP(AK$2,Monitoring_eng!$A$1:$DB$79,Results!$C53,FALSE)=$I53,$P53,IF(HLOOKUP(AK$2,Monitoring_eng!$A$1:$DB$79,Results!$C53,FALSE)=$K53,$Q53,IF(HLOOKUP(AK$2,Monitoring_eng!$A$1:$DB$79,Results!$C53,FALSE)=$M53,$R53,IF(HLOOKUP(AK$2,Monitoring_eng!$A$1:$DB$79,Results!$C53,FALSE)=$O53,$S53,"CHYBA")))))</f>
        <v>0</v>
      </c>
      <c r="AL53" s="60">
        <f>IF(ISBLANK(HLOOKUP(AL$2,Monitoring_eng!$A$1:$DB$79,Results!$C53,FALSE)),"",IF(HLOOKUP(AL$2,Monitoring_eng!$A$1:$DB$79,Results!$C53,FALSE)=$I53,$P53,IF(HLOOKUP(AL$2,Monitoring_eng!$A$1:$DB$79,Results!$C53,FALSE)=$K53,$Q53,IF(HLOOKUP(AL$2,Monitoring_eng!$A$1:$DB$79,Results!$C53,FALSE)=$M53,$R53,IF(HLOOKUP(AL$2,Monitoring_eng!$A$1:$DB$79,Results!$C53,FALSE)=$O53,$S53,"CHYBA")))))</f>
        <v>3</v>
      </c>
      <c r="AM53" s="60">
        <f>IF(ISBLANK(HLOOKUP(AM$2,Monitoring_eng!$A$1:$DB$79,Results!$C53,FALSE)),"",IF(HLOOKUP(AM$2,Monitoring_eng!$A$1:$DB$79,Results!$C53,FALSE)=$I53,$P53,IF(HLOOKUP(AM$2,Monitoring_eng!$A$1:$DB$79,Results!$C53,FALSE)=$K53,$Q53,IF(HLOOKUP(AM$2,Monitoring_eng!$A$1:$DB$79,Results!$C53,FALSE)=$M53,$R53,IF(HLOOKUP(AM$2,Monitoring_eng!$A$1:$DB$79,Results!$C53,FALSE)=$O53,$S53,"CHYBA")))))</f>
        <v>0</v>
      </c>
      <c r="AN53" s="60">
        <f>IF(ISBLANK(HLOOKUP(AN$2,Monitoring_eng!$A$1:$DB$79,Results!$C53,FALSE)),"",IF(HLOOKUP(AN$2,Monitoring_eng!$A$1:$DB$79,Results!$C53,FALSE)=$I53,$P53,IF(HLOOKUP(AN$2,Monitoring_eng!$A$1:$DB$79,Results!$C53,FALSE)=$K53,$Q53,IF(HLOOKUP(AN$2,Monitoring_eng!$A$1:$DB$79,Results!$C53,FALSE)=$M53,$R53,IF(HLOOKUP(AN$2,Monitoring_eng!$A$1:$DB$79,Results!$C53,FALSE)=$O53,$S53,"CHYBA")))))</f>
        <v>0</v>
      </c>
      <c r="AO53" s="60">
        <f>IF(ISBLANK(HLOOKUP(AO$2,Monitoring_eng!$A$1:$DB$79,Results!$C53,FALSE)),"",IF(HLOOKUP(AO$2,Monitoring_eng!$A$1:$DB$79,Results!$C53,FALSE)=$I53,$P53,IF(HLOOKUP(AO$2,Monitoring_eng!$A$1:$DB$79,Results!$C53,FALSE)=$K53,$Q53,IF(HLOOKUP(AO$2,Monitoring_eng!$A$1:$DB$79,Results!$C53,FALSE)=$M53,$R53,IF(HLOOKUP(AO$2,Monitoring_eng!$A$1:$DB$79,Results!$C53,FALSE)=$O53,$S53,"CHYBA")))))</f>
        <v>3</v>
      </c>
      <c r="AP53" s="60">
        <f>IF(ISBLANK(HLOOKUP(AP$2,Monitoring_eng!$A$1:$DB$79,Results!$C53,FALSE)),"",IF(HLOOKUP(AP$2,Monitoring_eng!$A$1:$DB$79,Results!$C53,FALSE)=$I53,$P53,IF(HLOOKUP(AP$2,Monitoring_eng!$A$1:$DB$79,Results!$C53,FALSE)=$K53,$Q53,IF(HLOOKUP(AP$2,Monitoring_eng!$A$1:$DB$79,Results!$C53,FALSE)=$M53,$R53,IF(HLOOKUP(AP$2,Monitoring_eng!$A$1:$DB$79,Results!$C53,FALSE)=$O53,$S53,"CHYBA")))))</f>
        <v>0</v>
      </c>
      <c r="AQ53" s="60">
        <f>IF(ISBLANK(HLOOKUP(AQ$2,Monitoring_eng!$A$1:$DB$79,Results!$C53,FALSE)),"",IF(HLOOKUP(AQ$2,Monitoring_eng!$A$1:$DB$79,Results!$C53,FALSE)=$I53,$P53,IF(HLOOKUP(AQ$2,Monitoring_eng!$A$1:$DB$79,Results!$C53,FALSE)=$K53,$Q53,IF(HLOOKUP(AQ$2,Monitoring_eng!$A$1:$DB$79,Results!$C53,FALSE)=$M53,$R53,IF(HLOOKUP(AQ$2,Monitoring_eng!$A$1:$DB$79,Results!$C53,FALSE)=$O53,$S53,"CHYBA")))))</f>
        <v>3</v>
      </c>
      <c r="AR53" s="60">
        <f>IF(ISBLANK(HLOOKUP(AR$2,Monitoring_eng!$A$1:$DB$79,Results!$C53,FALSE)),"",IF(HLOOKUP(AR$2,Monitoring_eng!$A$1:$DB$79,Results!$C53,FALSE)=$I53,$P53,IF(HLOOKUP(AR$2,Monitoring_eng!$A$1:$DB$79,Results!$C53,FALSE)=$K53,$Q53,IF(HLOOKUP(AR$2,Monitoring_eng!$A$1:$DB$79,Results!$C53,FALSE)=$M53,$R53,IF(HLOOKUP(AR$2,Monitoring_eng!$A$1:$DB$79,Results!$C53,FALSE)=$O53,$S53,"CHYBA")))))</f>
        <v>3</v>
      </c>
      <c r="AS53" s="60">
        <f>IF(ISBLANK(HLOOKUP(AS$2,Monitoring_eng!$A$1:$DB$79,Results!$C53,FALSE)),"",IF(HLOOKUP(AS$2,Monitoring_eng!$A$1:$DB$79,Results!$C53,FALSE)=$I53,$P53,IF(HLOOKUP(AS$2,Monitoring_eng!$A$1:$DB$79,Results!$C53,FALSE)=$K53,$Q53,IF(HLOOKUP(AS$2,Monitoring_eng!$A$1:$DB$79,Results!$C53,FALSE)=$M53,$R53,IF(HLOOKUP(AS$2,Monitoring_eng!$A$1:$DB$79,Results!$C53,FALSE)=$O53,$S53,"CHYBA")))))</f>
        <v>3</v>
      </c>
      <c r="AT53" s="60">
        <f>IF(ISBLANK(HLOOKUP(AT$2,Monitoring_eng!$A$1:$DB$79,Results!$C53,FALSE)),"",IF(HLOOKUP(AT$2,Monitoring_eng!$A$1:$DB$79,Results!$C53,FALSE)=$I53,$P53,IF(HLOOKUP(AT$2,Monitoring_eng!$A$1:$DB$79,Results!$C53,FALSE)=$K53,$Q53,IF(HLOOKUP(AT$2,Monitoring_eng!$A$1:$DB$79,Results!$C53,FALSE)=$M53,$R53,IF(HLOOKUP(AT$2,Monitoring_eng!$A$1:$DB$79,Results!$C53,FALSE)=$O53,$S53,"CHYBA")))))</f>
        <v>3</v>
      </c>
      <c r="AU53" s="60">
        <f>IF(ISBLANK(HLOOKUP(AU$2,Monitoring_eng!$A$1:$DB$79,Results!$C53,FALSE)),"",IF(HLOOKUP(AU$2,Monitoring_eng!$A$1:$DB$79,Results!$C53,FALSE)=$I53,$P53,IF(HLOOKUP(AU$2,Monitoring_eng!$A$1:$DB$79,Results!$C53,FALSE)=$K53,$Q53,IF(HLOOKUP(AU$2,Monitoring_eng!$A$1:$DB$79,Results!$C53,FALSE)=$M53,$R53,IF(HLOOKUP(AU$2,Monitoring_eng!$A$1:$DB$79,Results!$C53,FALSE)=$O53,$S53,"CHYBA")))))</f>
        <v>0</v>
      </c>
      <c r="AV53" s="60">
        <f>IF(ISBLANK(HLOOKUP(AV$2,Monitoring_eng!$A$1:$DB$79,Results!$C53,FALSE)),"",IF(HLOOKUP(AV$2,Monitoring_eng!$A$1:$DB$79,Results!$C53,FALSE)=$I53,$P53,IF(HLOOKUP(AV$2,Monitoring_eng!$A$1:$DB$79,Results!$C53,FALSE)=$K53,$Q53,IF(HLOOKUP(AV$2,Monitoring_eng!$A$1:$DB$79,Results!$C53,FALSE)=$M53,$R53,IF(HLOOKUP(AV$2,Monitoring_eng!$A$1:$DB$79,Results!$C53,FALSE)=$O53,$S53,"CHYBA")))))</f>
        <v>3</v>
      </c>
      <c r="AW53" s="60">
        <f>IF(ISBLANK(HLOOKUP(AW$2,Monitoring_eng!$A$1:$DB$79,Results!$C53,FALSE)),"",IF(HLOOKUP(AW$2,Monitoring_eng!$A$1:$DB$79,Results!$C53,FALSE)=$I53,$P53,IF(HLOOKUP(AW$2,Monitoring_eng!$A$1:$DB$79,Results!$C53,FALSE)=$K53,$Q53,IF(HLOOKUP(AW$2,Monitoring_eng!$A$1:$DB$79,Results!$C53,FALSE)=$M53,$R53,IF(HLOOKUP(AW$2,Monitoring_eng!$A$1:$DB$79,Results!$C53,FALSE)=$O53,$S53,"CHYBA")))))</f>
        <v>3</v>
      </c>
      <c r="AX53" s="60">
        <f>IF(ISBLANK(HLOOKUP(AX$2,Monitoring_eng!$A$1:$DB$79,Results!$C53,FALSE)),"",IF(HLOOKUP(AX$2,Monitoring_eng!$A$1:$DB$79,Results!$C53,FALSE)=$I53,$P53,IF(HLOOKUP(AX$2,Monitoring_eng!$A$1:$DB$79,Results!$C53,FALSE)=$K53,$Q53,IF(HLOOKUP(AX$2,Monitoring_eng!$A$1:$DB$79,Results!$C53,FALSE)=$M53,$R53,IF(HLOOKUP(AX$2,Monitoring_eng!$A$1:$DB$79,Results!$C53,FALSE)=$O53,$S53,"CHYBA")))))</f>
        <v>3</v>
      </c>
      <c r="AY53" s="60">
        <f>IF(ISBLANK(HLOOKUP(AY$2,Monitoring_eng!$A$1:$DB$79,Results!$C53,FALSE)),"",IF(HLOOKUP(AY$2,Monitoring_eng!$A$1:$DB$79,Results!$C53,FALSE)=$I53,$P53,IF(HLOOKUP(AY$2,Monitoring_eng!$A$1:$DB$79,Results!$C53,FALSE)=$K53,$Q53,IF(HLOOKUP(AY$2,Monitoring_eng!$A$1:$DB$79,Results!$C53,FALSE)=$M53,$R53,IF(HLOOKUP(AY$2,Monitoring_eng!$A$1:$DB$79,Results!$C53,FALSE)=$O53,$S53,"CHYBA")))))</f>
        <v>1.5</v>
      </c>
      <c r="AZ53" s="60">
        <f>IF(ISBLANK(HLOOKUP(AZ$2,Monitoring_eng!$A$1:$DB$79,Results!$C53,FALSE)),"",IF(HLOOKUP(AZ$2,Monitoring_eng!$A$1:$DB$79,Results!$C53,FALSE)=$I53,$P53,IF(HLOOKUP(AZ$2,Monitoring_eng!$A$1:$DB$79,Results!$C53,FALSE)=$K53,$Q53,IF(HLOOKUP(AZ$2,Monitoring_eng!$A$1:$DB$79,Results!$C53,FALSE)=$M53,$R53,IF(HLOOKUP(AZ$2,Monitoring_eng!$A$1:$DB$79,Results!$C53,FALSE)=$O53,$S53,"CHYBA")))))</f>
        <v>3</v>
      </c>
      <c r="BA53" s="60">
        <f>IF(ISBLANK(HLOOKUP(BA$2,Monitoring_eng!$A$1:$DB$79,Results!$C53,FALSE)),"",IF(HLOOKUP(BA$2,Monitoring_eng!$A$1:$DB$79,Results!$C53,FALSE)=$I53,$P53,IF(HLOOKUP(BA$2,Monitoring_eng!$A$1:$DB$79,Results!$C53,FALSE)=$K53,$Q53,IF(HLOOKUP(BA$2,Monitoring_eng!$A$1:$DB$79,Results!$C53,FALSE)=$M53,$R53,IF(HLOOKUP(BA$2,Monitoring_eng!$A$1:$DB$79,Results!$C53,FALSE)=$O53,$S53,"CHYBA")))))</f>
        <v>1.5</v>
      </c>
      <c r="BB53" s="60">
        <f>IF(ISBLANK(HLOOKUP(BB$2,Monitoring_eng!$A$1:$DB$79,Results!$C53,FALSE)),"",IF(HLOOKUP(BB$2,Monitoring_eng!$A$1:$DB$79,Results!$C53,FALSE)=$I53,$P53,IF(HLOOKUP(BB$2,Monitoring_eng!$A$1:$DB$79,Results!$C53,FALSE)=$K53,$Q53,IF(HLOOKUP(BB$2,Monitoring_eng!$A$1:$DB$79,Results!$C53,FALSE)=$M53,$R53,IF(HLOOKUP(BB$2,Monitoring_eng!$A$1:$DB$79,Results!$C53,FALSE)=$O53,$S53,"CHYBA")))))</f>
        <v>1.5</v>
      </c>
      <c r="BC53" s="60">
        <f>IF(ISBLANK(HLOOKUP(BC$2,Monitoring_eng!$A$1:$DB$79,Results!$C53,FALSE)),"",IF(HLOOKUP(BC$2,Monitoring_eng!$A$1:$DB$79,Results!$C53,FALSE)=$I53,$P53,IF(HLOOKUP(BC$2,Monitoring_eng!$A$1:$DB$79,Results!$C53,FALSE)=$K53,$Q53,IF(HLOOKUP(BC$2,Monitoring_eng!$A$1:$DB$79,Results!$C53,FALSE)=$M53,$R53,IF(HLOOKUP(BC$2,Monitoring_eng!$A$1:$DB$79,Results!$C53,FALSE)=$O53,$S53,"CHYBA")))))</f>
        <v>0</v>
      </c>
      <c r="BD53" s="60">
        <f>IF(ISBLANK(HLOOKUP(BD$2,Monitoring_eng!$A$1:$DB$79,Results!$C53,FALSE)),"",IF(HLOOKUP(BD$2,Monitoring_eng!$A$1:$DB$79,Results!$C53,FALSE)=$I53,$P53,IF(HLOOKUP(BD$2,Monitoring_eng!$A$1:$DB$79,Results!$C53,FALSE)=$K53,$Q53,IF(HLOOKUP(BD$2,Monitoring_eng!$A$1:$DB$79,Results!$C53,FALSE)=$M53,$R53,IF(HLOOKUP(BD$2,Monitoring_eng!$A$1:$DB$79,Results!$C53,FALSE)=$O53,$S53,"CHYBA")))))</f>
        <v>0</v>
      </c>
      <c r="BE53" s="60">
        <f>IF(ISBLANK(HLOOKUP(BE$2,Monitoring_eng!$A$1:$DB$79,Results!$C53,FALSE)),"",IF(HLOOKUP(BE$2,Monitoring_eng!$A$1:$DB$79,Results!$C53,FALSE)=$I53,$P53,IF(HLOOKUP(BE$2,Monitoring_eng!$A$1:$DB$79,Results!$C53,FALSE)=$K53,$Q53,IF(HLOOKUP(BE$2,Monitoring_eng!$A$1:$DB$79,Results!$C53,FALSE)=$M53,$R53,IF(HLOOKUP(BE$2,Monitoring_eng!$A$1:$DB$79,Results!$C53,FALSE)=$O53,$S53,"CHYBA")))))</f>
        <v>3</v>
      </c>
      <c r="BF53" s="60">
        <f>IF(ISBLANK(HLOOKUP(BF$2,Monitoring_eng!$A$1:$DB$79,Results!$C53,FALSE)),"",IF(HLOOKUP(BF$2,Monitoring_eng!$A$1:$DB$79,Results!$C53,FALSE)=$I53,$P53,IF(HLOOKUP(BF$2,Monitoring_eng!$A$1:$DB$79,Results!$C53,FALSE)=$K53,$Q53,IF(HLOOKUP(BF$2,Monitoring_eng!$A$1:$DB$79,Results!$C53,FALSE)=$M53,$R53,IF(HLOOKUP(BF$2,Monitoring_eng!$A$1:$DB$79,Results!$C53,FALSE)=$O53,$S53,"CHYBA")))))</f>
        <v>0</v>
      </c>
      <c r="BG53" s="60">
        <f>IF(ISBLANK(HLOOKUP(BG$2,Monitoring_eng!$A$1:$DB$79,Results!$C53,FALSE)),"",IF(HLOOKUP(BG$2,Monitoring_eng!$A$1:$DB$79,Results!$C53,FALSE)=$I53,$P53,IF(HLOOKUP(BG$2,Monitoring_eng!$A$1:$DB$79,Results!$C53,FALSE)=$K53,$Q53,IF(HLOOKUP(BG$2,Monitoring_eng!$A$1:$DB$79,Results!$C53,FALSE)=$M53,$R53,IF(HLOOKUP(BG$2,Monitoring_eng!$A$1:$DB$79,Results!$C53,FALSE)=$O53,$S53,"CHYBA")))))</f>
        <v>1.5</v>
      </c>
      <c r="BH53" s="60">
        <f>IF(ISBLANK(HLOOKUP(BH$2,Monitoring_eng!$A$1:$DB$79,Results!$C53,FALSE)),"",IF(HLOOKUP(BH$2,Monitoring_eng!$A$1:$DB$79,Results!$C53,FALSE)=$I53,$P53,IF(HLOOKUP(BH$2,Monitoring_eng!$A$1:$DB$79,Results!$C53,FALSE)=$K53,$Q53,IF(HLOOKUP(BH$2,Monitoring_eng!$A$1:$DB$79,Results!$C53,FALSE)=$M53,$R53,IF(HLOOKUP(BH$2,Monitoring_eng!$A$1:$DB$79,Results!$C53,FALSE)=$O53,$S53,"CHYBA")))))</f>
        <v>3</v>
      </c>
      <c r="BI53" s="60">
        <f>IF(ISBLANK(HLOOKUP(BI$2,Monitoring_eng!$A$1:$DB$79,Results!$C53,FALSE)),"",IF(HLOOKUP(BI$2,Monitoring_eng!$A$1:$DB$79,Results!$C53,FALSE)=$I53,$P53,IF(HLOOKUP(BI$2,Monitoring_eng!$A$1:$DB$79,Results!$C53,FALSE)=$K53,$Q53,IF(HLOOKUP(BI$2,Monitoring_eng!$A$1:$DB$79,Results!$C53,FALSE)=$M53,$R53,IF(HLOOKUP(BI$2,Monitoring_eng!$A$1:$DB$79,Results!$C53,FALSE)=$O53,$S53,"CHYBA")))))</f>
        <v>3</v>
      </c>
      <c r="BJ53" s="60">
        <f>IF(ISBLANK(HLOOKUP(BJ$2,Monitoring_eng!$A$1:$DB$79,Results!$C53,FALSE)),"",IF(HLOOKUP(BJ$2,Monitoring_eng!$A$1:$DB$79,Results!$C53,FALSE)=$I53,$P53,IF(HLOOKUP(BJ$2,Monitoring_eng!$A$1:$DB$79,Results!$C53,FALSE)=$K53,$Q53,IF(HLOOKUP(BJ$2,Monitoring_eng!$A$1:$DB$79,Results!$C53,FALSE)=$M53,$R53,IF(HLOOKUP(BJ$2,Monitoring_eng!$A$1:$DB$79,Results!$C53,FALSE)=$O53,$S53,"CHYBA")))))</f>
        <v>0</v>
      </c>
      <c r="BK53" s="60">
        <f>IF(ISBLANK(HLOOKUP(BK$2,Monitoring_eng!$A$1:$DB$79,Results!$C53,FALSE)),"",IF(HLOOKUP(BK$2,Monitoring_eng!$A$1:$DB$79,Results!$C53,FALSE)=$I53,$P53,IF(HLOOKUP(BK$2,Monitoring_eng!$A$1:$DB$79,Results!$C53,FALSE)=$K53,$Q53,IF(HLOOKUP(BK$2,Monitoring_eng!$A$1:$DB$79,Results!$C53,FALSE)=$M53,$R53,IF(HLOOKUP(BK$2,Monitoring_eng!$A$1:$DB$79,Results!$C53,FALSE)=$O53,$S53,"CHYBA")))))</f>
        <v>0</v>
      </c>
      <c r="BL53" s="60">
        <f>IF(ISBLANK(HLOOKUP(BL$2,Monitoring_eng!$A$1:$DB$79,Results!$C53,FALSE)),"",IF(HLOOKUP(BL$2,Monitoring_eng!$A$1:$DB$79,Results!$C53,FALSE)=$I53,$P53,IF(HLOOKUP(BL$2,Monitoring_eng!$A$1:$DB$79,Results!$C53,FALSE)=$K53,$Q53,IF(HLOOKUP(BL$2,Monitoring_eng!$A$1:$DB$79,Results!$C53,FALSE)=$M53,$R53,IF(HLOOKUP(BL$2,Monitoring_eng!$A$1:$DB$79,Results!$C53,FALSE)=$O53,$S53,"CHYBA")))))</f>
        <v>1.5</v>
      </c>
      <c r="BM53" s="60">
        <f>IF(ISBLANK(HLOOKUP(BM$2,Monitoring_eng!$A$1:$DB$79,Results!$C53,FALSE)),"",IF(HLOOKUP(BM$2,Monitoring_eng!$A$1:$DB$79,Results!$C53,FALSE)=$I53,$P53,IF(HLOOKUP(BM$2,Monitoring_eng!$A$1:$DB$79,Results!$C53,FALSE)=$K53,$Q53,IF(HLOOKUP(BM$2,Monitoring_eng!$A$1:$DB$79,Results!$C53,FALSE)=$M53,$R53,IF(HLOOKUP(BM$2,Monitoring_eng!$A$1:$DB$79,Results!$C53,FALSE)=$O53,$S53,"CHYBA")))))</f>
        <v>3</v>
      </c>
      <c r="BN53" s="60">
        <f>IF(ISBLANK(HLOOKUP(BN$2,Monitoring_eng!$A$1:$DB$79,Results!$C53,FALSE)),"",IF(HLOOKUP(BN$2,Monitoring_eng!$A$1:$DB$79,Results!$C53,FALSE)=$I53,$P53,IF(HLOOKUP(BN$2,Monitoring_eng!$A$1:$DB$79,Results!$C53,FALSE)=$K53,$Q53,IF(HLOOKUP(BN$2,Monitoring_eng!$A$1:$DB$79,Results!$C53,FALSE)=$M53,$R53,IF(HLOOKUP(BN$2,Monitoring_eng!$A$1:$DB$79,Results!$C53,FALSE)=$O53,$S53,"CHYBA")))))</f>
        <v>3</v>
      </c>
      <c r="BO53" s="60">
        <f>IF(ISBLANK(HLOOKUP(BO$2,Monitoring_eng!$A$1:$DB$79,Results!$C53,FALSE)),"",IF(HLOOKUP(BO$2,Monitoring_eng!$A$1:$DB$79,Results!$C53,FALSE)=$I53,$P53,IF(HLOOKUP(BO$2,Monitoring_eng!$A$1:$DB$79,Results!$C53,FALSE)=$K53,$Q53,IF(HLOOKUP(BO$2,Monitoring_eng!$A$1:$DB$79,Results!$C53,FALSE)=$M53,$R53,IF(HLOOKUP(BO$2,Monitoring_eng!$A$1:$DB$79,Results!$C53,FALSE)=$O53,$S53,"CHYBA")))))</f>
        <v>3</v>
      </c>
      <c r="BP53" s="60">
        <f>IF(ISBLANK(HLOOKUP(BP$2,Monitoring_eng!$A$1:$DB$79,Results!$C53,FALSE)),"",IF(HLOOKUP(BP$2,Monitoring_eng!$A$1:$DB$79,Results!$C53,FALSE)=$I53,$P53,IF(HLOOKUP(BP$2,Monitoring_eng!$A$1:$DB$79,Results!$C53,FALSE)=$K53,$Q53,IF(HLOOKUP(BP$2,Monitoring_eng!$A$1:$DB$79,Results!$C53,FALSE)=$M53,$R53,IF(HLOOKUP(BP$2,Monitoring_eng!$A$1:$DB$79,Results!$C53,FALSE)=$O53,$S53,"CHYBA")))))</f>
        <v>3</v>
      </c>
      <c r="BQ53" s="60">
        <f>IF(ISBLANK(HLOOKUP(BQ$2,Monitoring_eng!$A$1:$DB$79,Results!$C53,FALSE)),"",IF(HLOOKUP(BQ$2,Monitoring_eng!$A$1:$DB$79,Results!$C53,FALSE)=$I53,$P53,IF(HLOOKUP(BQ$2,Monitoring_eng!$A$1:$DB$79,Results!$C53,FALSE)=$K53,$Q53,IF(HLOOKUP(BQ$2,Monitoring_eng!$A$1:$DB$79,Results!$C53,FALSE)=$M53,$R53,IF(HLOOKUP(BQ$2,Monitoring_eng!$A$1:$DB$79,Results!$C53,FALSE)=$O53,$S53,"CHYBA")))))</f>
        <v>3</v>
      </c>
    </row>
    <row r="54" spans="1:69" x14ac:dyDescent="0.3">
      <c r="A54" s="37" t="s">
        <v>904</v>
      </c>
      <c r="B54" s="37" t="s">
        <v>354</v>
      </c>
      <c r="C54" s="37">
        <v>53</v>
      </c>
      <c r="D54" s="47" t="s">
        <v>159</v>
      </c>
      <c r="E54" s="47" t="s">
        <v>502</v>
      </c>
      <c r="F54" s="48" t="s">
        <v>48</v>
      </c>
      <c r="G54" s="37">
        <v>2</v>
      </c>
      <c r="H54" s="37" t="s">
        <v>481</v>
      </c>
      <c r="I54" s="37" t="s">
        <v>621</v>
      </c>
      <c r="J54" s="37" t="s">
        <v>482</v>
      </c>
      <c r="K54" s="59" t="s">
        <v>622</v>
      </c>
      <c r="L54" s="37" t="s">
        <v>483</v>
      </c>
      <c r="M54" s="37" t="s">
        <v>623</v>
      </c>
      <c r="N54" s="37" t="s">
        <v>755</v>
      </c>
      <c r="O54" s="37" t="s">
        <v>755</v>
      </c>
      <c r="P54" s="37">
        <f t="shared" si="0"/>
        <v>2</v>
      </c>
      <c r="Q54" s="37">
        <v>0</v>
      </c>
      <c r="R54" s="37">
        <f t="shared" si="1"/>
        <v>1</v>
      </c>
      <c r="S54" s="37" t="s">
        <v>755</v>
      </c>
      <c r="T54" s="60">
        <f>IF(ISBLANK(HLOOKUP(T$2,Monitoring_eng!$A$1:$DB$79,Results!$C54,FALSE)),"",IF(HLOOKUP(T$2,Monitoring_eng!$A$1:$DB$79,Results!$C54,FALSE)=$I54,$P54,IF(HLOOKUP(T$2,Monitoring_eng!$A$1:$DB$79,Results!$C54,FALSE)=$K54,$Q54,IF(HLOOKUP(T$2,Monitoring_eng!$A$1:$DB$79,Results!$C54,FALSE)=$M54,$R54,IF(HLOOKUP(T$2,Monitoring_eng!$A$1:$DB$79,Results!$C54,FALSE)=$O54,$S54,"CHYBA")))))</f>
        <v>2</v>
      </c>
      <c r="U54" s="60">
        <f>IF(ISBLANK(HLOOKUP(U$2,Monitoring_eng!$A$1:$DB$79,Results!$C54,FALSE)),"",IF(HLOOKUP(U$2,Monitoring_eng!$A$1:$DB$79,Results!$C54,FALSE)=$I54,$P54,IF(HLOOKUP(U$2,Monitoring_eng!$A$1:$DB$79,Results!$C54,FALSE)=$K54,$Q54,IF(HLOOKUP(U$2,Monitoring_eng!$A$1:$DB$79,Results!$C54,FALSE)=$M54,$R54,IF(HLOOKUP(U$2,Monitoring_eng!$A$1:$DB$79,Results!$C54,FALSE)=$O54,$S54,"CHYBA")))))</f>
        <v>0</v>
      </c>
      <c r="V54" s="60">
        <f>IF(ISBLANK(HLOOKUP(V$2,Monitoring_eng!$A$1:$DB$79,Results!$C54,FALSE)),"",IF(HLOOKUP(V$2,Monitoring_eng!$A$1:$DB$79,Results!$C54,FALSE)=$I54,$P54,IF(HLOOKUP(V$2,Monitoring_eng!$A$1:$DB$79,Results!$C54,FALSE)=$K54,$Q54,IF(HLOOKUP(V$2,Monitoring_eng!$A$1:$DB$79,Results!$C54,FALSE)=$M54,$R54,IF(HLOOKUP(V$2,Monitoring_eng!$A$1:$DB$79,Results!$C54,FALSE)=$O54,$S54,"CHYBA")))))</f>
        <v>0</v>
      </c>
      <c r="W54" s="60">
        <f>IF(ISBLANK(HLOOKUP(W$2,Monitoring_eng!$A$1:$DB$79,Results!$C54,FALSE)),"",IF(HLOOKUP(W$2,Monitoring_eng!$A$1:$DB$79,Results!$C54,FALSE)=$I54,$P54,IF(HLOOKUP(W$2,Monitoring_eng!$A$1:$DB$79,Results!$C54,FALSE)=$K54,$Q54,IF(HLOOKUP(W$2,Monitoring_eng!$A$1:$DB$79,Results!$C54,FALSE)=$M54,$R54,IF(HLOOKUP(W$2,Monitoring_eng!$A$1:$DB$79,Results!$C54,FALSE)=$O54,$S54,"CHYBA")))))</f>
        <v>0</v>
      </c>
      <c r="X54" s="60">
        <f>IF(ISBLANK(HLOOKUP(X$2,Monitoring_eng!$A$1:$DB$79,Results!$C54,FALSE)),"",IF(HLOOKUP(X$2,Monitoring_eng!$A$1:$DB$79,Results!$C54,FALSE)=$I54,$P54,IF(HLOOKUP(X$2,Monitoring_eng!$A$1:$DB$79,Results!$C54,FALSE)=$K54,$Q54,IF(HLOOKUP(X$2,Monitoring_eng!$A$1:$DB$79,Results!$C54,FALSE)=$M54,$R54,IF(HLOOKUP(X$2,Monitoring_eng!$A$1:$DB$79,Results!$C54,FALSE)=$O54,$S54,"CHYBA")))))</f>
        <v>0</v>
      </c>
      <c r="Y54" s="60">
        <f>IF(ISBLANK(HLOOKUP(Y$2,Monitoring_eng!$A$1:$DB$79,Results!$C54,FALSE)),"",IF(HLOOKUP(Y$2,Monitoring_eng!$A$1:$DB$79,Results!$C54,FALSE)=$I54,$P54,IF(HLOOKUP(Y$2,Monitoring_eng!$A$1:$DB$79,Results!$C54,FALSE)=$K54,$Q54,IF(HLOOKUP(Y$2,Monitoring_eng!$A$1:$DB$79,Results!$C54,FALSE)=$M54,$R54,IF(HLOOKUP(Y$2,Monitoring_eng!$A$1:$DB$79,Results!$C54,FALSE)=$O54,$S54,"CHYBA")))))</f>
        <v>2</v>
      </c>
      <c r="Z54" s="60">
        <f>IF(ISBLANK(HLOOKUP(Z$2,Monitoring_eng!$A$1:$DB$79,Results!$C54,FALSE)),"",IF(HLOOKUP(Z$2,Monitoring_eng!$A$1:$DB$79,Results!$C54,FALSE)=$I54,$P54,IF(HLOOKUP(Z$2,Monitoring_eng!$A$1:$DB$79,Results!$C54,FALSE)=$K54,$Q54,IF(HLOOKUP(Z$2,Monitoring_eng!$A$1:$DB$79,Results!$C54,FALSE)=$M54,$R54,IF(HLOOKUP(Z$2,Monitoring_eng!$A$1:$DB$79,Results!$C54,FALSE)=$O54,$S54,"CHYBA")))))</f>
        <v>2</v>
      </c>
      <c r="AA54" s="60">
        <f>IF(ISBLANK(HLOOKUP(AA$2,Monitoring_eng!$A$1:$DB$79,Results!$C54,FALSE)),"",IF(HLOOKUP(AA$2,Monitoring_eng!$A$1:$DB$79,Results!$C54,FALSE)=$I54,$P54,IF(HLOOKUP(AA$2,Monitoring_eng!$A$1:$DB$79,Results!$C54,FALSE)=$K54,$Q54,IF(HLOOKUP(AA$2,Monitoring_eng!$A$1:$DB$79,Results!$C54,FALSE)=$M54,$R54,IF(HLOOKUP(AA$2,Monitoring_eng!$A$1:$DB$79,Results!$C54,FALSE)=$O54,$S54,"CHYBA")))))</f>
        <v>2</v>
      </c>
      <c r="AB54" s="60">
        <f>IF(ISBLANK(HLOOKUP(AB$2,Monitoring_eng!$A$1:$DB$79,Results!$C54,FALSE)),"",IF(HLOOKUP(AB$2,Monitoring_eng!$A$1:$DB$79,Results!$C54,FALSE)=$I54,$P54,IF(HLOOKUP(AB$2,Monitoring_eng!$A$1:$DB$79,Results!$C54,FALSE)=$K54,$Q54,IF(HLOOKUP(AB$2,Monitoring_eng!$A$1:$DB$79,Results!$C54,FALSE)=$M54,$R54,IF(HLOOKUP(AB$2,Monitoring_eng!$A$1:$DB$79,Results!$C54,FALSE)=$O54,$S54,"CHYBA")))))</f>
        <v>0</v>
      </c>
      <c r="AC54" s="60">
        <f>IF(ISBLANK(HLOOKUP(AC$2,Monitoring_eng!$A$1:$DB$79,Results!$C54,FALSE)),"",IF(HLOOKUP(AC$2,Monitoring_eng!$A$1:$DB$79,Results!$C54,FALSE)=$I54,$P54,IF(HLOOKUP(AC$2,Monitoring_eng!$A$1:$DB$79,Results!$C54,FALSE)=$K54,$Q54,IF(HLOOKUP(AC$2,Monitoring_eng!$A$1:$DB$79,Results!$C54,FALSE)=$M54,$R54,IF(HLOOKUP(AC$2,Monitoring_eng!$A$1:$DB$79,Results!$C54,FALSE)=$O54,$S54,"CHYBA")))))</f>
        <v>0</v>
      </c>
      <c r="AD54" s="60">
        <f>IF(ISBLANK(HLOOKUP(AD$2,Monitoring_eng!$A$1:$DB$79,Results!$C54,FALSE)),"",IF(HLOOKUP(AD$2,Monitoring_eng!$A$1:$DB$79,Results!$C54,FALSE)=$I54,$P54,IF(HLOOKUP(AD$2,Monitoring_eng!$A$1:$DB$79,Results!$C54,FALSE)=$K54,$Q54,IF(HLOOKUP(AD$2,Monitoring_eng!$A$1:$DB$79,Results!$C54,FALSE)=$M54,$R54,IF(HLOOKUP(AD$2,Monitoring_eng!$A$1:$DB$79,Results!$C54,FALSE)=$O54,$S54,"CHYBA")))))</f>
        <v>0</v>
      </c>
      <c r="AE54" s="60">
        <f>IF(ISBLANK(HLOOKUP(AE$2,Monitoring_eng!$A$1:$DB$79,Results!$C54,FALSE)),"",IF(HLOOKUP(AE$2,Monitoring_eng!$A$1:$DB$79,Results!$C54,FALSE)=$I54,$P54,IF(HLOOKUP(AE$2,Monitoring_eng!$A$1:$DB$79,Results!$C54,FALSE)=$K54,$Q54,IF(HLOOKUP(AE$2,Monitoring_eng!$A$1:$DB$79,Results!$C54,FALSE)=$M54,$R54,IF(HLOOKUP(AE$2,Monitoring_eng!$A$1:$DB$79,Results!$C54,FALSE)=$O54,$S54,"CHYBA")))))</f>
        <v>0</v>
      </c>
      <c r="AF54" s="60">
        <f>IF(ISBLANK(HLOOKUP(AF$2,Monitoring_eng!$A$1:$DB$79,Results!$C54,FALSE)),"",IF(HLOOKUP(AF$2,Monitoring_eng!$A$1:$DB$79,Results!$C54,FALSE)=$I54,$P54,IF(HLOOKUP(AF$2,Monitoring_eng!$A$1:$DB$79,Results!$C54,FALSE)=$K54,$Q54,IF(HLOOKUP(AF$2,Monitoring_eng!$A$1:$DB$79,Results!$C54,FALSE)=$M54,$R54,IF(HLOOKUP(AF$2,Monitoring_eng!$A$1:$DB$79,Results!$C54,FALSE)=$O54,$S54,"CHYBA")))))</f>
        <v>0</v>
      </c>
      <c r="AG54" s="60">
        <f>IF(ISBLANK(HLOOKUP(AG$2,Monitoring_eng!$A$1:$DB$79,Results!$C54,FALSE)),"",IF(HLOOKUP(AG$2,Monitoring_eng!$A$1:$DB$79,Results!$C54,FALSE)=$I54,$P54,IF(HLOOKUP(AG$2,Monitoring_eng!$A$1:$DB$79,Results!$C54,FALSE)=$K54,$Q54,IF(HLOOKUP(AG$2,Monitoring_eng!$A$1:$DB$79,Results!$C54,FALSE)=$M54,$R54,IF(HLOOKUP(AG$2,Monitoring_eng!$A$1:$DB$79,Results!$C54,FALSE)=$O54,$S54,"CHYBA")))))</f>
        <v>2</v>
      </c>
      <c r="AH54" s="60">
        <f>IF(ISBLANK(HLOOKUP(AH$2,Monitoring_eng!$A$1:$DB$79,Results!$C54,FALSE)),"",IF(HLOOKUP(AH$2,Monitoring_eng!$A$1:$DB$79,Results!$C54,FALSE)=$I54,$P54,IF(HLOOKUP(AH$2,Monitoring_eng!$A$1:$DB$79,Results!$C54,FALSE)=$K54,$Q54,IF(HLOOKUP(AH$2,Monitoring_eng!$A$1:$DB$79,Results!$C54,FALSE)=$M54,$R54,IF(HLOOKUP(AH$2,Monitoring_eng!$A$1:$DB$79,Results!$C54,FALSE)=$O54,$S54,"CHYBA")))))</f>
        <v>2</v>
      </c>
      <c r="AI54" s="60">
        <f>IF(ISBLANK(HLOOKUP(AI$2,Monitoring_eng!$A$1:$DB$79,Results!$C54,FALSE)),"",IF(HLOOKUP(AI$2,Monitoring_eng!$A$1:$DB$79,Results!$C54,FALSE)=$I54,$P54,IF(HLOOKUP(AI$2,Monitoring_eng!$A$1:$DB$79,Results!$C54,FALSE)=$K54,$Q54,IF(HLOOKUP(AI$2,Monitoring_eng!$A$1:$DB$79,Results!$C54,FALSE)=$M54,$R54,IF(HLOOKUP(AI$2,Monitoring_eng!$A$1:$DB$79,Results!$C54,FALSE)=$O54,$S54,"CHYBA")))))</f>
        <v>0</v>
      </c>
      <c r="AJ54" s="60">
        <f>IF(ISBLANK(HLOOKUP(AJ$2,Monitoring_eng!$A$1:$DB$79,Results!$C54,FALSE)),"",IF(HLOOKUP(AJ$2,Monitoring_eng!$A$1:$DB$79,Results!$C54,FALSE)=$I54,$P54,IF(HLOOKUP(AJ$2,Monitoring_eng!$A$1:$DB$79,Results!$C54,FALSE)=$K54,$Q54,IF(HLOOKUP(AJ$2,Monitoring_eng!$A$1:$DB$79,Results!$C54,FALSE)=$M54,$R54,IF(HLOOKUP(AJ$2,Monitoring_eng!$A$1:$DB$79,Results!$C54,FALSE)=$O54,$S54,"CHYBA")))))</f>
        <v>0</v>
      </c>
      <c r="AK54" s="60">
        <f>IF(ISBLANK(HLOOKUP(AK$2,Monitoring_eng!$A$1:$DB$79,Results!$C54,FALSE)),"",IF(HLOOKUP(AK$2,Monitoring_eng!$A$1:$DB$79,Results!$C54,FALSE)=$I54,$P54,IF(HLOOKUP(AK$2,Monitoring_eng!$A$1:$DB$79,Results!$C54,FALSE)=$K54,$Q54,IF(HLOOKUP(AK$2,Monitoring_eng!$A$1:$DB$79,Results!$C54,FALSE)=$M54,$R54,IF(HLOOKUP(AK$2,Monitoring_eng!$A$1:$DB$79,Results!$C54,FALSE)=$O54,$S54,"CHYBA")))))</f>
        <v>0</v>
      </c>
      <c r="AL54" s="60">
        <f>IF(ISBLANK(HLOOKUP(AL$2,Monitoring_eng!$A$1:$DB$79,Results!$C54,FALSE)),"",IF(HLOOKUP(AL$2,Monitoring_eng!$A$1:$DB$79,Results!$C54,FALSE)=$I54,$P54,IF(HLOOKUP(AL$2,Monitoring_eng!$A$1:$DB$79,Results!$C54,FALSE)=$K54,$Q54,IF(HLOOKUP(AL$2,Monitoring_eng!$A$1:$DB$79,Results!$C54,FALSE)=$M54,$R54,IF(HLOOKUP(AL$2,Monitoring_eng!$A$1:$DB$79,Results!$C54,FALSE)=$O54,$S54,"CHYBA")))))</f>
        <v>1</v>
      </c>
      <c r="AM54" s="60">
        <f>IF(ISBLANK(HLOOKUP(AM$2,Monitoring_eng!$A$1:$DB$79,Results!$C54,FALSE)),"",IF(HLOOKUP(AM$2,Monitoring_eng!$A$1:$DB$79,Results!$C54,FALSE)=$I54,$P54,IF(HLOOKUP(AM$2,Monitoring_eng!$A$1:$DB$79,Results!$C54,FALSE)=$K54,$Q54,IF(HLOOKUP(AM$2,Monitoring_eng!$A$1:$DB$79,Results!$C54,FALSE)=$M54,$R54,IF(HLOOKUP(AM$2,Monitoring_eng!$A$1:$DB$79,Results!$C54,FALSE)=$O54,$S54,"CHYBA")))))</f>
        <v>0</v>
      </c>
      <c r="AN54" s="60">
        <f>IF(ISBLANK(HLOOKUP(AN$2,Monitoring_eng!$A$1:$DB$79,Results!$C54,FALSE)),"",IF(HLOOKUP(AN$2,Monitoring_eng!$A$1:$DB$79,Results!$C54,FALSE)=$I54,$P54,IF(HLOOKUP(AN$2,Monitoring_eng!$A$1:$DB$79,Results!$C54,FALSE)=$K54,$Q54,IF(HLOOKUP(AN$2,Monitoring_eng!$A$1:$DB$79,Results!$C54,FALSE)=$M54,$R54,IF(HLOOKUP(AN$2,Monitoring_eng!$A$1:$DB$79,Results!$C54,FALSE)=$O54,$S54,"CHYBA")))))</f>
        <v>0</v>
      </c>
      <c r="AO54" s="60">
        <f>IF(ISBLANK(HLOOKUP(AO$2,Monitoring_eng!$A$1:$DB$79,Results!$C54,FALSE)),"",IF(HLOOKUP(AO$2,Monitoring_eng!$A$1:$DB$79,Results!$C54,FALSE)=$I54,$P54,IF(HLOOKUP(AO$2,Monitoring_eng!$A$1:$DB$79,Results!$C54,FALSE)=$K54,$Q54,IF(HLOOKUP(AO$2,Monitoring_eng!$A$1:$DB$79,Results!$C54,FALSE)=$M54,$R54,IF(HLOOKUP(AO$2,Monitoring_eng!$A$1:$DB$79,Results!$C54,FALSE)=$O54,$S54,"CHYBA")))))</f>
        <v>2</v>
      </c>
      <c r="AP54" s="60">
        <f>IF(ISBLANK(HLOOKUP(AP$2,Monitoring_eng!$A$1:$DB$79,Results!$C54,FALSE)),"",IF(HLOOKUP(AP$2,Monitoring_eng!$A$1:$DB$79,Results!$C54,FALSE)=$I54,$P54,IF(HLOOKUP(AP$2,Monitoring_eng!$A$1:$DB$79,Results!$C54,FALSE)=$K54,$Q54,IF(HLOOKUP(AP$2,Monitoring_eng!$A$1:$DB$79,Results!$C54,FALSE)=$M54,$R54,IF(HLOOKUP(AP$2,Monitoring_eng!$A$1:$DB$79,Results!$C54,FALSE)=$O54,$S54,"CHYBA")))))</f>
        <v>0</v>
      </c>
      <c r="AQ54" s="60">
        <f>IF(ISBLANK(HLOOKUP(AQ$2,Monitoring_eng!$A$1:$DB$79,Results!$C54,FALSE)),"",IF(HLOOKUP(AQ$2,Monitoring_eng!$A$1:$DB$79,Results!$C54,FALSE)=$I54,$P54,IF(HLOOKUP(AQ$2,Monitoring_eng!$A$1:$DB$79,Results!$C54,FALSE)=$K54,$Q54,IF(HLOOKUP(AQ$2,Monitoring_eng!$A$1:$DB$79,Results!$C54,FALSE)=$M54,$R54,IF(HLOOKUP(AQ$2,Monitoring_eng!$A$1:$DB$79,Results!$C54,FALSE)=$O54,$S54,"CHYBA")))))</f>
        <v>2</v>
      </c>
      <c r="AR54" s="60">
        <f>IF(ISBLANK(HLOOKUP(AR$2,Monitoring_eng!$A$1:$DB$79,Results!$C54,FALSE)),"",IF(HLOOKUP(AR$2,Monitoring_eng!$A$1:$DB$79,Results!$C54,FALSE)=$I54,$P54,IF(HLOOKUP(AR$2,Monitoring_eng!$A$1:$DB$79,Results!$C54,FALSE)=$K54,$Q54,IF(HLOOKUP(AR$2,Monitoring_eng!$A$1:$DB$79,Results!$C54,FALSE)=$M54,$R54,IF(HLOOKUP(AR$2,Monitoring_eng!$A$1:$DB$79,Results!$C54,FALSE)=$O54,$S54,"CHYBA")))))</f>
        <v>2</v>
      </c>
      <c r="AS54" s="60">
        <f>IF(ISBLANK(HLOOKUP(AS$2,Monitoring_eng!$A$1:$DB$79,Results!$C54,FALSE)),"",IF(HLOOKUP(AS$2,Monitoring_eng!$A$1:$DB$79,Results!$C54,FALSE)=$I54,$P54,IF(HLOOKUP(AS$2,Monitoring_eng!$A$1:$DB$79,Results!$C54,FALSE)=$K54,$Q54,IF(HLOOKUP(AS$2,Monitoring_eng!$A$1:$DB$79,Results!$C54,FALSE)=$M54,$R54,IF(HLOOKUP(AS$2,Monitoring_eng!$A$1:$DB$79,Results!$C54,FALSE)=$O54,$S54,"CHYBA")))))</f>
        <v>0</v>
      </c>
      <c r="AT54" s="60">
        <f>IF(ISBLANK(HLOOKUP(AT$2,Monitoring_eng!$A$1:$DB$79,Results!$C54,FALSE)),"",IF(HLOOKUP(AT$2,Monitoring_eng!$A$1:$DB$79,Results!$C54,FALSE)=$I54,$P54,IF(HLOOKUP(AT$2,Monitoring_eng!$A$1:$DB$79,Results!$C54,FALSE)=$K54,$Q54,IF(HLOOKUP(AT$2,Monitoring_eng!$A$1:$DB$79,Results!$C54,FALSE)=$M54,$R54,IF(HLOOKUP(AT$2,Monitoring_eng!$A$1:$DB$79,Results!$C54,FALSE)=$O54,$S54,"CHYBA")))))</f>
        <v>0</v>
      </c>
      <c r="AU54" s="60">
        <f>IF(ISBLANK(HLOOKUP(AU$2,Monitoring_eng!$A$1:$DB$79,Results!$C54,FALSE)),"",IF(HLOOKUP(AU$2,Monitoring_eng!$A$1:$DB$79,Results!$C54,FALSE)=$I54,$P54,IF(HLOOKUP(AU$2,Monitoring_eng!$A$1:$DB$79,Results!$C54,FALSE)=$K54,$Q54,IF(HLOOKUP(AU$2,Monitoring_eng!$A$1:$DB$79,Results!$C54,FALSE)=$M54,$R54,IF(HLOOKUP(AU$2,Monitoring_eng!$A$1:$DB$79,Results!$C54,FALSE)=$O54,$S54,"CHYBA")))))</f>
        <v>0</v>
      </c>
      <c r="AV54" s="60">
        <f>IF(ISBLANK(HLOOKUP(AV$2,Monitoring_eng!$A$1:$DB$79,Results!$C54,FALSE)),"",IF(HLOOKUP(AV$2,Monitoring_eng!$A$1:$DB$79,Results!$C54,FALSE)=$I54,$P54,IF(HLOOKUP(AV$2,Monitoring_eng!$A$1:$DB$79,Results!$C54,FALSE)=$K54,$Q54,IF(HLOOKUP(AV$2,Monitoring_eng!$A$1:$DB$79,Results!$C54,FALSE)=$M54,$R54,IF(HLOOKUP(AV$2,Monitoring_eng!$A$1:$DB$79,Results!$C54,FALSE)=$O54,$S54,"CHYBA")))))</f>
        <v>2</v>
      </c>
      <c r="AW54" s="60">
        <f>IF(ISBLANK(HLOOKUP(AW$2,Monitoring_eng!$A$1:$DB$79,Results!$C54,FALSE)),"",IF(HLOOKUP(AW$2,Monitoring_eng!$A$1:$DB$79,Results!$C54,FALSE)=$I54,$P54,IF(HLOOKUP(AW$2,Monitoring_eng!$A$1:$DB$79,Results!$C54,FALSE)=$K54,$Q54,IF(HLOOKUP(AW$2,Monitoring_eng!$A$1:$DB$79,Results!$C54,FALSE)=$M54,$R54,IF(HLOOKUP(AW$2,Monitoring_eng!$A$1:$DB$79,Results!$C54,FALSE)=$O54,$S54,"CHYBA")))))</f>
        <v>2</v>
      </c>
      <c r="AX54" s="60">
        <f>IF(ISBLANK(HLOOKUP(AX$2,Monitoring_eng!$A$1:$DB$79,Results!$C54,FALSE)),"",IF(HLOOKUP(AX$2,Monitoring_eng!$A$1:$DB$79,Results!$C54,FALSE)=$I54,$P54,IF(HLOOKUP(AX$2,Monitoring_eng!$A$1:$DB$79,Results!$C54,FALSE)=$K54,$Q54,IF(HLOOKUP(AX$2,Monitoring_eng!$A$1:$DB$79,Results!$C54,FALSE)=$M54,$R54,IF(HLOOKUP(AX$2,Monitoring_eng!$A$1:$DB$79,Results!$C54,FALSE)=$O54,$S54,"CHYBA")))))</f>
        <v>2</v>
      </c>
      <c r="AY54" s="60">
        <f>IF(ISBLANK(HLOOKUP(AY$2,Monitoring_eng!$A$1:$DB$79,Results!$C54,FALSE)),"",IF(HLOOKUP(AY$2,Monitoring_eng!$A$1:$DB$79,Results!$C54,FALSE)=$I54,$P54,IF(HLOOKUP(AY$2,Monitoring_eng!$A$1:$DB$79,Results!$C54,FALSE)=$K54,$Q54,IF(HLOOKUP(AY$2,Monitoring_eng!$A$1:$DB$79,Results!$C54,FALSE)=$M54,$R54,IF(HLOOKUP(AY$2,Monitoring_eng!$A$1:$DB$79,Results!$C54,FALSE)=$O54,$S54,"CHYBA")))))</f>
        <v>2</v>
      </c>
      <c r="AZ54" s="60">
        <f>IF(ISBLANK(HLOOKUP(AZ$2,Monitoring_eng!$A$1:$DB$79,Results!$C54,FALSE)),"",IF(HLOOKUP(AZ$2,Monitoring_eng!$A$1:$DB$79,Results!$C54,FALSE)=$I54,$P54,IF(HLOOKUP(AZ$2,Monitoring_eng!$A$1:$DB$79,Results!$C54,FALSE)=$K54,$Q54,IF(HLOOKUP(AZ$2,Monitoring_eng!$A$1:$DB$79,Results!$C54,FALSE)=$M54,$R54,IF(HLOOKUP(AZ$2,Monitoring_eng!$A$1:$DB$79,Results!$C54,FALSE)=$O54,$S54,"CHYBA")))))</f>
        <v>1</v>
      </c>
      <c r="BA54" s="60">
        <f>IF(ISBLANK(HLOOKUP(BA$2,Monitoring_eng!$A$1:$DB$79,Results!$C54,FALSE)),"",IF(HLOOKUP(BA$2,Monitoring_eng!$A$1:$DB$79,Results!$C54,FALSE)=$I54,$P54,IF(HLOOKUP(BA$2,Monitoring_eng!$A$1:$DB$79,Results!$C54,FALSE)=$K54,$Q54,IF(HLOOKUP(BA$2,Monitoring_eng!$A$1:$DB$79,Results!$C54,FALSE)=$M54,$R54,IF(HLOOKUP(BA$2,Monitoring_eng!$A$1:$DB$79,Results!$C54,FALSE)=$O54,$S54,"CHYBA")))))</f>
        <v>0</v>
      </c>
      <c r="BB54" s="60">
        <f>IF(ISBLANK(HLOOKUP(BB$2,Monitoring_eng!$A$1:$DB$79,Results!$C54,FALSE)),"",IF(HLOOKUP(BB$2,Monitoring_eng!$A$1:$DB$79,Results!$C54,FALSE)=$I54,$P54,IF(HLOOKUP(BB$2,Monitoring_eng!$A$1:$DB$79,Results!$C54,FALSE)=$K54,$Q54,IF(HLOOKUP(BB$2,Monitoring_eng!$A$1:$DB$79,Results!$C54,FALSE)=$M54,$R54,IF(HLOOKUP(BB$2,Monitoring_eng!$A$1:$DB$79,Results!$C54,FALSE)=$O54,$S54,"CHYBA")))))</f>
        <v>0</v>
      </c>
      <c r="BC54" s="60">
        <f>IF(ISBLANK(HLOOKUP(BC$2,Monitoring_eng!$A$1:$DB$79,Results!$C54,FALSE)),"",IF(HLOOKUP(BC$2,Monitoring_eng!$A$1:$DB$79,Results!$C54,FALSE)=$I54,$P54,IF(HLOOKUP(BC$2,Monitoring_eng!$A$1:$DB$79,Results!$C54,FALSE)=$K54,$Q54,IF(HLOOKUP(BC$2,Monitoring_eng!$A$1:$DB$79,Results!$C54,FALSE)=$M54,$R54,IF(HLOOKUP(BC$2,Monitoring_eng!$A$1:$DB$79,Results!$C54,FALSE)=$O54,$S54,"CHYBA")))))</f>
        <v>0</v>
      </c>
      <c r="BD54" s="60">
        <f>IF(ISBLANK(HLOOKUP(BD$2,Monitoring_eng!$A$1:$DB$79,Results!$C54,FALSE)),"",IF(HLOOKUP(BD$2,Monitoring_eng!$A$1:$DB$79,Results!$C54,FALSE)=$I54,$P54,IF(HLOOKUP(BD$2,Monitoring_eng!$A$1:$DB$79,Results!$C54,FALSE)=$K54,$Q54,IF(HLOOKUP(BD$2,Monitoring_eng!$A$1:$DB$79,Results!$C54,FALSE)=$M54,$R54,IF(HLOOKUP(BD$2,Monitoring_eng!$A$1:$DB$79,Results!$C54,FALSE)=$O54,$S54,"CHYBA")))))</f>
        <v>0</v>
      </c>
      <c r="BE54" s="60">
        <f>IF(ISBLANK(HLOOKUP(BE$2,Monitoring_eng!$A$1:$DB$79,Results!$C54,FALSE)),"",IF(HLOOKUP(BE$2,Monitoring_eng!$A$1:$DB$79,Results!$C54,FALSE)=$I54,$P54,IF(HLOOKUP(BE$2,Monitoring_eng!$A$1:$DB$79,Results!$C54,FALSE)=$K54,$Q54,IF(HLOOKUP(BE$2,Monitoring_eng!$A$1:$DB$79,Results!$C54,FALSE)=$M54,$R54,IF(HLOOKUP(BE$2,Monitoring_eng!$A$1:$DB$79,Results!$C54,FALSE)=$O54,$S54,"CHYBA")))))</f>
        <v>2</v>
      </c>
      <c r="BF54" s="60">
        <f>IF(ISBLANK(HLOOKUP(BF$2,Monitoring_eng!$A$1:$DB$79,Results!$C54,FALSE)),"",IF(HLOOKUP(BF$2,Monitoring_eng!$A$1:$DB$79,Results!$C54,FALSE)=$I54,$P54,IF(HLOOKUP(BF$2,Monitoring_eng!$A$1:$DB$79,Results!$C54,FALSE)=$K54,$Q54,IF(HLOOKUP(BF$2,Monitoring_eng!$A$1:$DB$79,Results!$C54,FALSE)=$M54,$R54,IF(HLOOKUP(BF$2,Monitoring_eng!$A$1:$DB$79,Results!$C54,FALSE)=$O54,$S54,"CHYBA")))))</f>
        <v>0</v>
      </c>
      <c r="BG54" s="60">
        <f>IF(ISBLANK(HLOOKUP(BG$2,Monitoring_eng!$A$1:$DB$79,Results!$C54,FALSE)),"",IF(HLOOKUP(BG$2,Monitoring_eng!$A$1:$DB$79,Results!$C54,FALSE)=$I54,$P54,IF(HLOOKUP(BG$2,Monitoring_eng!$A$1:$DB$79,Results!$C54,FALSE)=$K54,$Q54,IF(HLOOKUP(BG$2,Monitoring_eng!$A$1:$DB$79,Results!$C54,FALSE)=$M54,$R54,IF(HLOOKUP(BG$2,Monitoring_eng!$A$1:$DB$79,Results!$C54,FALSE)=$O54,$S54,"CHYBA")))))</f>
        <v>2</v>
      </c>
      <c r="BH54" s="60">
        <f>IF(ISBLANK(HLOOKUP(BH$2,Monitoring_eng!$A$1:$DB$79,Results!$C54,FALSE)),"",IF(HLOOKUP(BH$2,Monitoring_eng!$A$1:$DB$79,Results!$C54,FALSE)=$I54,$P54,IF(HLOOKUP(BH$2,Monitoring_eng!$A$1:$DB$79,Results!$C54,FALSE)=$K54,$Q54,IF(HLOOKUP(BH$2,Monitoring_eng!$A$1:$DB$79,Results!$C54,FALSE)=$M54,$R54,IF(HLOOKUP(BH$2,Monitoring_eng!$A$1:$DB$79,Results!$C54,FALSE)=$O54,$S54,"CHYBA")))))</f>
        <v>2</v>
      </c>
      <c r="BI54" s="60">
        <f>IF(ISBLANK(HLOOKUP(BI$2,Monitoring_eng!$A$1:$DB$79,Results!$C54,FALSE)),"",IF(HLOOKUP(BI$2,Monitoring_eng!$A$1:$DB$79,Results!$C54,FALSE)=$I54,$P54,IF(HLOOKUP(BI$2,Monitoring_eng!$A$1:$DB$79,Results!$C54,FALSE)=$K54,$Q54,IF(HLOOKUP(BI$2,Monitoring_eng!$A$1:$DB$79,Results!$C54,FALSE)=$M54,$R54,IF(HLOOKUP(BI$2,Monitoring_eng!$A$1:$DB$79,Results!$C54,FALSE)=$O54,$S54,"CHYBA")))))</f>
        <v>2</v>
      </c>
      <c r="BJ54" s="60">
        <f>IF(ISBLANK(HLOOKUP(BJ$2,Monitoring_eng!$A$1:$DB$79,Results!$C54,FALSE)),"",IF(HLOOKUP(BJ$2,Monitoring_eng!$A$1:$DB$79,Results!$C54,FALSE)=$I54,$P54,IF(HLOOKUP(BJ$2,Monitoring_eng!$A$1:$DB$79,Results!$C54,FALSE)=$K54,$Q54,IF(HLOOKUP(BJ$2,Monitoring_eng!$A$1:$DB$79,Results!$C54,FALSE)=$M54,$R54,IF(HLOOKUP(BJ$2,Monitoring_eng!$A$1:$DB$79,Results!$C54,FALSE)=$O54,$S54,"CHYBA")))))</f>
        <v>2</v>
      </c>
      <c r="BK54" s="60">
        <f>IF(ISBLANK(HLOOKUP(BK$2,Monitoring_eng!$A$1:$DB$79,Results!$C54,FALSE)),"",IF(HLOOKUP(BK$2,Monitoring_eng!$A$1:$DB$79,Results!$C54,FALSE)=$I54,$P54,IF(HLOOKUP(BK$2,Monitoring_eng!$A$1:$DB$79,Results!$C54,FALSE)=$K54,$Q54,IF(HLOOKUP(BK$2,Monitoring_eng!$A$1:$DB$79,Results!$C54,FALSE)=$M54,$R54,IF(HLOOKUP(BK$2,Monitoring_eng!$A$1:$DB$79,Results!$C54,FALSE)=$O54,$S54,"CHYBA")))))</f>
        <v>0</v>
      </c>
      <c r="BL54" s="60">
        <f>IF(ISBLANK(HLOOKUP(BL$2,Monitoring_eng!$A$1:$DB$79,Results!$C54,FALSE)),"",IF(HLOOKUP(BL$2,Monitoring_eng!$A$1:$DB$79,Results!$C54,FALSE)=$I54,$P54,IF(HLOOKUP(BL$2,Monitoring_eng!$A$1:$DB$79,Results!$C54,FALSE)=$K54,$Q54,IF(HLOOKUP(BL$2,Monitoring_eng!$A$1:$DB$79,Results!$C54,FALSE)=$M54,$R54,IF(HLOOKUP(BL$2,Monitoring_eng!$A$1:$DB$79,Results!$C54,FALSE)=$O54,$S54,"CHYBA")))))</f>
        <v>2</v>
      </c>
      <c r="BM54" s="60">
        <f>IF(ISBLANK(HLOOKUP(BM$2,Monitoring_eng!$A$1:$DB$79,Results!$C54,FALSE)),"",IF(HLOOKUP(BM$2,Monitoring_eng!$A$1:$DB$79,Results!$C54,FALSE)=$I54,$P54,IF(HLOOKUP(BM$2,Monitoring_eng!$A$1:$DB$79,Results!$C54,FALSE)=$K54,$Q54,IF(HLOOKUP(BM$2,Monitoring_eng!$A$1:$DB$79,Results!$C54,FALSE)=$M54,$R54,IF(HLOOKUP(BM$2,Monitoring_eng!$A$1:$DB$79,Results!$C54,FALSE)=$O54,$S54,"CHYBA")))))</f>
        <v>0</v>
      </c>
      <c r="BN54" s="60">
        <f>IF(ISBLANK(HLOOKUP(BN$2,Monitoring_eng!$A$1:$DB$79,Results!$C54,FALSE)),"",IF(HLOOKUP(BN$2,Monitoring_eng!$A$1:$DB$79,Results!$C54,FALSE)=$I54,$P54,IF(HLOOKUP(BN$2,Monitoring_eng!$A$1:$DB$79,Results!$C54,FALSE)=$K54,$Q54,IF(HLOOKUP(BN$2,Monitoring_eng!$A$1:$DB$79,Results!$C54,FALSE)=$M54,$R54,IF(HLOOKUP(BN$2,Monitoring_eng!$A$1:$DB$79,Results!$C54,FALSE)=$O54,$S54,"CHYBA")))))</f>
        <v>0</v>
      </c>
      <c r="BO54" s="60">
        <f>IF(ISBLANK(HLOOKUP(BO$2,Monitoring_eng!$A$1:$DB$79,Results!$C54,FALSE)),"",IF(HLOOKUP(BO$2,Monitoring_eng!$A$1:$DB$79,Results!$C54,FALSE)=$I54,$P54,IF(HLOOKUP(BO$2,Monitoring_eng!$A$1:$DB$79,Results!$C54,FALSE)=$K54,$Q54,IF(HLOOKUP(BO$2,Monitoring_eng!$A$1:$DB$79,Results!$C54,FALSE)=$M54,$R54,IF(HLOOKUP(BO$2,Monitoring_eng!$A$1:$DB$79,Results!$C54,FALSE)=$O54,$S54,"CHYBA")))))</f>
        <v>2</v>
      </c>
      <c r="BP54" s="60">
        <f>IF(ISBLANK(HLOOKUP(BP$2,Monitoring_eng!$A$1:$DB$79,Results!$C54,FALSE)),"",IF(HLOOKUP(BP$2,Monitoring_eng!$A$1:$DB$79,Results!$C54,FALSE)=$I54,$P54,IF(HLOOKUP(BP$2,Monitoring_eng!$A$1:$DB$79,Results!$C54,FALSE)=$K54,$Q54,IF(HLOOKUP(BP$2,Monitoring_eng!$A$1:$DB$79,Results!$C54,FALSE)=$M54,$R54,IF(HLOOKUP(BP$2,Monitoring_eng!$A$1:$DB$79,Results!$C54,FALSE)=$O54,$S54,"CHYBA")))))</f>
        <v>2</v>
      </c>
      <c r="BQ54" s="60">
        <f>IF(ISBLANK(HLOOKUP(BQ$2,Monitoring_eng!$A$1:$DB$79,Results!$C54,FALSE)),"",IF(HLOOKUP(BQ$2,Monitoring_eng!$A$1:$DB$79,Results!$C54,FALSE)=$I54,$P54,IF(HLOOKUP(BQ$2,Monitoring_eng!$A$1:$DB$79,Results!$C54,FALSE)=$K54,$Q54,IF(HLOOKUP(BQ$2,Monitoring_eng!$A$1:$DB$79,Results!$C54,FALSE)=$M54,$R54,IF(HLOOKUP(BQ$2,Monitoring_eng!$A$1:$DB$79,Results!$C54,FALSE)=$O54,$S54,"CHYBA")))))</f>
        <v>0</v>
      </c>
    </row>
    <row r="55" spans="1:69" x14ac:dyDescent="0.3">
      <c r="A55" s="37" t="s">
        <v>905</v>
      </c>
      <c r="B55" s="37" t="s">
        <v>355</v>
      </c>
      <c r="C55" s="37">
        <v>54</v>
      </c>
      <c r="D55" s="47" t="s">
        <v>160</v>
      </c>
      <c r="E55" s="47" t="s">
        <v>184</v>
      </c>
      <c r="F55" s="48" t="s">
        <v>48</v>
      </c>
      <c r="G55" s="37">
        <v>1</v>
      </c>
      <c r="H55" s="37" t="s">
        <v>481</v>
      </c>
      <c r="I55" s="37" t="s">
        <v>621</v>
      </c>
      <c r="J55" s="37" t="s">
        <v>482</v>
      </c>
      <c r="K55" s="59" t="s">
        <v>622</v>
      </c>
      <c r="L55" s="37" t="s">
        <v>483</v>
      </c>
      <c r="M55" s="37" t="s">
        <v>623</v>
      </c>
      <c r="N55" s="37" t="s">
        <v>755</v>
      </c>
      <c r="O55" s="37" t="s">
        <v>755</v>
      </c>
      <c r="P55" s="37">
        <f t="shared" si="0"/>
        <v>1</v>
      </c>
      <c r="Q55" s="37">
        <v>0</v>
      </c>
      <c r="R55" s="37">
        <f t="shared" si="1"/>
        <v>0.5</v>
      </c>
      <c r="S55" s="37" t="s">
        <v>755</v>
      </c>
      <c r="T55" s="60">
        <f>IF(ISBLANK(HLOOKUP(T$2,Monitoring_eng!$A$1:$DB$79,Results!$C55,FALSE)),"",IF(HLOOKUP(T$2,Monitoring_eng!$A$1:$DB$79,Results!$C55,FALSE)=$I55,$P55,IF(HLOOKUP(T$2,Monitoring_eng!$A$1:$DB$79,Results!$C55,FALSE)=$K55,$Q55,IF(HLOOKUP(T$2,Monitoring_eng!$A$1:$DB$79,Results!$C55,FALSE)=$M55,$R55,IF(HLOOKUP(T$2,Monitoring_eng!$A$1:$DB$79,Results!$C55,FALSE)=$O55,$S55,"CHYBA")))))</f>
        <v>1</v>
      </c>
      <c r="U55" s="60">
        <f>IF(ISBLANK(HLOOKUP(U$2,Monitoring_eng!$A$1:$DB$79,Results!$C55,FALSE)),"",IF(HLOOKUP(U$2,Monitoring_eng!$A$1:$DB$79,Results!$C55,FALSE)=$I55,$P55,IF(HLOOKUP(U$2,Monitoring_eng!$A$1:$DB$79,Results!$C55,FALSE)=$K55,$Q55,IF(HLOOKUP(U$2,Monitoring_eng!$A$1:$DB$79,Results!$C55,FALSE)=$M55,$R55,IF(HLOOKUP(U$2,Monitoring_eng!$A$1:$DB$79,Results!$C55,FALSE)=$O55,$S55,"CHYBA")))))</f>
        <v>1</v>
      </c>
      <c r="V55" s="60">
        <f>IF(ISBLANK(HLOOKUP(V$2,Monitoring_eng!$A$1:$DB$79,Results!$C55,FALSE)),"",IF(HLOOKUP(V$2,Monitoring_eng!$A$1:$DB$79,Results!$C55,FALSE)=$I55,$P55,IF(HLOOKUP(V$2,Monitoring_eng!$A$1:$DB$79,Results!$C55,FALSE)=$K55,$Q55,IF(HLOOKUP(V$2,Monitoring_eng!$A$1:$DB$79,Results!$C55,FALSE)=$M55,$R55,IF(HLOOKUP(V$2,Monitoring_eng!$A$1:$DB$79,Results!$C55,FALSE)=$O55,$S55,"CHYBA")))))</f>
        <v>0</v>
      </c>
      <c r="W55" s="60">
        <f>IF(ISBLANK(HLOOKUP(W$2,Monitoring_eng!$A$1:$DB$79,Results!$C55,FALSE)),"",IF(HLOOKUP(W$2,Monitoring_eng!$A$1:$DB$79,Results!$C55,FALSE)=$I55,$P55,IF(HLOOKUP(W$2,Monitoring_eng!$A$1:$DB$79,Results!$C55,FALSE)=$K55,$Q55,IF(HLOOKUP(W$2,Monitoring_eng!$A$1:$DB$79,Results!$C55,FALSE)=$M55,$R55,IF(HLOOKUP(W$2,Monitoring_eng!$A$1:$DB$79,Results!$C55,FALSE)=$O55,$S55,"CHYBA")))))</f>
        <v>0</v>
      </c>
      <c r="X55" s="60">
        <f>IF(ISBLANK(HLOOKUP(X$2,Monitoring_eng!$A$1:$DB$79,Results!$C55,FALSE)),"",IF(HLOOKUP(X$2,Monitoring_eng!$A$1:$DB$79,Results!$C55,FALSE)=$I55,$P55,IF(HLOOKUP(X$2,Monitoring_eng!$A$1:$DB$79,Results!$C55,FALSE)=$K55,$Q55,IF(HLOOKUP(X$2,Monitoring_eng!$A$1:$DB$79,Results!$C55,FALSE)=$M55,$R55,IF(HLOOKUP(X$2,Monitoring_eng!$A$1:$DB$79,Results!$C55,FALSE)=$O55,$S55,"CHYBA")))))</f>
        <v>0</v>
      </c>
      <c r="Y55" s="60">
        <f>IF(ISBLANK(HLOOKUP(Y$2,Monitoring_eng!$A$1:$DB$79,Results!$C55,FALSE)),"",IF(HLOOKUP(Y$2,Monitoring_eng!$A$1:$DB$79,Results!$C55,FALSE)=$I55,$P55,IF(HLOOKUP(Y$2,Monitoring_eng!$A$1:$DB$79,Results!$C55,FALSE)=$K55,$Q55,IF(HLOOKUP(Y$2,Monitoring_eng!$A$1:$DB$79,Results!$C55,FALSE)=$M55,$R55,IF(HLOOKUP(Y$2,Monitoring_eng!$A$1:$DB$79,Results!$C55,FALSE)=$O55,$S55,"CHYBA")))))</f>
        <v>1</v>
      </c>
      <c r="Z55" s="60">
        <f>IF(ISBLANK(HLOOKUP(Z$2,Monitoring_eng!$A$1:$DB$79,Results!$C55,FALSE)),"",IF(HLOOKUP(Z$2,Monitoring_eng!$A$1:$DB$79,Results!$C55,FALSE)=$I55,$P55,IF(HLOOKUP(Z$2,Monitoring_eng!$A$1:$DB$79,Results!$C55,FALSE)=$K55,$Q55,IF(HLOOKUP(Z$2,Monitoring_eng!$A$1:$DB$79,Results!$C55,FALSE)=$M55,$R55,IF(HLOOKUP(Z$2,Monitoring_eng!$A$1:$DB$79,Results!$C55,FALSE)=$O55,$S55,"CHYBA")))))</f>
        <v>1</v>
      </c>
      <c r="AA55" s="60">
        <f>IF(ISBLANK(HLOOKUP(AA$2,Monitoring_eng!$A$1:$DB$79,Results!$C55,FALSE)),"",IF(HLOOKUP(AA$2,Monitoring_eng!$A$1:$DB$79,Results!$C55,FALSE)=$I55,$P55,IF(HLOOKUP(AA$2,Monitoring_eng!$A$1:$DB$79,Results!$C55,FALSE)=$K55,$Q55,IF(HLOOKUP(AA$2,Monitoring_eng!$A$1:$DB$79,Results!$C55,FALSE)=$M55,$R55,IF(HLOOKUP(AA$2,Monitoring_eng!$A$1:$DB$79,Results!$C55,FALSE)=$O55,$S55,"CHYBA")))))</f>
        <v>0</v>
      </c>
      <c r="AB55" s="60">
        <f>IF(ISBLANK(HLOOKUP(AB$2,Monitoring_eng!$A$1:$DB$79,Results!$C55,FALSE)),"",IF(HLOOKUP(AB$2,Monitoring_eng!$A$1:$DB$79,Results!$C55,FALSE)=$I55,$P55,IF(HLOOKUP(AB$2,Monitoring_eng!$A$1:$DB$79,Results!$C55,FALSE)=$K55,$Q55,IF(HLOOKUP(AB$2,Monitoring_eng!$A$1:$DB$79,Results!$C55,FALSE)=$M55,$R55,IF(HLOOKUP(AB$2,Monitoring_eng!$A$1:$DB$79,Results!$C55,FALSE)=$O55,$S55,"CHYBA")))))</f>
        <v>1</v>
      </c>
      <c r="AC55" s="60">
        <f>IF(ISBLANK(HLOOKUP(AC$2,Monitoring_eng!$A$1:$DB$79,Results!$C55,FALSE)),"",IF(HLOOKUP(AC$2,Monitoring_eng!$A$1:$DB$79,Results!$C55,FALSE)=$I55,$P55,IF(HLOOKUP(AC$2,Monitoring_eng!$A$1:$DB$79,Results!$C55,FALSE)=$K55,$Q55,IF(HLOOKUP(AC$2,Monitoring_eng!$A$1:$DB$79,Results!$C55,FALSE)=$M55,$R55,IF(HLOOKUP(AC$2,Monitoring_eng!$A$1:$DB$79,Results!$C55,FALSE)=$O55,$S55,"CHYBA")))))</f>
        <v>0</v>
      </c>
      <c r="AD55" s="60">
        <f>IF(ISBLANK(HLOOKUP(AD$2,Monitoring_eng!$A$1:$DB$79,Results!$C55,FALSE)),"",IF(HLOOKUP(AD$2,Monitoring_eng!$A$1:$DB$79,Results!$C55,FALSE)=$I55,$P55,IF(HLOOKUP(AD$2,Monitoring_eng!$A$1:$DB$79,Results!$C55,FALSE)=$K55,$Q55,IF(HLOOKUP(AD$2,Monitoring_eng!$A$1:$DB$79,Results!$C55,FALSE)=$M55,$R55,IF(HLOOKUP(AD$2,Monitoring_eng!$A$1:$DB$79,Results!$C55,FALSE)=$O55,$S55,"CHYBA")))))</f>
        <v>1</v>
      </c>
      <c r="AE55" s="60">
        <f>IF(ISBLANK(HLOOKUP(AE$2,Monitoring_eng!$A$1:$DB$79,Results!$C55,FALSE)),"",IF(HLOOKUP(AE$2,Monitoring_eng!$A$1:$DB$79,Results!$C55,FALSE)=$I55,$P55,IF(HLOOKUP(AE$2,Monitoring_eng!$A$1:$DB$79,Results!$C55,FALSE)=$K55,$Q55,IF(HLOOKUP(AE$2,Monitoring_eng!$A$1:$DB$79,Results!$C55,FALSE)=$M55,$R55,IF(HLOOKUP(AE$2,Monitoring_eng!$A$1:$DB$79,Results!$C55,FALSE)=$O55,$S55,"CHYBA")))))</f>
        <v>0</v>
      </c>
      <c r="AF55" s="60">
        <f>IF(ISBLANK(HLOOKUP(AF$2,Monitoring_eng!$A$1:$DB$79,Results!$C55,FALSE)),"",IF(HLOOKUP(AF$2,Monitoring_eng!$A$1:$DB$79,Results!$C55,FALSE)=$I55,$P55,IF(HLOOKUP(AF$2,Monitoring_eng!$A$1:$DB$79,Results!$C55,FALSE)=$K55,$Q55,IF(HLOOKUP(AF$2,Monitoring_eng!$A$1:$DB$79,Results!$C55,FALSE)=$M55,$R55,IF(HLOOKUP(AF$2,Monitoring_eng!$A$1:$DB$79,Results!$C55,FALSE)=$O55,$S55,"CHYBA")))))</f>
        <v>0</v>
      </c>
      <c r="AG55" s="60">
        <f>IF(ISBLANK(HLOOKUP(AG$2,Monitoring_eng!$A$1:$DB$79,Results!$C55,FALSE)),"",IF(HLOOKUP(AG$2,Monitoring_eng!$A$1:$DB$79,Results!$C55,FALSE)=$I55,$P55,IF(HLOOKUP(AG$2,Monitoring_eng!$A$1:$DB$79,Results!$C55,FALSE)=$K55,$Q55,IF(HLOOKUP(AG$2,Monitoring_eng!$A$1:$DB$79,Results!$C55,FALSE)=$M55,$R55,IF(HLOOKUP(AG$2,Monitoring_eng!$A$1:$DB$79,Results!$C55,FALSE)=$O55,$S55,"CHYBA")))))</f>
        <v>1</v>
      </c>
      <c r="AH55" s="60">
        <f>IF(ISBLANK(HLOOKUP(AH$2,Monitoring_eng!$A$1:$DB$79,Results!$C55,FALSE)),"",IF(HLOOKUP(AH$2,Monitoring_eng!$A$1:$DB$79,Results!$C55,FALSE)=$I55,$P55,IF(HLOOKUP(AH$2,Monitoring_eng!$A$1:$DB$79,Results!$C55,FALSE)=$K55,$Q55,IF(HLOOKUP(AH$2,Monitoring_eng!$A$1:$DB$79,Results!$C55,FALSE)=$M55,$R55,IF(HLOOKUP(AH$2,Monitoring_eng!$A$1:$DB$79,Results!$C55,FALSE)=$O55,$S55,"CHYBA")))))</f>
        <v>1</v>
      </c>
      <c r="AI55" s="60">
        <f>IF(ISBLANK(HLOOKUP(AI$2,Monitoring_eng!$A$1:$DB$79,Results!$C55,FALSE)),"",IF(HLOOKUP(AI$2,Monitoring_eng!$A$1:$DB$79,Results!$C55,FALSE)=$I55,$P55,IF(HLOOKUP(AI$2,Monitoring_eng!$A$1:$DB$79,Results!$C55,FALSE)=$K55,$Q55,IF(HLOOKUP(AI$2,Monitoring_eng!$A$1:$DB$79,Results!$C55,FALSE)=$M55,$R55,IF(HLOOKUP(AI$2,Monitoring_eng!$A$1:$DB$79,Results!$C55,FALSE)=$O55,$S55,"CHYBA")))))</f>
        <v>0</v>
      </c>
      <c r="AJ55" s="60">
        <f>IF(ISBLANK(HLOOKUP(AJ$2,Monitoring_eng!$A$1:$DB$79,Results!$C55,FALSE)),"",IF(HLOOKUP(AJ$2,Monitoring_eng!$A$1:$DB$79,Results!$C55,FALSE)=$I55,$P55,IF(HLOOKUP(AJ$2,Monitoring_eng!$A$1:$DB$79,Results!$C55,FALSE)=$K55,$Q55,IF(HLOOKUP(AJ$2,Monitoring_eng!$A$1:$DB$79,Results!$C55,FALSE)=$M55,$R55,IF(HLOOKUP(AJ$2,Monitoring_eng!$A$1:$DB$79,Results!$C55,FALSE)=$O55,$S55,"CHYBA")))))</f>
        <v>0</v>
      </c>
      <c r="AK55" s="60">
        <f>IF(ISBLANK(HLOOKUP(AK$2,Monitoring_eng!$A$1:$DB$79,Results!$C55,FALSE)),"",IF(HLOOKUP(AK$2,Monitoring_eng!$A$1:$DB$79,Results!$C55,FALSE)=$I55,$P55,IF(HLOOKUP(AK$2,Monitoring_eng!$A$1:$DB$79,Results!$C55,FALSE)=$K55,$Q55,IF(HLOOKUP(AK$2,Monitoring_eng!$A$1:$DB$79,Results!$C55,FALSE)=$M55,$R55,IF(HLOOKUP(AK$2,Monitoring_eng!$A$1:$DB$79,Results!$C55,FALSE)=$O55,$S55,"CHYBA")))))</f>
        <v>0</v>
      </c>
      <c r="AL55" s="60">
        <f>IF(ISBLANK(HLOOKUP(AL$2,Monitoring_eng!$A$1:$DB$79,Results!$C55,FALSE)),"",IF(HLOOKUP(AL$2,Monitoring_eng!$A$1:$DB$79,Results!$C55,FALSE)=$I55,$P55,IF(HLOOKUP(AL$2,Monitoring_eng!$A$1:$DB$79,Results!$C55,FALSE)=$K55,$Q55,IF(HLOOKUP(AL$2,Monitoring_eng!$A$1:$DB$79,Results!$C55,FALSE)=$M55,$R55,IF(HLOOKUP(AL$2,Monitoring_eng!$A$1:$DB$79,Results!$C55,FALSE)=$O55,$S55,"CHYBA")))))</f>
        <v>0</v>
      </c>
      <c r="AM55" s="60">
        <f>IF(ISBLANK(HLOOKUP(AM$2,Monitoring_eng!$A$1:$DB$79,Results!$C55,FALSE)),"",IF(HLOOKUP(AM$2,Monitoring_eng!$A$1:$DB$79,Results!$C55,FALSE)=$I55,$P55,IF(HLOOKUP(AM$2,Monitoring_eng!$A$1:$DB$79,Results!$C55,FALSE)=$K55,$Q55,IF(HLOOKUP(AM$2,Monitoring_eng!$A$1:$DB$79,Results!$C55,FALSE)=$M55,$R55,IF(HLOOKUP(AM$2,Monitoring_eng!$A$1:$DB$79,Results!$C55,FALSE)=$O55,$S55,"CHYBA")))))</f>
        <v>1</v>
      </c>
      <c r="AN55" s="60">
        <f>IF(ISBLANK(HLOOKUP(AN$2,Monitoring_eng!$A$1:$DB$79,Results!$C55,FALSE)),"",IF(HLOOKUP(AN$2,Monitoring_eng!$A$1:$DB$79,Results!$C55,FALSE)=$I55,$P55,IF(HLOOKUP(AN$2,Monitoring_eng!$A$1:$DB$79,Results!$C55,FALSE)=$K55,$Q55,IF(HLOOKUP(AN$2,Monitoring_eng!$A$1:$DB$79,Results!$C55,FALSE)=$M55,$R55,IF(HLOOKUP(AN$2,Monitoring_eng!$A$1:$DB$79,Results!$C55,FALSE)=$O55,$S55,"CHYBA")))))</f>
        <v>1</v>
      </c>
      <c r="AO55" s="60">
        <f>IF(ISBLANK(HLOOKUP(AO$2,Monitoring_eng!$A$1:$DB$79,Results!$C55,FALSE)),"",IF(HLOOKUP(AO$2,Monitoring_eng!$A$1:$DB$79,Results!$C55,FALSE)=$I55,$P55,IF(HLOOKUP(AO$2,Monitoring_eng!$A$1:$DB$79,Results!$C55,FALSE)=$K55,$Q55,IF(HLOOKUP(AO$2,Monitoring_eng!$A$1:$DB$79,Results!$C55,FALSE)=$M55,$R55,IF(HLOOKUP(AO$2,Monitoring_eng!$A$1:$DB$79,Results!$C55,FALSE)=$O55,$S55,"CHYBA")))))</f>
        <v>1</v>
      </c>
      <c r="AP55" s="60">
        <f>IF(ISBLANK(HLOOKUP(AP$2,Monitoring_eng!$A$1:$DB$79,Results!$C55,FALSE)),"",IF(HLOOKUP(AP$2,Monitoring_eng!$A$1:$DB$79,Results!$C55,FALSE)=$I55,$P55,IF(HLOOKUP(AP$2,Monitoring_eng!$A$1:$DB$79,Results!$C55,FALSE)=$K55,$Q55,IF(HLOOKUP(AP$2,Monitoring_eng!$A$1:$DB$79,Results!$C55,FALSE)=$M55,$R55,IF(HLOOKUP(AP$2,Monitoring_eng!$A$1:$DB$79,Results!$C55,FALSE)=$O55,$S55,"CHYBA")))))</f>
        <v>0</v>
      </c>
      <c r="AQ55" s="60">
        <f>IF(ISBLANK(HLOOKUP(AQ$2,Monitoring_eng!$A$1:$DB$79,Results!$C55,FALSE)),"",IF(HLOOKUP(AQ$2,Monitoring_eng!$A$1:$DB$79,Results!$C55,FALSE)=$I55,$P55,IF(HLOOKUP(AQ$2,Monitoring_eng!$A$1:$DB$79,Results!$C55,FALSE)=$K55,$Q55,IF(HLOOKUP(AQ$2,Monitoring_eng!$A$1:$DB$79,Results!$C55,FALSE)=$M55,$R55,IF(HLOOKUP(AQ$2,Monitoring_eng!$A$1:$DB$79,Results!$C55,FALSE)=$O55,$S55,"CHYBA")))))</f>
        <v>1</v>
      </c>
      <c r="AR55" s="60">
        <f>IF(ISBLANK(HLOOKUP(AR$2,Monitoring_eng!$A$1:$DB$79,Results!$C55,FALSE)),"",IF(HLOOKUP(AR$2,Monitoring_eng!$A$1:$DB$79,Results!$C55,FALSE)=$I55,$P55,IF(HLOOKUP(AR$2,Monitoring_eng!$A$1:$DB$79,Results!$C55,FALSE)=$K55,$Q55,IF(HLOOKUP(AR$2,Monitoring_eng!$A$1:$DB$79,Results!$C55,FALSE)=$M55,$R55,IF(HLOOKUP(AR$2,Monitoring_eng!$A$1:$DB$79,Results!$C55,FALSE)=$O55,$S55,"CHYBA")))))</f>
        <v>1</v>
      </c>
      <c r="AS55" s="60">
        <f>IF(ISBLANK(HLOOKUP(AS$2,Monitoring_eng!$A$1:$DB$79,Results!$C55,FALSE)),"",IF(HLOOKUP(AS$2,Monitoring_eng!$A$1:$DB$79,Results!$C55,FALSE)=$I55,$P55,IF(HLOOKUP(AS$2,Monitoring_eng!$A$1:$DB$79,Results!$C55,FALSE)=$K55,$Q55,IF(HLOOKUP(AS$2,Monitoring_eng!$A$1:$DB$79,Results!$C55,FALSE)=$M55,$R55,IF(HLOOKUP(AS$2,Monitoring_eng!$A$1:$DB$79,Results!$C55,FALSE)=$O55,$S55,"CHYBA")))))</f>
        <v>1</v>
      </c>
      <c r="AT55" s="60">
        <f>IF(ISBLANK(HLOOKUP(AT$2,Monitoring_eng!$A$1:$DB$79,Results!$C55,FALSE)),"",IF(HLOOKUP(AT$2,Monitoring_eng!$A$1:$DB$79,Results!$C55,FALSE)=$I55,$P55,IF(HLOOKUP(AT$2,Monitoring_eng!$A$1:$DB$79,Results!$C55,FALSE)=$K55,$Q55,IF(HLOOKUP(AT$2,Monitoring_eng!$A$1:$DB$79,Results!$C55,FALSE)=$M55,$R55,IF(HLOOKUP(AT$2,Monitoring_eng!$A$1:$DB$79,Results!$C55,FALSE)=$O55,$S55,"CHYBA")))))</f>
        <v>0</v>
      </c>
      <c r="AU55" s="60">
        <f>IF(ISBLANK(HLOOKUP(AU$2,Monitoring_eng!$A$1:$DB$79,Results!$C55,FALSE)),"",IF(HLOOKUP(AU$2,Monitoring_eng!$A$1:$DB$79,Results!$C55,FALSE)=$I55,$P55,IF(HLOOKUP(AU$2,Monitoring_eng!$A$1:$DB$79,Results!$C55,FALSE)=$K55,$Q55,IF(HLOOKUP(AU$2,Monitoring_eng!$A$1:$DB$79,Results!$C55,FALSE)=$M55,$R55,IF(HLOOKUP(AU$2,Monitoring_eng!$A$1:$DB$79,Results!$C55,FALSE)=$O55,$S55,"CHYBA")))))</f>
        <v>1</v>
      </c>
      <c r="AV55" s="60">
        <f>IF(ISBLANK(HLOOKUP(AV$2,Monitoring_eng!$A$1:$DB$79,Results!$C55,FALSE)),"",IF(HLOOKUP(AV$2,Monitoring_eng!$A$1:$DB$79,Results!$C55,FALSE)=$I55,$P55,IF(HLOOKUP(AV$2,Monitoring_eng!$A$1:$DB$79,Results!$C55,FALSE)=$K55,$Q55,IF(HLOOKUP(AV$2,Monitoring_eng!$A$1:$DB$79,Results!$C55,FALSE)=$M55,$R55,IF(HLOOKUP(AV$2,Monitoring_eng!$A$1:$DB$79,Results!$C55,FALSE)=$O55,$S55,"CHYBA")))))</f>
        <v>1</v>
      </c>
      <c r="AW55" s="60">
        <f>IF(ISBLANK(HLOOKUP(AW$2,Monitoring_eng!$A$1:$DB$79,Results!$C55,FALSE)),"",IF(HLOOKUP(AW$2,Monitoring_eng!$A$1:$DB$79,Results!$C55,FALSE)=$I55,$P55,IF(HLOOKUP(AW$2,Monitoring_eng!$A$1:$DB$79,Results!$C55,FALSE)=$K55,$Q55,IF(HLOOKUP(AW$2,Monitoring_eng!$A$1:$DB$79,Results!$C55,FALSE)=$M55,$R55,IF(HLOOKUP(AW$2,Monitoring_eng!$A$1:$DB$79,Results!$C55,FALSE)=$O55,$S55,"CHYBA")))))</f>
        <v>0</v>
      </c>
      <c r="AX55" s="60">
        <f>IF(ISBLANK(HLOOKUP(AX$2,Monitoring_eng!$A$1:$DB$79,Results!$C55,FALSE)),"",IF(HLOOKUP(AX$2,Monitoring_eng!$A$1:$DB$79,Results!$C55,FALSE)=$I55,$P55,IF(HLOOKUP(AX$2,Monitoring_eng!$A$1:$DB$79,Results!$C55,FALSE)=$K55,$Q55,IF(HLOOKUP(AX$2,Monitoring_eng!$A$1:$DB$79,Results!$C55,FALSE)=$M55,$R55,IF(HLOOKUP(AX$2,Monitoring_eng!$A$1:$DB$79,Results!$C55,FALSE)=$O55,$S55,"CHYBA")))))</f>
        <v>0</v>
      </c>
      <c r="AY55" s="60">
        <f>IF(ISBLANK(HLOOKUP(AY$2,Monitoring_eng!$A$1:$DB$79,Results!$C55,FALSE)),"",IF(HLOOKUP(AY$2,Monitoring_eng!$A$1:$DB$79,Results!$C55,FALSE)=$I55,$P55,IF(HLOOKUP(AY$2,Monitoring_eng!$A$1:$DB$79,Results!$C55,FALSE)=$K55,$Q55,IF(HLOOKUP(AY$2,Monitoring_eng!$A$1:$DB$79,Results!$C55,FALSE)=$M55,$R55,IF(HLOOKUP(AY$2,Monitoring_eng!$A$1:$DB$79,Results!$C55,FALSE)=$O55,$S55,"CHYBA")))))</f>
        <v>0</v>
      </c>
      <c r="AZ55" s="60">
        <f>IF(ISBLANK(HLOOKUP(AZ$2,Monitoring_eng!$A$1:$DB$79,Results!$C55,FALSE)),"",IF(HLOOKUP(AZ$2,Monitoring_eng!$A$1:$DB$79,Results!$C55,FALSE)=$I55,$P55,IF(HLOOKUP(AZ$2,Monitoring_eng!$A$1:$DB$79,Results!$C55,FALSE)=$K55,$Q55,IF(HLOOKUP(AZ$2,Monitoring_eng!$A$1:$DB$79,Results!$C55,FALSE)=$M55,$R55,IF(HLOOKUP(AZ$2,Monitoring_eng!$A$1:$DB$79,Results!$C55,FALSE)=$O55,$S55,"CHYBA")))))</f>
        <v>0.5</v>
      </c>
      <c r="BA55" s="60">
        <f>IF(ISBLANK(HLOOKUP(BA$2,Monitoring_eng!$A$1:$DB$79,Results!$C55,FALSE)),"",IF(HLOOKUP(BA$2,Monitoring_eng!$A$1:$DB$79,Results!$C55,FALSE)=$I55,$P55,IF(HLOOKUP(BA$2,Monitoring_eng!$A$1:$DB$79,Results!$C55,FALSE)=$K55,$Q55,IF(HLOOKUP(BA$2,Monitoring_eng!$A$1:$DB$79,Results!$C55,FALSE)=$M55,$R55,IF(HLOOKUP(BA$2,Monitoring_eng!$A$1:$DB$79,Results!$C55,FALSE)=$O55,$S55,"CHYBA")))))</f>
        <v>0</v>
      </c>
      <c r="BB55" s="60">
        <f>IF(ISBLANK(HLOOKUP(BB$2,Monitoring_eng!$A$1:$DB$79,Results!$C55,FALSE)),"",IF(HLOOKUP(BB$2,Monitoring_eng!$A$1:$DB$79,Results!$C55,FALSE)=$I55,$P55,IF(HLOOKUP(BB$2,Monitoring_eng!$A$1:$DB$79,Results!$C55,FALSE)=$K55,$Q55,IF(HLOOKUP(BB$2,Monitoring_eng!$A$1:$DB$79,Results!$C55,FALSE)=$M55,$R55,IF(HLOOKUP(BB$2,Monitoring_eng!$A$1:$DB$79,Results!$C55,FALSE)=$O55,$S55,"CHYBA")))))</f>
        <v>0</v>
      </c>
      <c r="BC55" s="60">
        <f>IF(ISBLANK(HLOOKUP(BC$2,Monitoring_eng!$A$1:$DB$79,Results!$C55,FALSE)),"",IF(HLOOKUP(BC$2,Monitoring_eng!$A$1:$DB$79,Results!$C55,FALSE)=$I55,$P55,IF(HLOOKUP(BC$2,Monitoring_eng!$A$1:$DB$79,Results!$C55,FALSE)=$K55,$Q55,IF(HLOOKUP(BC$2,Monitoring_eng!$A$1:$DB$79,Results!$C55,FALSE)=$M55,$R55,IF(HLOOKUP(BC$2,Monitoring_eng!$A$1:$DB$79,Results!$C55,FALSE)=$O55,$S55,"CHYBA")))))</f>
        <v>1</v>
      </c>
      <c r="BD55" s="60">
        <f>IF(ISBLANK(HLOOKUP(BD$2,Monitoring_eng!$A$1:$DB$79,Results!$C55,FALSE)),"",IF(HLOOKUP(BD$2,Monitoring_eng!$A$1:$DB$79,Results!$C55,FALSE)=$I55,$P55,IF(HLOOKUP(BD$2,Monitoring_eng!$A$1:$DB$79,Results!$C55,FALSE)=$K55,$Q55,IF(HLOOKUP(BD$2,Monitoring_eng!$A$1:$DB$79,Results!$C55,FALSE)=$M55,$R55,IF(HLOOKUP(BD$2,Monitoring_eng!$A$1:$DB$79,Results!$C55,FALSE)=$O55,$S55,"CHYBA")))))</f>
        <v>0</v>
      </c>
      <c r="BE55" s="60">
        <f>IF(ISBLANK(HLOOKUP(BE$2,Monitoring_eng!$A$1:$DB$79,Results!$C55,FALSE)),"",IF(HLOOKUP(BE$2,Monitoring_eng!$A$1:$DB$79,Results!$C55,FALSE)=$I55,$P55,IF(HLOOKUP(BE$2,Monitoring_eng!$A$1:$DB$79,Results!$C55,FALSE)=$K55,$Q55,IF(HLOOKUP(BE$2,Monitoring_eng!$A$1:$DB$79,Results!$C55,FALSE)=$M55,$R55,IF(HLOOKUP(BE$2,Monitoring_eng!$A$1:$DB$79,Results!$C55,FALSE)=$O55,$S55,"CHYBA")))))</f>
        <v>1</v>
      </c>
      <c r="BF55" s="60">
        <f>IF(ISBLANK(HLOOKUP(BF$2,Monitoring_eng!$A$1:$DB$79,Results!$C55,FALSE)),"",IF(HLOOKUP(BF$2,Monitoring_eng!$A$1:$DB$79,Results!$C55,FALSE)=$I55,$P55,IF(HLOOKUP(BF$2,Monitoring_eng!$A$1:$DB$79,Results!$C55,FALSE)=$K55,$Q55,IF(HLOOKUP(BF$2,Monitoring_eng!$A$1:$DB$79,Results!$C55,FALSE)=$M55,$R55,IF(HLOOKUP(BF$2,Monitoring_eng!$A$1:$DB$79,Results!$C55,FALSE)=$O55,$S55,"CHYBA")))))</f>
        <v>0</v>
      </c>
      <c r="BG55" s="60">
        <f>IF(ISBLANK(HLOOKUP(BG$2,Monitoring_eng!$A$1:$DB$79,Results!$C55,FALSE)),"",IF(HLOOKUP(BG$2,Monitoring_eng!$A$1:$DB$79,Results!$C55,FALSE)=$I55,$P55,IF(HLOOKUP(BG$2,Monitoring_eng!$A$1:$DB$79,Results!$C55,FALSE)=$K55,$Q55,IF(HLOOKUP(BG$2,Monitoring_eng!$A$1:$DB$79,Results!$C55,FALSE)=$M55,$R55,IF(HLOOKUP(BG$2,Monitoring_eng!$A$1:$DB$79,Results!$C55,FALSE)=$O55,$S55,"CHYBA")))))</f>
        <v>0</v>
      </c>
      <c r="BH55" s="60">
        <f>IF(ISBLANK(HLOOKUP(BH$2,Monitoring_eng!$A$1:$DB$79,Results!$C55,FALSE)),"",IF(HLOOKUP(BH$2,Monitoring_eng!$A$1:$DB$79,Results!$C55,FALSE)=$I55,$P55,IF(HLOOKUP(BH$2,Monitoring_eng!$A$1:$DB$79,Results!$C55,FALSE)=$K55,$Q55,IF(HLOOKUP(BH$2,Monitoring_eng!$A$1:$DB$79,Results!$C55,FALSE)=$M55,$R55,IF(HLOOKUP(BH$2,Monitoring_eng!$A$1:$DB$79,Results!$C55,FALSE)=$O55,$S55,"CHYBA")))))</f>
        <v>0.5</v>
      </c>
      <c r="BI55" s="60">
        <f>IF(ISBLANK(HLOOKUP(BI$2,Monitoring_eng!$A$1:$DB$79,Results!$C55,FALSE)),"",IF(HLOOKUP(BI$2,Monitoring_eng!$A$1:$DB$79,Results!$C55,FALSE)=$I55,$P55,IF(HLOOKUP(BI$2,Monitoring_eng!$A$1:$DB$79,Results!$C55,FALSE)=$K55,$Q55,IF(HLOOKUP(BI$2,Monitoring_eng!$A$1:$DB$79,Results!$C55,FALSE)=$M55,$R55,IF(HLOOKUP(BI$2,Monitoring_eng!$A$1:$DB$79,Results!$C55,FALSE)=$O55,$S55,"CHYBA")))))</f>
        <v>0</v>
      </c>
      <c r="BJ55" s="60">
        <f>IF(ISBLANK(HLOOKUP(BJ$2,Monitoring_eng!$A$1:$DB$79,Results!$C55,FALSE)),"",IF(HLOOKUP(BJ$2,Monitoring_eng!$A$1:$DB$79,Results!$C55,FALSE)=$I55,$P55,IF(HLOOKUP(BJ$2,Monitoring_eng!$A$1:$DB$79,Results!$C55,FALSE)=$K55,$Q55,IF(HLOOKUP(BJ$2,Monitoring_eng!$A$1:$DB$79,Results!$C55,FALSE)=$M55,$R55,IF(HLOOKUP(BJ$2,Monitoring_eng!$A$1:$DB$79,Results!$C55,FALSE)=$O55,$S55,"CHYBA")))))</f>
        <v>1</v>
      </c>
      <c r="BK55" s="60">
        <f>IF(ISBLANK(HLOOKUP(BK$2,Monitoring_eng!$A$1:$DB$79,Results!$C55,FALSE)),"",IF(HLOOKUP(BK$2,Monitoring_eng!$A$1:$DB$79,Results!$C55,FALSE)=$I55,$P55,IF(HLOOKUP(BK$2,Monitoring_eng!$A$1:$DB$79,Results!$C55,FALSE)=$K55,$Q55,IF(HLOOKUP(BK$2,Monitoring_eng!$A$1:$DB$79,Results!$C55,FALSE)=$M55,$R55,IF(HLOOKUP(BK$2,Monitoring_eng!$A$1:$DB$79,Results!$C55,FALSE)=$O55,$S55,"CHYBA")))))</f>
        <v>0.5</v>
      </c>
      <c r="BL55" s="60">
        <f>IF(ISBLANK(HLOOKUP(BL$2,Monitoring_eng!$A$1:$DB$79,Results!$C55,FALSE)),"",IF(HLOOKUP(BL$2,Monitoring_eng!$A$1:$DB$79,Results!$C55,FALSE)=$I55,$P55,IF(HLOOKUP(BL$2,Monitoring_eng!$A$1:$DB$79,Results!$C55,FALSE)=$K55,$Q55,IF(HLOOKUP(BL$2,Monitoring_eng!$A$1:$DB$79,Results!$C55,FALSE)=$M55,$R55,IF(HLOOKUP(BL$2,Monitoring_eng!$A$1:$DB$79,Results!$C55,FALSE)=$O55,$S55,"CHYBA")))))</f>
        <v>0</v>
      </c>
      <c r="BM55" s="60">
        <f>IF(ISBLANK(HLOOKUP(BM$2,Monitoring_eng!$A$1:$DB$79,Results!$C55,FALSE)),"",IF(HLOOKUP(BM$2,Monitoring_eng!$A$1:$DB$79,Results!$C55,FALSE)=$I55,$P55,IF(HLOOKUP(BM$2,Monitoring_eng!$A$1:$DB$79,Results!$C55,FALSE)=$K55,$Q55,IF(HLOOKUP(BM$2,Monitoring_eng!$A$1:$DB$79,Results!$C55,FALSE)=$M55,$R55,IF(HLOOKUP(BM$2,Monitoring_eng!$A$1:$DB$79,Results!$C55,FALSE)=$O55,$S55,"CHYBA")))))</f>
        <v>1</v>
      </c>
      <c r="BN55" s="60">
        <f>IF(ISBLANK(HLOOKUP(BN$2,Monitoring_eng!$A$1:$DB$79,Results!$C55,FALSE)),"",IF(HLOOKUP(BN$2,Monitoring_eng!$A$1:$DB$79,Results!$C55,FALSE)=$I55,$P55,IF(HLOOKUP(BN$2,Monitoring_eng!$A$1:$DB$79,Results!$C55,FALSE)=$K55,$Q55,IF(HLOOKUP(BN$2,Monitoring_eng!$A$1:$DB$79,Results!$C55,FALSE)=$M55,$R55,IF(HLOOKUP(BN$2,Monitoring_eng!$A$1:$DB$79,Results!$C55,FALSE)=$O55,$S55,"CHYBA")))))</f>
        <v>1</v>
      </c>
      <c r="BO55" s="60">
        <f>IF(ISBLANK(HLOOKUP(BO$2,Monitoring_eng!$A$1:$DB$79,Results!$C55,FALSE)),"",IF(HLOOKUP(BO$2,Monitoring_eng!$A$1:$DB$79,Results!$C55,FALSE)=$I55,$P55,IF(HLOOKUP(BO$2,Monitoring_eng!$A$1:$DB$79,Results!$C55,FALSE)=$K55,$Q55,IF(HLOOKUP(BO$2,Monitoring_eng!$A$1:$DB$79,Results!$C55,FALSE)=$M55,$R55,IF(HLOOKUP(BO$2,Monitoring_eng!$A$1:$DB$79,Results!$C55,FALSE)=$O55,$S55,"CHYBA")))))</f>
        <v>1</v>
      </c>
      <c r="BP55" s="60">
        <f>IF(ISBLANK(HLOOKUP(BP$2,Monitoring_eng!$A$1:$DB$79,Results!$C55,FALSE)),"",IF(HLOOKUP(BP$2,Monitoring_eng!$A$1:$DB$79,Results!$C55,FALSE)=$I55,$P55,IF(HLOOKUP(BP$2,Monitoring_eng!$A$1:$DB$79,Results!$C55,FALSE)=$K55,$Q55,IF(HLOOKUP(BP$2,Monitoring_eng!$A$1:$DB$79,Results!$C55,FALSE)=$M55,$R55,IF(HLOOKUP(BP$2,Monitoring_eng!$A$1:$DB$79,Results!$C55,FALSE)=$O55,$S55,"CHYBA")))))</f>
        <v>1</v>
      </c>
      <c r="BQ55" s="60">
        <f>IF(ISBLANK(HLOOKUP(BQ$2,Monitoring_eng!$A$1:$DB$79,Results!$C55,FALSE)),"",IF(HLOOKUP(BQ$2,Monitoring_eng!$A$1:$DB$79,Results!$C55,FALSE)=$I55,$P55,IF(HLOOKUP(BQ$2,Monitoring_eng!$A$1:$DB$79,Results!$C55,FALSE)=$K55,$Q55,IF(HLOOKUP(BQ$2,Monitoring_eng!$A$1:$DB$79,Results!$C55,FALSE)=$M55,$R55,IF(HLOOKUP(BQ$2,Monitoring_eng!$A$1:$DB$79,Results!$C55,FALSE)=$O55,$S55,"CHYBA")))))</f>
        <v>0</v>
      </c>
    </row>
    <row r="56" spans="1:69" x14ac:dyDescent="0.3">
      <c r="A56" s="37" t="s">
        <v>906</v>
      </c>
      <c r="B56" s="37" t="s">
        <v>356</v>
      </c>
      <c r="C56" s="37">
        <v>55</v>
      </c>
      <c r="D56" s="49" t="s">
        <v>174</v>
      </c>
      <c r="E56" s="49" t="s">
        <v>185</v>
      </c>
      <c r="F56" s="50" t="s">
        <v>54</v>
      </c>
      <c r="G56" s="37">
        <v>4</v>
      </c>
      <c r="H56" s="37" t="s">
        <v>481</v>
      </c>
      <c r="I56" s="37" t="s">
        <v>621</v>
      </c>
      <c r="J56" s="37" t="s">
        <v>482</v>
      </c>
      <c r="K56" s="59" t="s">
        <v>622</v>
      </c>
      <c r="L56" s="37" t="s">
        <v>483</v>
      </c>
      <c r="M56" s="37" t="s">
        <v>623</v>
      </c>
      <c r="N56" s="37" t="s">
        <v>755</v>
      </c>
      <c r="O56" s="37" t="s">
        <v>755</v>
      </c>
      <c r="P56" s="37">
        <f t="shared" si="0"/>
        <v>4</v>
      </c>
      <c r="Q56" s="37">
        <v>0</v>
      </c>
      <c r="R56" s="37">
        <f t="shared" si="1"/>
        <v>2</v>
      </c>
      <c r="S56" s="37" t="s">
        <v>755</v>
      </c>
      <c r="T56" s="60">
        <f>IF(ISBLANK(HLOOKUP(T$2,Monitoring_eng!$A$1:$DB$79,Results!$C56,FALSE)),"",IF(HLOOKUP(T$2,Monitoring_eng!$A$1:$DB$79,Results!$C56,FALSE)=$I56,$P56,IF(HLOOKUP(T$2,Monitoring_eng!$A$1:$DB$79,Results!$C56,FALSE)=$K56,$Q56,IF(HLOOKUP(T$2,Monitoring_eng!$A$1:$DB$79,Results!$C56,FALSE)=$M56,$R56,IF(HLOOKUP(T$2,Monitoring_eng!$A$1:$DB$79,Results!$C56,FALSE)=$O56,$S56,"CHYBA")))))</f>
        <v>4</v>
      </c>
      <c r="U56" s="60">
        <f>IF(ISBLANK(HLOOKUP(U$2,Monitoring_eng!$A$1:$DB$79,Results!$C56,FALSE)),"",IF(HLOOKUP(U$2,Monitoring_eng!$A$1:$DB$79,Results!$C56,FALSE)=$I56,$P56,IF(HLOOKUP(U$2,Monitoring_eng!$A$1:$DB$79,Results!$C56,FALSE)=$K56,$Q56,IF(HLOOKUP(U$2,Monitoring_eng!$A$1:$DB$79,Results!$C56,FALSE)=$M56,$R56,IF(HLOOKUP(U$2,Monitoring_eng!$A$1:$DB$79,Results!$C56,FALSE)=$O56,$S56,"CHYBA")))))</f>
        <v>4</v>
      </c>
      <c r="V56" s="60">
        <f>IF(ISBLANK(HLOOKUP(V$2,Monitoring_eng!$A$1:$DB$79,Results!$C56,FALSE)),"",IF(HLOOKUP(V$2,Monitoring_eng!$A$1:$DB$79,Results!$C56,FALSE)=$I56,$P56,IF(HLOOKUP(V$2,Monitoring_eng!$A$1:$DB$79,Results!$C56,FALSE)=$K56,$Q56,IF(HLOOKUP(V$2,Monitoring_eng!$A$1:$DB$79,Results!$C56,FALSE)=$M56,$R56,IF(HLOOKUP(V$2,Monitoring_eng!$A$1:$DB$79,Results!$C56,FALSE)=$O56,$S56,"CHYBA")))))</f>
        <v>4</v>
      </c>
      <c r="W56" s="60">
        <f>IF(ISBLANK(HLOOKUP(W$2,Monitoring_eng!$A$1:$DB$79,Results!$C56,FALSE)),"",IF(HLOOKUP(W$2,Monitoring_eng!$A$1:$DB$79,Results!$C56,FALSE)=$I56,$P56,IF(HLOOKUP(W$2,Monitoring_eng!$A$1:$DB$79,Results!$C56,FALSE)=$K56,$Q56,IF(HLOOKUP(W$2,Monitoring_eng!$A$1:$DB$79,Results!$C56,FALSE)=$M56,$R56,IF(HLOOKUP(W$2,Monitoring_eng!$A$1:$DB$79,Results!$C56,FALSE)=$O56,$S56,"CHYBA")))))</f>
        <v>4</v>
      </c>
      <c r="X56" s="60">
        <f>IF(ISBLANK(HLOOKUP(X$2,Monitoring_eng!$A$1:$DB$79,Results!$C56,FALSE)),"",IF(HLOOKUP(X$2,Monitoring_eng!$A$1:$DB$79,Results!$C56,FALSE)=$I56,$P56,IF(HLOOKUP(X$2,Monitoring_eng!$A$1:$DB$79,Results!$C56,FALSE)=$K56,$Q56,IF(HLOOKUP(X$2,Monitoring_eng!$A$1:$DB$79,Results!$C56,FALSE)=$M56,$R56,IF(HLOOKUP(X$2,Monitoring_eng!$A$1:$DB$79,Results!$C56,FALSE)=$O56,$S56,"CHYBA")))))</f>
        <v>4</v>
      </c>
      <c r="Y56" s="60">
        <f>IF(ISBLANK(HLOOKUP(Y$2,Monitoring_eng!$A$1:$DB$79,Results!$C56,FALSE)),"",IF(HLOOKUP(Y$2,Monitoring_eng!$A$1:$DB$79,Results!$C56,FALSE)=$I56,$P56,IF(HLOOKUP(Y$2,Monitoring_eng!$A$1:$DB$79,Results!$C56,FALSE)=$K56,$Q56,IF(HLOOKUP(Y$2,Monitoring_eng!$A$1:$DB$79,Results!$C56,FALSE)=$M56,$R56,IF(HLOOKUP(Y$2,Monitoring_eng!$A$1:$DB$79,Results!$C56,FALSE)=$O56,$S56,"CHYBA")))))</f>
        <v>4</v>
      </c>
      <c r="Z56" s="60">
        <f>IF(ISBLANK(HLOOKUP(Z$2,Monitoring_eng!$A$1:$DB$79,Results!$C56,FALSE)),"",IF(HLOOKUP(Z$2,Monitoring_eng!$A$1:$DB$79,Results!$C56,FALSE)=$I56,$P56,IF(HLOOKUP(Z$2,Monitoring_eng!$A$1:$DB$79,Results!$C56,FALSE)=$K56,$Q56,IF(HLOOKUP(Z$2,Monitoring_eng!$A$1:$DB$79,Results!$C56,FALSE)=$M56,$R56,IF(HLOOKUP(Z$2,Monitoring_eng!$A$1:$DB$79,Results!$C56,FALSE)=$O56,$S56,"CHYBA")))))</f>
        <v>4</v>
      </c>
      <c r="AA56" s="60">
        <f>IF(ISBLANK(HLOOKUP(AA$2,Monitoring_eng!$A$1:$DB$79,Results!$C56,FALSE)),"",IF(HLOOKUP(AA$2,Monitoring_eng!$A$1:$DB$79,Results!$C56,FALSE)=$I56,$P56,IF(HLOOKUP(AA$2,Monitoring_eng!$A$1:$DB$79,Results!$C56,FALSE)=$K56,$Q56,IF(HLOOKUP(AA$2,Monitoring_eng!$A$1:$DB$79,Results!$C56,FALSE)=$M56,$R56,IF(HLOOKUP(AA$2,Monitoring_eng!$A$1:$DB$79,Results!$C56,FALSE)=$O56,$S56,"CHYBA")))))</f>
        <v>4</v>
      </c>
      <c r="AB56" s="60">
        <f>IF(ISBLANK(HLOOKUP(AB$2,Monitoring_eng!$A$1:$DB$79,Results!$C56,FALSE)),"",IF(HLOOKUP(AB$2,Monitoring_eng!$A$1:$DB$79,Results!$C56,FALSE)=$I56,$P56,IF(HLOOKUP(AB$2,Monitoring_eng!$A$1:$DB$79,Results!$C56,FALSE)=$K56,$Q56,IF(HLOOKUP(AB$2,Monitoring_eng!$A$1:$DB$79,Results!$C56,FALSE)=$M56,$R56,IF(HLOOKUP(AB$2,Monitoring_eng!$A$1:$DB$79,Results!$C56,FALSE)=$O56,$S56,"CHYBA")))))</f>
        <v>4</v>
      </c>
      <c r="AC56" s="60">
        <f>IF(ISBLANK(HLOOKUP(AC$2,Monitoring_eng!$A$1:$DB$79,Results!$C56,FALSE)),"",IF(HLOOKUP(AC$2,Monitoring_eng!$A$1:$DB$79,Results!$C56,FALSE)=$I56,$P56,IF(HLOOKUP(AC$2,Monitoring_eng!$A$1:$DB$79,Results!$C56,FALSE)=$K56,$Q56,IF(HLOOKUP(AC$2,Monitoring_eng!$A$1:$DB$79,Results!$C56,FALSE)=$M56,$R56,IF(HLOOKUP(AC$2,Monitoring_eng!$A$1:$DB$79,Results!$C56,FALSE)=$O56,$S56,"CHYBA")))))</f>
        <v>4</v>
      </c>
      <c r="AD56" s="60">
        <f>IF(ISBLANK(HLOOKUP(AD$2,Monitoring_eng!$A$1:$DB$79,Results!$C56,FALSE)),"",IF(HLOOKUP(AD$2,Monitoring_eng!$A$1:$DB$79,Results!$C56,FALSE)=$I56,$P56,IF(HLOOKUP(AD$2,Monitoring_eng!$A$1:$DB$79,Results!$C56,FALSE)=$K56,$Q56,IF(HLOOKUP(AD$2,Monitoring_eng!$A$1:$DB$79,Results!$C56,FALSE)=$M56,$R56,IF(HLOOKUP(AD$2,Monitoring_eng!$A$1:$DB$79,Results!$C56,FALSE)=$O56,$S56,"CHYBA")))))</f>
        <v>4</v>
      </c>
      <c r="AE56" s="60">
        <f>IF(ISBLANK(HLOOKUP(AE$2,Monitoring_eng!$A$1:$DB$79,Results!$C56,FALSE)),"",IF(HLOOKUP(AE$2,Monitoring_eng!$A$1:$DB$79,Results!$C56,FALSE)=$I56,$P56,IF(HLOOKUP(AE$2,Monitoring_eng!$A$1:$DB$79,Results!$C56,FALSE)=$K56,$Q56,IF(HLOOKUP(AE$2,Monitoring_eng!$A$1:$DB$79,Results!$C56,FALSE)=$M56,$R56,IF(HLOOKUP(AE$2,Monitoring_eng!$A$1:$DB$79,Results!$C56,FALSE)=$O56,$S56,"CHYBA")))))</f>
        <v>0</v>
      </c>
      <c r="AF56" s="60">
        <f>IF(ISBLANK(HLOOKUP(AF$2,Monitoring_eng!$A$1:$DB$79,Results!$C56,FALSE)),"",IF(HLOOKUP(AF$2,Monitoring_eng!$A$1:$DB$79,Results!$C56,FALSE)=$I56,$P56,IF(HLOOKUP(AF$2,Monitoring_eng!$A$1:$DB$79,Results!$C56,FALSE)=$K56,$Q56,IF(HLOOKUP(AF$2,Monitoring_eng!$A$1:$DB$79,Results!$C56,FALSE)=$M56,$R56,IF(HLOOKUP(AF$2,Monitoring_eng!$A$1:$DB$79,Results!$C56,FALSE)=$O56,$S56,"CHYBA")))))</f>
        <v>4</v>
      </c>
      <c r="AG56" s="60">
        <f>IF(ISBLANK(HLOOKUP(AG$2,Monitoring_eng!$A$1:$DB$79,Results!$C56,FALSE)),"",IF(HLOOKUP(AG$2,Monitoring_eng!$A$1:$DB$79,Results!$C56,FALSE)=$I56,$P56,IF(HLOOKUP(AG$2,Monitoring_eng!$A$1:$DB$79,Results!$C56,FALSE)=$K56,$Q56,IF(HLOOKUP(AG$2,Monitoring_eng!$A$1:$DB$79,Results!$C56,FALSE)=$M56,$R56,IF(HLOOKUP(AG$2,Monitoring_eng!$A$1:$DB$79,Results!$C56,FALSE)=$O56,$S56,"CHYBA")))))</f>
        <v>4</v>
      </c>
      <c r="AH56" s="60">
        <f>IF(ISBLANK(HLOOKUP(AH$2,Monitoring_eng!$A$1:$DB$79,Results!$C56,FALSE)),"",IF(HLOOKUP(AH$2,Monitoring_eng!$A$1:$DB$79,Results!$C56,FALSE)=$I56,$P56,IF(HLOOKUP(AH$2,Monitoring_eng!$A$1:$DB$79,Results!$C56,FALSE)=$K56,$Q56,IF(HLOOKUP(AH$2,Monitoring_eng!$A$1:$DB$79,Results!$C56,FALSE)=$M56,$R56,IF(HLOOKUP(AH$2,Monitoring_eng!$A$1:$DB$79,Results!$C56,FALSE)=$O56,$S56,"CHYBA")))))</f>
        <v>4</v>
      </c>
      <c r="AI56" s="60">
        <f>IF(ISBLANK(HLOOKUP(AI$2,Monitoring_eng!$A$1:$DB$79,Results!$C56,FALSE)),"",IF(HLOOKUP(AI$2,Monitoring_eng!$A$1:$DB$79,Results!$C56,FALSE)=$I56,$P56,IF(HLOOKUP(AI$2,Monitoring_eng!$A$1:$DB$79,Results!$C56,FALSE)=$K56,$Q56,IF(HLOOKUP(AI$2,Monitoring_eng!$A$1:$DB$79,Results!$C56,FALSE)=$M56,$R56,IF(HLOOKUP(AI$2,Monitoring_eng!$A$1:$DB$79,Results!$C56,FALSE)=$O56,$S56,"CHYBA")))))</f>
        <v>4</v>
      </c>
      <c r="AJ56" s="60">
        <f>IF(ISBLANK(HLOOKUP(AJ$2,Monitoring_eng!$A$1:$DB$79,Results!$C56,FALSE)),"",IF(HLOOKUP(AJ$2,Monitoring_eng!$A$1:$DB$79,Results!$C56,FALSE)=$I56,$P56,IF(HLOOKUP(AJ$2,Monitoring_eng!$A$1:$DB$79,Results!$C56,FALSE)=$K56,$Q56,IF(HLOOKUP(AJ$2,Monitoring_eng!$A$1:$DB$79,Results!$C56,FALSE)=$M56,$R56,IF(HLOOKUP(AJ$2,Monitoring_eng!$A$1:$DB$79,Results!$C56,FALSE)=$O56,$S56,"CHYBA")))))</f>
        <v>0</v>
      </c>
      <c r="AK56" s="60">
        <f>IF(ISBLANK(HLOOKUP(AK$2,Monitoring_eng!$A$1:$DB$79,Results!$C56,FALSE)),"",IF(HLOOKUP(AK$2,Monitoring_eng!$A$1:$DB$79,Results!$C56,FALSE)=$I56,$P56,IF(HLOOKUP(AK$2,Monitoring_eng!$A$1:$DB$79,Results!$C56,FALSE)=$K56,$Q56,IF(HLOOKUP(AK$2,Monitoring_eng!$A$1:$DB$79,Results!$C56,FALSE)=$M56,$R56,IF(HLOOKUP(AK$2,Monitoring_eng!$A$1:$DB$79,Results!$C56,FALSE)=$O56,$S56,"CHYBA")))))</f>
        <v>0</v>
      </c>
      <c r="AL56" s="60">
        <f>IF(ISBLANK(HLOOKUP(AL$2,Monitoring_eng!$A$1:$DB$79,Results!$C56,FALSE)),"",IF(HLOOKUP(AL$2,Monitoring_eng!$A$1:$DB$79,Results!$C56,FALSE)=$I56,$P56,IF(HLOOKUP(AL$2,Monitoring_eng!$A$1:$DB$79,Results!$C56,FALSE)=$K56,$Q56,IF(HLOOKUP(AL$2,Monitoring_eng!$A$1:$DB$79,Results!$C56,FALSE)=$M56,$R56,IF(HLOOKUP(AL$2,Monitoring_eng!$A$1:$DB$79,Results!$C56,FALSE)=$O56,$S56,"CHYBA")))))</f>
        <v>0</v>
      </c>
      <c r="AM56" s="60">
        <f>IF(ISBLANK(HLOOKUP(AM$2,Monitoring_eng!$A$1:$DB$79,Results!$C56,FALSE)),"",IF(HLOOKUP(AM$2,Monitoring_eng!$A$1:$DB$79,Results!$C56,FALSE)=$I56,$P56,IF(HLOOKUP(AM$2,Monitoring_eng!$A$1:$DB$79,Results!$C56,FALSE)=$K56,$Q56,IF(HLOOKUP(AM$2,Monitoring_eng!$A$1:$DB$79,Results!$C56,FALSE)=$M56,$R56,IF(HLOOKUP(AM$2,Monitoring_eng!$A$1:$DB$79,Results!$C56,FALSE)=$O56,$S56,"CHYBA")))))</f>
        <v>4</v>
      </c>
      <c r="AN56" s="60">
        <f>IF(ISBLANK(HLOOKUP(AN$2,Monitoring_eng!$A$1:$DB$79,Results!$C56,FALSE)),"",IF(HLOOKUP(AN$2,Monitoring_eng!$A$1:$DB$79,Results!$C56,FALSE)=$I56,$P56,IF(HLOOKUP(AN$2,Monitoring_eng!$A$1:$DB$79,Results!$C56,FALSE)=$K56,$Q56,IF(HLOOKUP(AN$2,Monitoring_eng!$A$1:$DB$79,Results!$C56,FALSE)=$M56,$R56,IF(HLOOKUP(AN$2,Monitoring_eng!$A$1:$DB$79,Results!$C56,FALSE)=$O56,$S56,"CHYBA")))))</f>
        <v>4</v>
      </c>
      <c r="AO56" s="60">
        <f>IF(ISBLANK(HLOOKUP(AO$2,Monitoring_eng!$A$1:$DB$79,Results!$C56,FALSE)),"",IF(HLOOKUP(AO$2,Monitoring_eng!$A$1:$DB$79,Results!$C56,FALSE)=$I56,$P56,IF(HLOOKUP(AO$2,Monitoring_eng!$A$1:$DB$79,Results!$C56,FALSE)=$K56,$Q56,IF(HLOOKUP(AO$2,Monitoring_eng!$A$1:$DB$79,Results!$C56,FALSE)=$M56,$R56,IF(HLOOKUP(AO$2,Monitoring_eng!$A$1:$DB$79,Results!$C56,FALSE)=$O56,$S56,"CHYBA")))))</f>
        <v>4</v>
      </c>
      <c r="AP56" s="60">
        <f>IF(ISBLANK(HLOOKUP(AP$2,Monitoring_eng!$A$1:$DB$79,Results!$C56,FALSE)),"",IF(HLOOKUP(AP$2,Monitoring_eng!$A$1:$DB$79,Results!$C56,FALSE)=$I56,$P56,IF(HLOOKUP(AP$2,Monitoring_eng!$A$1:$DB$79,Results!$C56,FALSE)=$K56,$Q56,IF(HLOOKUP(AP$2,Monitoring_eng!$A$1:$DB$79,Results!$C56,FALSE)=$M56,$R56,IF(HLOOKUP(AP$2,Monitoring_eng!$A$1:$DB$79,Results!$C56,FALSE)=$O56,$S56,"CHYBA")))))</f>
        <v>4</v>
      </c>
      <c r="AQ56" s="60">
        <f>IF(ISBLANK(HLOOKUP(AQ$2,Monitoring_eng!$A$1:$DB$79,Results!$C56,FALSE)),"",IF(HLOOKUP(AQ$2,Monitoring_eng!$A$1:$DB$79,Results!$C56,FALSE)=$I56,$P56,IF(HLOOKUP(AQ$2,Monitoring_eng!$A$1:$DB$79,Results!$C56,FALSE)=$K56,$Q56,IF(HLOOKUP(AQ$2,Monitoring_eng!$A$1:$DB$79,Results!$C56,FALSE)=$M56,$R56,IF(HLOOKUP(AQ$2,Monitoring_eng!$A$1:$DB$79,Results!$C56,FALSE)=$O56,$S56,"CHYBA")))))</f>
        <v>4</v>
      </c>
      <c r="AR56" s="60">
        <f>IF(ISBLANK(HLOOKUP(AR$2,Monitoring_eng!$A$1:$DB$79,Results!$C56,FALSE)),"",IF(HLOOKUP(AR$2,Monitoring_eng!$A$1:$DB$79,Results!$C56,FALSE)=$I56,$P56,IF(HLOOKUP(AR$2,Monitoring_eng!$A$1:$DB$79,Results!$C56,FALSE)=$K56,$Q56,IF(HLOOKUP(AR$2,Monitoring_eng!$A$1:$DB$79,Results!$C56,FALSE)=$M56,$R56,IF(HLOOKUP(AR$2,Monitoring_eng!$A$1:$DB$79,Results!$C56,FALSE)=$O56,$S56,"CHYBA")))))</f>
        <v>4</v>
      </c>
      <c r="AS56" s="60">
        <f>IF(ISBLANK(HLOOKUP(AS$2,Monitoring_eng!$A$1:$DB$79,Results!$C56,FALSE)),"",IF(HLOOKUP(AS$2,Monitoring_eng!$A$1:$DB$79,Results!$C56,FALSE)=$I56,$P56,IF(HLOOKUP(AS$2,Monitoring_eng!$A$1:$DB$79,Results!$C56,FALSE)=$K56,$Q56,IF(HLOOKUP(AS$2,Monitoring_eng!$A$1:$DB$79,Results!$C56,FALSE)=$M56,$R56,IF(HLOOKUP(AS$2,Monitoring_eng!$A$1:$DB$79,Results!$C56,FALSE)=$O56,$S56,"CHYBA")))))</f>
        <v>4</v>
      </c>
      <c r="AT56" s="60">
        <f>IF(ISBLANK(HLOOKUP(AT$2,Monitoring_eng!$A$1:$DB$79,Results!$C56,FALSE)),"",IF(HLOOKUP(AT$2,Monitoring_eng!$A$1:$DB$79,Results!$C56,FALSE)=$I56,$P56,IF(HLOOKUP(AT$2,Monitoring_eng!$A$1:$DB$79,Results!$C56,FALSE)=$K56,$Q56,IF(HLOOKUP(AT$2,Monitoring_eng!$A$1:$DB$79,Results!$C56,FALSE)=$M56,$R56,IF(HLOOKUP(AT$2,Monitoring_eng!$A$1:$DB$79,Results!$C56,FALSE)=$O56,$S56,"CHYBA")))))</f>
        <v>4</v>
      </c>
      <c r="AU56" s="60">
        <f>IF(ISBLANK(HLOOKUP(AU$2,Monitoring_eng!$A$1:$DB$79,Results!$C56,FALSE)),"",IF(HLOOKUP(AU$2,Monitoring_eng!$A$1:$DB$79,Results!$C56,FALSE)=$I56,$P56,IF(HLOOKUP(AU$2,Monitoring_eng!$A$1:$DB$79,Results!$C56,FALSE)=$K56,$Q56,IF(HLOOKUP(AU$2,Monitoring_eng!$A$1:$DB$79,Results!$C56,FALSE)=$M56,$R56,IF(HLOOKUP(AU$2,Monitoring_eng!$A$1:$DB$79,Results!$C56,FALSE)=$O56,$S56,"CHYBA")))))</f>
        <v>4</v>
      </c>
      <c r="AV56" s="60">
        <f>IF(ISBLANK(HLOOKUP(AV$2,Monitoring_eng!$A$1:$DB$79,Results!$C56,FALSE)),"",IF(HLOOKUP(AV$2,Monitoring_eng!$A$1:$DB$79,Results!$C56,FALSE)=$I56,$P56,IF(HLOOKUP(AV$2,Monitoring_eng!$A$1:$DB$79,Results!$C56,FALSE)=$K56,$Q56,IF(HLOOKUP(AV$2,Monitoring_eng!$A$1:$DB$79,Results!$C56,FALSE)=$M56,$R56,IF(HLOOKUP(AV$2,Monitoring_eng!$A$1:$DB$79,Results!$C56,FALSE)=$O56,$S56,"CHYBA")))))</f>
        <v>4</v>
      </c>
      <c r="AW56" s="60">
        <f>IF(ISBLANK(HLOOKUP(AW$2,Monitoring_eng!$A$1:$DB$79,Results!$C56,FALSE)),"",IF(HLOOKUP(AW$2,Monitoring_eng!$A$1:$DB$79,Results!$C56,FALSE)=$I56,$P56,IF(HLOOKUP(AW$2,Monitoring_eng!$A$1:$DB$79,Results!$C56,FALSE)=$K56,$Q56,IF(HLOOKUP(AW$2,Monitoring_eng!$A$1:$DB$79,Results!$C56,FALSE)=$M56,$R56,IF(HLOOKUP(AW$2,Monitoring_eng!$A$1:$DB$79,Results!$C56,FALSE)=$O56,$S56,"CHYBA")))))</f>
        <v>4</v>
      </c>
      <c r="AX56" s="60">
        <f>IF(ISBLANK(HLOOKUP(AX$2,Monitoring_eng!$A$1:$DB$79,Results!$C56,FALSE)),"",IF(HLOOKUP(AX$2,Monitoring_eng!$A$1:$DB$79,Results!$C56,FALSE)=$I56,$P56,IF(HLOOKUP(AX$2,Monitoring_eng!$A$1:$DB$79,Results!$C56,FALSE)=$K56,$Q56,IF(HLOOKUP(AX$2,Monitoring_eng!$A$1:$DB$79,Results!$C56,FALSE)=$M56,$R56,IF(HLOOKUP(AX$2,Monitoring_eng!$A$1:$DB$79,Results!$C56,FALSE)=$O56,$S56,"CHYBA")))))</f>
        <v>2</v>
      </c>
      <c r="AY56" s="60">
        <f>IF(ISBLANK(HLOOKUP(AY$2,Monitoring_eng!$A$1:$DB$79,Results!$C56,FALSE)),"",IF(HLOOKUP(AY$2,Monitoring_eng!$A$1:$DB$79,Results!$C56,FALSE)=$I56,$P56,IF(HLOOKUP(AY$2,Monitoring_eng!$A$1:$DB$79,Results!$C56,FALSE)=$K56,$Q56,IF(HLOOKUP(AY$2,Monitoring_eng!$A$1:$DB$79,Results!$C56,FALSE)=$M56,$R56,IF(HLOOKUP(AY$2,Monitoring_eng!$A$1:$DB$79,Results!$C56,FALSE)=$O56,$S56,"CHYBA")))))</f>
        <v>0</v>
      </c>
      <c r="AZ56" s="60">
        <f>IF(ISBLANK(HLOOKUP(AZ$2,Monitoring_eng!$A$1:$DB$79,Results!$C56,FALSE)),"",IF(HLOOKUP(AZ$2,Monitoring_eng!$A$1:$DB$79,Results!$C56,FALSE)=$I56,$P56,IF(HLOOKUP(AZ$2,Monitoring_eng!$A$1:$DB$79,Results!$C56,FALSE)=$K56,$Q56,IF(HLOOKUP(AZ$2,Monitoring_eng!$A$1:$DB$79,Results!$C56,FALSE)=$M56,$R56,IF(HLOOKUP(AZ$2,Monitoring_eng!$A$1:$DB$79,Results!$C56,FALSE)=$O56,$S56,"CHYBA")))))</f>
        <v>2</v>
      </c>
      <c r="BA56" s="60">
        <f>IF(ISBLANK(HLOOKUP(BA$2,Monitoring_eng!$A$1:$DB$79,Results!$C56,FALSE)),"",IF(HLOOKUP(BA$2,Monitoring_eng!$A$1:$DB$79,Results!$C56,FALSE)=$I56,$P56,IF(HLOOKUP(BA$2,Monitoring_eng!$A$1:$DB$79,Results!$C56,FALSE)=$K56,$Q56,IF(HLOOKUP(BA$2,Monitoring_eng!$A$1:$DB$79,Results!$C56,FALSE)=$M56,$R56,IF(HLOOKUP(BA$2,Monitoring_eng!$A$1:$DB$79,Results!$C56,FALSE)=$O56,$S56,"CHYBA")))))</f>
        <v>0</v>
      </c>
      <c r="BB56" s="60">
        <f>IF(ISBLANK(HLOOKUP(BB$2,Monitoring_eng!$A$1:$DB$79,Results!$C56,FALSE)),"",IF(HLOOKUP(BB$2,Monitoring_eng!$A$1:$DB$79,Results!$C56,FALSE)=$I56,$P56,IF(HLOOKUP(BB$2,Monitoring_eng!$A$1:$DB$79,Results!$C56,FALSE)=$K56,$Q56,IF(HLOOKUP(BB$2,Monitoring_eng!$A$1:$DB$79,Results!$C56,FALSE)=$M56,$R56,IF(HLOOKUP(BB$2,Monitoring_eng!$A$1:$DB$79,Results!$C56,FALSE)=$O56,$S56,"CHYBA")))))</f>
        <v>0</v>
      </c>
      <c r="BC56" s="60">
        <f>IF(ISBLANK(HLOOKUP(BC$2,Monitoring_eng!$A$1:$DB$79,Results!$C56,FALSE)),"",IF(HLOOKUP(BC$2,Monitoring_eng!$A$1:$DB$79,Results!$C56,FALSE)=$I56,$P56,IF(HLOOKUP(BC$2,Monitoring_eng!$A$1:$DB$79,Results!$C56,FALSE)=$K56,$Q56,IF(HLOOKUP(BC$2,Monitoring_eng!$A$1:$DB$79,Results!$C56,FALSE)=$M56,$R56,IF(HLOOKUP(BC$2,Monitoring_eng!$A$1:$DB$79,Results!$C56,FALSE)=$O56,$S56,"CHYBA")))))</f>
        <v>4</v>
      </c>
      <c r="BD56" s="60">
        <f>IF(ISBLANK(HLOOKUP(BD$2,Monitoring_eng!$A$1:$DB$79,Results!$C56,FALSE)),"",IF(HLOOKUP(BD$2,Monitoring_eng!$A$1:$DB$79,Results!$C56,FALSE)=$I56,$P56,IF(HLOOKUP(BD$2,Monitoring_eng!$A$1:$DB$79,Results!$C56,FALSE)=$K56,$Q56,IF(HLOOKUP(BD$2,Monitoring_eng!$A$1:$DB$79,Results!$C56,FALSE)=$M56,$R56,IF(HLOOKUP(BD$2,Monitoring_eng!$A$1:$DB$79,Results!$C56,FALSE)=$O56,$S56,"CHYBA")))))</f>
        <v>4</v>
      </c>
      <c r="BE56" s="60">
        <f>IF(ISBLANK(HLOOKUP(BE$2,Monitoring_eng!$A$1:$DB$79,Results!$C56,FALSE)),"",IF(HLOOKUP(BE$2,Monitoring_eng!$A$1:$DB$79,Results!$C56,FALSE)=$I56,$P56,IF(HLOOKUP(BE$2,Monitoring_eng!$A$1:$DB$79,Results!$C56,FALSE)=$K56,$Q56,IF(HLOOKUP(BE$2,Monitoring_eng!$A$1:$DB$79,Results!$C56,FALSE)=$M56,$R56,IF(HLOOKUP(BE$2,Monitoring_eng!$A$1:$DB$79,Results!$C56,FALSE)=$O56,$S56,"CHYBA")))))</f>
        <v>4</v>
      </c>
      <c r="BF56" s="60">
        <f>IF(ISBLANK(HLOOKUP(BF$2,Monitoring_eng!$A$1:$DB$79,Results!$C56,FALSE)),"",IF(HLOOKUP(BF$2,Monitoring_eng!$A$1:$DB$79,Results!$C56,FALSE)=$I56,$P56,IF(HLOOKUP(BF$2,Monitoring_eng!$A$1:$DB$79,Results!$C56,FALSE)=$K56,$Q56,IF(HLOOKUP(BF$2,Monitoring_eng!$A$1:$DB$79,Results!$C56,FALSE)=$M56,$R56,IF(HLOOKUP(BF$2,Monitoring_eng!$A$1:$DB$79,Results!$C56,FALSE)=$O56,$S56,"CHYBA")))))</f>
        <v>2</v>
      </c>
      <c r="BG56" s="60">
        <f>IF(ISBLANK(HLOOKUP(BG$2,Monitoring_eng!$A$1:$DB$79,Results!$C56,FALSE)),"",IF(HLOOKUP(BG$2,Monitoring_eng!$A$1:$DB$79,Results!$C56,FALSE)=$I56,$P56,IF(HLOOKUP(BG$2,Monitoring_eng!$A$1:$DB$79,Results!$C56,FALSE)=$K56,$Q56,IF(HLOOKUP(BG$2,Monitoring_eng!$A$1:$DB$79,Results!$C56,FALSE)=$M56,$R56,IF(HLOOKUP(BG$2,Monitoring_eng!$A$1:$DB$79,Results!$C56,FALSE)=$O56,$S56,"CHYBA")))))</f>
        <v>4</v>
      </c>
      <c r="BH56" s="60">
        <f>IF(ISBLANK(HLOOKUP(BH$2,Monitoring_eng!$A$1:$DB$79,Results!$C56,FALSE)),"",IF(HLOOKUP(BH$2,Monitoring_eng!$A$1:$DB$79,Results!$C56,FALSE)=$I56,$P56,IF(HLOOKUP(BH$2,Monitoring_eng!$A$1:$DB$79,Results!$C56,FALSE)=$K56,$Q56,IF(HLOOKUP(BH$2,Monitoring_eng!$A$1:$DB$79,Results!$C56,FALSE)=$M56,$R56,IF(HLOOKUP(BH$2,Monitoring_eng!$A$1:$DB$79,Results!$C56,FALSE)=$O56,$S56,"CHYBA")))))</f>
        <v>4</v>
      </c>
      <c r="BI56" s="60">
        <f>IF(ISBLANK(HLOOKUP(BI$2,Monitoring_eng!$A$1:$DB$79,Results!$C56,FALSE)),"",IF(HLOOKUP(BI$2,Monitoring_eng!$A$1:$DB$79,Results!$C56,FALSE)=$I56,$P56,IF(HLOOKUP(BI$2,Monitoring_eng!$A$1:$DB$79,Results!$C56,FALSE)=$K56,$Q56,IF(HLOOKUP(BI$2,Monitoring_eng!$A$1:$DB$79,Results!$C56,FALSE)=$M56,$R56,IF(HLOOKUP(BI$2,Monitoring_eng!$A$1:$DB$79,Results!$C56,FALSE)=$O56,$S56,"CHYBA")))))</f>
        <v>4</v>
      </c>
      <c r="BJ56" s="60">
        <f>IF(ISBLANK(HLOOKUP(BJ$2,Monitoring_eng!$A$1:$DB$79,Results!$C56,FALSE)),"",IF(HLOOKUP(BJ$2,Monitoring_eng!$A$1:$DB$79,Results!$C56,FALSE)=$I56,$P56,IF(HLOOKUP(BJ$2,Monitoring_eng!$A$1:$DB$79,Results!$C56,FALSE)=$K56,$Q56,IF(HLOOKUP(BJ$2,Monitoring_eng!$A$1:$DB$79,Results!$C56,FALSE)=$M56,$R56,IF(HLOOKUP(BJ$2,Monitoring_eng!$A$1:$DB$79,Results!$C56,FALSE)=$O56,$S56,"CHYBA")))))</f>
        <v>4</v>
      </c>
      <c r="BK56" s="60">
        <f>IF(ISBLANK(HLOOKUP(BK$2,Monitoring_eng!$A$1:$DB$79,Results!$C56,FALSE)),"",IF(HLOOKUP(BK$2,Monitoring_eng!$A$1:$DB$79,Results!$C56,FALSE)=$I56,$P56,IF(HLOOKUP(BK$2,Monitoring_eng!$A$1:$DB$79,Results!$C56,FALSE)=$K56,$Q56,IF(HLOOKUP(BK$2,Monitoring_eng!$A$1:$DB$79,Results!$C56,FALSE)=$M56,$R56,IF(HLOOKUP(BK$2,Monitoring_eng!$A$1:$DB$79,Results!$C56,FALSE)=$O56,$S56,"CHYBA")))))</f>
        <v>0</v>
      </c>
      <c r="BL56" s="60">
        <f>IF(ISBLANK(HLOOKUP(BL$2,Monitoring_eng!$A$1:$DB$79,Results!$C56,FALSE)),"",IF(HLOOKUP(BL$2,Monitoring_eng!$A$1:$DB$79,Results!$C56,FALSE)=$I56,$P56,IF(HLOOKUP(BL$2,Monitoring_eng!$A$1:$DB$79,Results!$C56,FALSE)=$K56,$Q56,IF(HLOOKUP(BL$2,Monitoring_eng!$A$1:$DB$79,Results!$C56,FALSE)=$M56,$R56,IF(HLOOKUP(BL$2,Monitoring_eng!$A$1:$DB$79,Results!$C56,FALSE)=$O56,$S56,"CHYBA")))))</f>
        <v>2</v>
      </c>
      <c r="BM56" s="60">
        <f>IF(ISBLANK(HLOOKUP(BM$2,Monitoring_eng!$A$1:$DB$79,Results!$C56,FALSE)),"",IF(HLOOKUP(BM$2,Monitoring_eng!$A$1:$DB$79,Results!$C56,FALSE)=$I56,$P56,IF(HLOOKUP(BM$2,Monitoring_eng!$A$1:$DB$79,Results!$C56,FALSE)=$K56,$Q56,IF(HLOOKUP(BM$2,Monitoring_eng!$A$1:$DB$79,Results!$C56,FALSE)=$M56,$R56,IF(HLOOKUP(BM$2,Monitoring_eng!$A$1:$DB$79,Results!$C56,FALSE)=$O56,$S56,"CHYBA")))))</f>
        <v>4</v>
      </c>
      <c r="BN56" s="60">
        <f>IF(ISBLANK(HLOOKUP(BN$2,Monitoring_eng!$A$1:$DB$79,Results!$C56,FALSE)),"",IF(HLOOKUP(BN$2,Monitoring_eng!$A$1:$DB$79,Results!$C56,FALSE)=$I56,$P56,IF(HLOOKUP(BN$2,Monitoring_eng!$A$1:$DB$79,Results!$C56,FALSE)=$K56,$Q56,IF(HLOOKUP(BN$2,Monitoring_eng!$A$1:$DB$79,Results!$C56,FALSE)=$M56,$R56,IF(HLOOKUP(BN$2,Monitoring_eng!$A$1:$DB$79,Results!$C56,FALSE)=$O56,$S56,"CHYBA")))))</f>
        <v>4</v>
      </c>
      <c r="BO56" s="60">
        <f>IF(ISBLANK(HLOOKUP(BO$2,Monitoring_eng!$A$1:$DB$79,Results!$C56,FALSE)),"",IF(HLOOKUP(BO$2,Monitoring_eng!$A$1:$DB$79,Results!$C56,FALSE)=$I56,$P56,IF(HLOOKUP(BO$2,Monitoring_eng!$A$1:$DB$79,Results!$C56,FALSE)=$K56,$Q56,IF(HLOOKUP(BO$2,Monitoring_eng!$A$1:$DB$79,Results!$C56,FALSE)=$M56,$R56,IF(HLOOKUP(BO$2,Monitoring_eng!$A$1:$DB$79,Results!$C56,FALSE)=$O56,$S56,"CHYBA")))))</f>
        <v>4</v>
      </c>
      <c r="BP56" s="60">
        <f>IF(ISBLANK(HLOOKUP(BP$2,Monitoring_eng!$A$1:$DB$79,Results!$C56,FALSE)),"",IF(HLOOKUP(BP$2,Monitoring_eng!$A$1:$DB$79,Results!$C56,FALSE)=$I56,$P56,IF(HLOOKUP(BP$2,Monitoring_eng!$A$1:$DB$79,Results!$C56,FALSE)=$K56,$Q56,IF(HLOOKUP(BP$2,Monitoring_eng!$A$1:$DB$79,Results!$C56,FALSE)=$M56,$R56,IF(HLOOKUP(BP$2,Monitoring_eng!$A$1:$DB$79,Results!$C56,FALSE)=$O56,$S56,"CHYBA")))))</f>
        <v>0</v>
      </c>
      <c r="BQ56" s="60">
        <f>IF(ISBLANK(HLOOKUP(BQ$2,Monitoring_eng!$A$1:$DB$79,Results!$C56,FALSE)),"",IF(HLOOKUP(BQ$2,Monitoring_eng!$A$1:$DB$79,Results!$C56,FALSE)=$I56,$P56,IF(HLOOKUP(BQ$2,Monitoring_eng!$A$1:$DB$79,Results!$C56,FALSE)=$K56,$Q56,IF(HLOOKUP(BQ$2,Monitoring_eng!$A$1:$DB$79,Results!$C56,FALSE)=$M56,$R56,IF(HLOOKUP(BQ$2,Monitoring_eng!$A$1:$DB$79,Results!$C56,FALSE)=$O56,$S56,"CHYBA")))))</f>
        <v>4</v>
      </c>
    </row>
    <row r="57" spans="1:69" x14ac:dyDescent="0.3">
      <c r="A57" s="37" t="s">
        <v>907</v>
      </c>
      <c r="B57" s="37" t="s">
        <v>357</v>
      </c>
      <c r="C57" s="37">
        <v>56</v>
      </c>
      <c r="D57" s="49" t="s">
        <v>175</v>
      </c>
      <c r="E57" s="49" t="s">
        <v>186</v>
      </c>
      <c r="F57" s="50" t="s">
        <v>54</v>
      </c>
      <c r="G57" s="37">
        <v>1</v>
      </c>
      <c r="H57" s="37" t="s">
        <v>481</v>
      </c>
      <c r="I57" s="37" t="s">
        <v>621</v>
      </c>
      <c r="J57" s="37" t="s">
        <v>482</v>
      </c>
      <c r="K57" s="59" t="s">
        <v>622</v>
      </c>
      <c r="L57" s="37" t="s">
        <v>483</v>
      </c>
      <c r="M57" s="37" t="s">
        <v>623</v>
      </c>
      <c r="N57" s="37" t="s">
        <v>755</v>
      </c>
      <c r="O57" s="37" t="s">
        <v>755</v>
      </c>
      <c r="P57" s="37">
        <f t="shared" si="0"/>
        <v>1</v>
      </c>
      <c r="Q57" s="37">
        <v>0</v>
      </c>
      <c r="R57" s="37">
        <f t="shared" si="1"/>
        <v>0.5</v>
      </c>
      <c r="S57" s="37" t="s">
        <v>755</v>
      </c>
      <c r="T57" s="60">
        <f>IF(ISBLANK(HLOOKUP(T$2,Monitoring_eng!$A$1:$DB$79,Results!$C57,FALSE)),"",IF(HLOOKUP(T$2,Monitoring_eng!$A$1:$DB$79,Results!$C57,FALSE)=$I57,$P57,IF(HLOOKUP(T$2,Monitoring_eng!$A$1:$DB$79,Results!$C57,FALSE)=$K57,$Q57,IF(HLOOKUP(T$2,Monitoring_eng!$A$1:$DB$79,Results!$C57,FALSE)=$M57,$R57,IF(HLOOKUP(T$2,Monitoring_eng!$A$1:$DB$79,Results!$C57,FALSE)=$O57,$S57,"CHYBA")))))</f>
        <v>1</v>
      </c>
      <c r="U57" s="60">
        <f>IF(ISBLANK(HLOOKUP(U$2,Monitoring_eng!$A$1:$DB$79,Results!$C57,FALSE)),"",IF(HLOOKUP(U$2,Monitoring_eng!$A$1:$DB$79,Results!$C57,FALSE)=$I57,$P57,IF(HLOOKUP(U$2,Monitoring_eng!$A$1:$DB$79,Results!$C57,FALSE)=$K57,$Q57,IF(HLOOKUP(U$2,Monitoring_eng!$A$1:$DB$79,Results!$C57,FALSE)=$M57,$R57,IF(HLOOKUP(U$2,Monitoring_eng!$A$1:$DB$79,Results!$C57,FALSE)=$O57,$S57,"CHYBA")))))</f>
        <v>1</v>
      </c>
      <c r="V57" s="60">
        <f>IF(ISBLANK(HLOOKUP(V$2,Monitoring_eng!$A$1:$DB$79,Results!$C57,FALSE)),"",IF(HLOOKUP(V$2,Monitoring_eng!$A$1:$DB$79,Results!$C57,FALSE)=$I57,$P57,IF(HLOOKUP(V$2,Monitoring_eng!$A$1:$DB$79,Results!$C57,FALSE)=$K57,$Q57,IF(HLOOKUP(V$2,Monitoring_eng!$A$1:$DB$79,Results!$C57,FALSE)=$M57,$R57,IF(HLOOKUP(V$2,Monitoring_eng!$A$1:$DB$79,Results!$C57,FALSE)=$O57,$S57,"CHYBA")))))</f>
        <v>1</v>
      </c>
      <c r="W57" s="60">
        <f>IF(ISBLANK(HLOOKUP(W$2,Monitoring_eng!$A$1:$DB$79,Results!$C57,FALSE)),"",IF(HLOOKUP(W$2,Monitoring_eng!$A$1:$DB$79,Results!$C57,FALSE)=$I57,$P57,IF(HLOOKUP(W$2,Monitoring_eng!$A$1:$DB$79,Results!$C57,FALSE)=$K57,$Q57,IF(HLOOKUP(W$2,Monitoring_eng!$A$1:$DB$79,Results!$C57,FALSE)=$M57,$R57,IF(HLOOKUP(W$2,Monitoring_eng!$A$1:$DB$79,Results!$C57,FALSE)=$O57,$S57,"CHYBA")))))</f>
        <v>1</v>
      </c>
      <c r="X57" s="60">
        <f>IF(ISBLANK(HLOOKUP(X$2,Monitoring_eng!$A$1:$DB$79,Results!$C57,FALSE)),"",IF(HLOOKUP(X$2,Monitoring_eng!$A$1:$DB$79,Results!$C57,FALSE)=$I57,$P57,IF(HLOOKUP(X$2,Monitoring_eng!$A$1:$DB$79,Results!$C57,FALSE)=$K57,$Q57,IF(HLOOKUP(X$2,Monitoring_eng!$A$1:$DB$79,Results!$C57,FALSE)=$M57,$R57,IF(HLOOKUP(X$2,Monitoring_eng!$A$1:$DB$79,Results!$C57,FALSE)=$O57,$S57,"CHYBA")))))</f>
        <v>1</v>
      </c>
      <c r="Y57" s="60">
        <f>IF(ISBLANK(HLOOKUP(Y$2,Monitoring_eng!$A$1:$DB$79,Results!$C57,FALSE)),"",IF(HLOOKUP(Y$2,Monitoring_eng!$A$1:$DB$79,Results!$C57,FALSE)=$I57,$P57,IF(HLOOKUP(Y$2,Monitoring_eng!$A$1:$DB$79,Results!$C57,FALSE)=$K57,$Q57,IF(HLOOKUP(Y$2,Monitoring_eng!$A$1:$DB$79,Results!$C57,FALSE)=$M57,$R57,IF(HLOOKUP(Y$2,Monitoring_eng!$A$1:$DB$79,Results!$C57,FALSE)=$O57,$S57,"CHYBA")))))</f>
        <v>1</v>
      </c>
      <c r="Z57" s="60">
        <f>IF(ISBLANK(HLOOKUP(Z$2,Monitoring_eng!$A$1:$DB$79,Results!$C57,FALSE)),"",IF(HLOOKUP(Z$2,Monitoring_eng!$A$1:$DB$79,Results!$C57,FALSE)=$I57,$P57,IF(HLOOKUP(Z$2,Monitoring_eng!$A$1:$DB$79,Results!$C57,FALSE)=$K57,$Q57,IF(HLOOKUP(Z$2,Monitoring_eng!$A$1:$DB$79,Results!$C57,FALSE)=$M57,$R57,IF(HLOOKUP(Z$2,Monitoring_eng!$A$1:$DB$79,Results!$C57,FALSE)=$O57,$S57,"CHYBA")))))</f>
        <v>1</v>
      </c>
      <c r="AA57" s="60">
        <f>IF(ISBLANK(HLOOKUP(AA$2,Monitoring_eng!$A$1:$DB$79,Results!$C57,FALSE)),"",IF(HLOOKUP(AA$2,Monitoring_eng!$A$1:$DB$79,Results!$C57,FALSE)=$I57,$P57,IF(HLOOKUP(AA$2,Monitoring_eng!$A$1:$DB$79,Results!$C57,FALSE)=$K57,$Q57,IF(HLOOKUP(AA$2,Monitoring_eng!$A$1:$DB$79,Results!$C57,FALSE)=$M57,$R57,IF(HLOOKUP(AA$2,Monitoring_eng!$A$1:$DB$79,Results!$C57,FALSE)=$O57,$S57,"CHYBA")))))</f>
        <v>1</v>
      </c>
      <c r="AB57" s="60">
        <f>IF(ISBLANK(HLOOKUP(AB$2,Monitoring_eng!$A$1:$DB$79,Results!$C57,FALSE)),"",IF(HLOOKUP(AB$2,Monitoring_eng!$A$1:$DB$79,Results!$C57,FALSE)=$I57,$P57,IF(HLOOKUP(AB$2,Monitoring_eng!$A$1:$DB$79,Results!$C57,FALSE)=$K57,$Q57,IF(HLOOKUP(AB$2,Monitoring_eng!$A$1:$DB$79,Results!$C57,FALSE)=$M57,$R57,IF(HLOOKUP(AB$2,Monitoring_eng!$A$1:$DB$79,Results!$C57,FALSE)=$O57,$S57,"CHYBA")))))</f>
        <v>1</v>
      </c>
      <c r="AC57" s="60">
        <f>IF(ISBLANK(HLOOKUP(AC$2,Monitoring_eng!$A$1:$DB$79,Results!$C57,FALSE)),"",IF(HLOOKUP(AC$2,Monitoring_eng!$A$1:$DB$79,Results!$C57,FALSE)=$I57,$P57,IF(HLOOKUP(AC$2,Monitoring_eng!$A$1:$DB$79,Results!$C57,FALSE)=$K57,$Q57,IF(HLOOKUP(AC$2,Monitoring_eng!$A$1:$DB$79,Results!$C57,FALSE)=$M57,$R57,IF(HLOOKUP(AC$2,Monitoring_eng!$A$1:$DB$79,Results!$C57,FALSE)=$O57,$S57,"CHYBA")))))</f>
        <v>1</v>
      </c>
      <c r="AD57" s="60">
        <f>IF(ISBLANK(HLOOKUP(AD$2,Monitoring_eng!$A$1:$DB$79,Results!$C57,FALSE)),"",IF(HLOOKUP(AD$2,Monitoring_eng!$A$1:$DB$79,Results!$C57,FALSE)=$I57,$P57,IF(HLOOKUP(AD$2,Monitoring_eng!$A$1:$DB$79,Results!$C57,FALSE)=$K57,$Q57,IF(HLOOKUP(AD$2,Monitoring_eng!$A$1:$DB$79,Results!$C57,FALSE)=$M57,$R57,IF(HLOOKUP(AD$2,Monitoring_eng!$A$1:$DB$79,Results!$C57,FALSE)=$O57,$S57,"CHYBA")))))</f>
        <v>1</v>
      </c>
      <c r="AE57" s="60">
        <f>IF(ISBLANK(HLOOKUP(AE$2,Monitoring_eng!$A$1:$DB$79,Results!$C57,FALSE)),"",IF(HLOOKUP(AE$2,Monitoring_eng!$A$1:$DB$79,Results!$C57,FALSE)=$I57,$P57,IF(HLOOKUP(AE$2,Monitoring_eng!$A$1:$DB$79,Results!$C57,FALSE)=$K57,$Q57,IF(HLOOKUP(AE$2,Monitoring_eng!$A$1:$DB$79,Results!$C57,FALSE)=$M57,$R57,IF(HLOOKUP(AE$2,Monitoring_eng!$A$1:$DB$79,Results!$C57,FALSE)=$O57,$S57,"CHYBA")))))</f>
        <v>0.5</v>
      </c>
      <c r="AF57" s="60">
        <f>IF(ISBLANK(HLOOKUP(AF$2,Monitoring_eng!$A$1:$DB$79,Results!$C57,FALSE)),"",IF(HLOOKUP(AF$2,Monitoring_eng!$A$1:$DB$79,Results!$C57,FALSE)=$I57,$P57,IF(HLOOKUP(AF$2,Monitoring_eng!$A$1:$DB$79,Results!$C57,FALSE)=$K57,$Q57,IF(HLOOKUP(AF$2,Monitoring_eng!$A$1:$DB$79,Results!$C57,FALSE)=$M57,$R57,IF(HLOOKUP(AF$2,Monitoring_eng!$A$1:$DB$79,Results!$C57,FALSE)=$O57,$S57,"CHYBA")))))</f>
        <v>1</v>
      </c>
      <c r="AG57" s="60">
        <f>IF(ISBLANK(HLOOKUP(AG$2,Monitoring_eng!$A$1:$DB$79,Results!$C57,FALSE)),"",IF(HLOOKUP(AG$2,Monitoring_eng!$A$1:$DB$79,Results!$C57,FALSE)=$I57,$P57,IF(HLOOKUP(AG$2,Monitoring_eng!$A$1:$DB$79,Results!$C57,FALSE)=$K57,$Q57,IF(HLOOKUP(AG$2,Monitoring_eng!$A$1:$DB$79,Results!$C57,FALSE)=$M57,$R57,IF(HLOOKUP(AG$2,Monitoring_eng!$A$1:$DB$79,Results!$C57,FALSE)=$O57,$S57,"CHYBA")))))</f>
        <v>1</v>
      </c>
      <c r="AH57" s="60">
        <f>IF(ISBLANK(HLOOKUP(AH$2,Monitoring_eng!$A$1:$DB$79,Results!$C57,FALSE)),"",IF(HLOOKUP(AH$2,Monitoring_eng!$A$1:$DB$79,Results!$C57,FALSE)=$I57,$P57,IF(HLOOKUP(AH$2,Monitoring_eng!$A$1:$DB$79,Results!$C57,FALSE)=$K57,$Q57,IF(HLOOKUP(AH$2,Monitoring_eng!$A$1:$DB$79,Results!$C57,FALSE)=$M57,$R57,IF(HLOOKUP(AH$2,Monitoring_eng!$A$1:$DB$79,Results!$C57,FALSE)=$O57,$S57,"CHYBA")))))</f>
        <v>1</v>
      </c>
      <c r="AI57" s="60">
        <f>IF(ISBLANK(HLOOKUP(AI$2,Monitoring_eng!$A$1:$DB$79,Results!$C57,FALSE)),"",IF(HLOOKUP(AI$2,Monitoring_eng!$A$1:$DB$79,Results!$C57,FALSE)=$I57,$P57,IF(HLOOKUP(AI$2,Monitoring_eng!$A$1:$DB$79,Results!$C57,FALSE)=$K57,$Q57,IF(HLOOKUP(AI$2,Monitoring_eng!$A$1:$DB$79,Results!$C57,FALSE)=$M57,$R57,IF(HLOOKUP(AI$2,Monitoring_eng!$A$1:$DB$79,Results!$C57,FALSE)=$O57,$S57,"CHYBA")))))</f>
        <v>0</v>
      </c>
      <c r="AJ57" s="60">
        <f>IF(ISBLANK(HLOOKUP(AJ$2,Monitoring_eng!$A$1:$DB$79,Results!$C57,FALSE)),"",IF(HLOOKUP(AJ$2,Monitoring_eng!$A$1:$DB$79,Results!$C57,FALSE)=$I57,$P57,IF(HLOOKUP(AJ$2,Monitoring_eng!$A$1:$DB$79,Results!$C57,FALSE)=$K57,$Q57,IF(HLOOKUP(AJ$2,Monitoring_eng!$A$1:$DB$79,Results!$C57,FALSE)=$M57,$R57,IF(HLOOKUP(AJ$2,Monitoring_eng!$A$1:$DB$79,Results!$C57,FALSE)=$O57,$S57,"CHYBA")))))</f>
        <v>1</v>
      </c>
      <c r="AK57" s="60">
        <f>IF(ISBLANK(HLOOKUP(AK$2,Monitoring_eng!$A$1:$DB$79,Results!$C57,FALSE)),"",IF(HLOOKUP(AK$2,Monitoring_eng!$A$1:$DB$79,Results!$C57,FALSE)=$I57,$P57,IF(HLOOKUP(AK$2,Monitoring_eng!$A$1:$DB$79,Results!$C57,FALSE)=$K57,$Q57,IF(HLOOKUP(AK$2,Monitoring_eng!$A$1:$DB$79,Results!$C57,FALSE)=$M57,$R57,IF(HLOOKUP(AK$2,Monitoring_eng!$A$1:$DB$79,Results!$C57,FALSE)=$O57,$S57,"CHYBA")))))</f>
        <v>0</v>
      </c>
      <c r="AL57" s="60">
        <f>IF(ISBLANK(HLOOKUP(AL$2,Monitoring_eng!$A$1:$DB$79,Results!$C57,FALSE)),"",IF(HLOOKUP(AL$2,Monitoring_eng!$A$1:$DB$79,Results!$C57,FALSE)=$I57,$P57,IF(HLOOKUP(AL$2,Monitoring_eng!$A$1:$DB$79,Results!$C57,FALSE)=$K57,$Q57,IF(HLOOKUP(AL$2,Monitoring_eng!$A$1:$DB$79,Results!$C57,FALSE)=$M57,$R57,IF(HLOOKUP(AL$2,Monitoring_eng!$A$1:$DB$79,Results!$C57,FALSE)=$O57,$S57,"CHYBA")))))</f>
        <v>1</v>
      </c>
      <c r="AM57" s="60">
        <f>IF(ISBLANK(HLOOKUP(AM$2,Monitoring_eng!$A$1:$DB$79,Results!$C57,FALSE)),"",IF(HLOOKUP(AM$2,Monitoring_eng!$A$1:$DB$79,Results!$C57,FALSE)=$I57,$P57,IF(HLOOKUP(AM$2,Monitoring_eng!$A$1:$DB$79,Results!$C57,FALSE)=$K57,$Q57,IF(HLOOKUP(AM$2,Monitoring_eng!$A$1:$DB$79,Results!$C57,FALSE)=$M57,$R57,IF(HLOOKUP(AM$2,Monitoring_eng!$A$1:$DB$79,Results!$C57,FALSE)=$O57,$S57,"CHYBA")))))</f>
        <v>1</v>
      </c>
      <c r="AN57" s="60">
        <f>IF(ISBLANK(HLOOKUP(AN$2,Monitoring_eng!$A$1:$DB$79,Results!$C57,FALSE)),"",IF(HLOOKUP(AN$2,Monitoring_eng!$A$1:$DB$79,Results!$C57,FALSE)=$I57,$P57,IF(HLOOKUP(AN$2,Monitoring_eng!$A$1:$DB$79,Results!$C57,FALSE)=$K57,$Q57,IF(HLOOKUP(AN$2,Monitoring_eng!$A$1:$DB$79,Results!$C57,FALSE)=$M57,$R57,IF(HLOOKUP(AN$2,Monitoring_eng!$A$1:$DB$79,Results!$C57,FALSE)=$O57,$S57,"CHYBA")))))</f>
        <v>1</v>
      </c>
      <c r="AO57" s="60">
        <f>IF(ISBLANK(HLOOKUP(AO$2,Monitoring_eng!$A$1:$DB$79,Results!$C57,FALSE)),"",IF(HLOOKUP(AO$2,Monitoring_eng!$A$1:$DB$79,Results!$C57,FALSE)=$I57,$P57,IF(HLOOKUP(AO$2,Monitoring_eng!$A$1:$DB$79,Results!$C57,FALSE)=$K57,$Q57,IF(HLOOKUP(AO$2,Monitoring_eng!$A$1:$DB$79,Results!$C57,FALSE)=$M57,$R57,IF(HLOOKUP(AO$2,Monitoring_eng!$A$1:$DB$79,Results!$C57,FALSE)=$O57,$S57,"CHYBA")))))</f>
        <v>1</v>
      </c>
      <c r="AP57" s="60">
        <f>IF(ISBLANK(HLOOKUP(AP$2,Monitoring_eng!$A$1:$DB$79,Results!$C57,FALSE)),"",IF(HLOOKUP(AP$2,Monitoring_eng!$A$1:$DB$79,Results!$C57,FALSE)=$I57,$P57,IF(HLOOKUP(AP$2,Monitoring_eng!$A$1:$DB$79,Results!$C57,FALSE)=$K57,$Q57,IF(HLOOKUP(AP$2,Monitoring_eng!$A$1:$DB$79,Results!$C57,FALSE)=$M57,$R57,IF(HLOOKUP(AP$2,Monitoring_eng!$A$1:$DB$79,Results!$C57,FALSE)=$O57,$S57,"CHYBA")))))</f>
        <v>1</v>
      </c>
      <c r="AQ57" s="60">
        <f>IF(ISBLANK(HLOOKUP(AQ$2,Monitoring_eng!$A$1:$DB$79,Results!$C57,FALSE)),"",IF(HLOOKUP(AQ$2,Monitoring_eng!$A$1:$DB$79,Results!$C57,FALSE)=$I57,$P57,IF(HLOOKUP(AQ$2,Monitoring_eng!$A$1:$DB$79,Results!$C57,FALSE)=$K57,$Q57,IF(HLOOKUP(AQ$2,Monitoring_eng!$A$1:$DB$79,Results!$C57,FALSE)=$M57,$R57,IF(HLOOKUP(AQ$2,Monitoring_eng!$A$1:$DB$79,Results!$C57,FALSE)=$O57,$S57,"CHYBA")))))</f>
        <v>1</v>
      </c>
      <c r="AR57" s="60">
        <f>IF(ISBLANK(HLOOKUP(AR$2,Monitoring_eng!$A$1:$DB$79,Results!$C57,FALSE)),"",IF(HLOOKUP(AR$2,Monitoring_eng!$A$1:$DB$79,Results!$C57,FALSE)=$I57,$P57,IF(HLOOKUP(AR$2,Monitoring_eng!$A$1:$DB$79,Results!$C57,FALSE)=$K57,$Q57,IF(HLOOKUP(AR$2,Monitoring_eng!$A$1:$DB$79,Results!$C57,FALSE)=$M57,$R57,IF(HLOOKUP(AR$2,Monitoring_eng!$A$1:$DB$79,Results!$C57,FALSE)=$O57,$S57,"CHYBA")))))</f>
        <v>1</v>
      </c>
      <c r="AS57" s="60">
        <f>IF(ISBLANK(HLOOKUP(AS$2,Monitoring_eng!$A$1:$DB$79,Results!$C57,FALSE)),"",IF(HLOOKUP(AS$2,Monitoring_eng!$A$1:$DB$79,Results!$C57,FALSE)=$I57,$P57,IF(HLOOKUP(AS$2,Monitoring_eng!$A$1:$DB$79,Results!$C57,FALSE)=$K57,$Q57,IF(HLOOKUP(AS$2,Monitoring_eng!$A$1:$DB$79,Results!$C57,FALSE)=$M57,$R57,IF(HLOOKUP(AS$2,Monitoring_eng!$A$1:$DB$79,Results!$C57,FALSE)=$O57,$S57,"CHYBA")))))</f>
        <v>0.5</v>
      </c>
      <c r="AT57" s="60">
        <f>IF(ISBLANK(HLOOKUP(AT$2,Monitoring_eng!$A$1:$DB$79,Results!$C57,FALSE)),"",IF(HLOOKUP(AT$2,Monitoring_eng!$A$1:$DB$79,Results!$C57,FALSE)=$I57,$P57,IF(HLOOKUP(AT$2,Monitoring_eng!$A$1:$DB$79,Results!$C57,FALSE)=$K57,$Q57,IF(HLOOKUP(AT$2,Monitoring_eng!$A$1:$DB$79,Results!$C57,FALSE)=$M57,$R57,IF(HLOOKUP(AT$2,Monitoring_eng!$A$1:$DB$79,Results!$C57,FALSE)=$O57,$S57,"CHYBA")))))</f>
        <v>0.5</v>
      </c>
      <c r="AU57" s="60">
        <f>IF(ISBLANK(HLOOKUP(AU$2,Monitoring_eng!$A$1:$DB$79,Results!$C57,FALSE)),"",IF(HLOOKUP(AU$2,Monitoring_eng!$A$1:$DB$79,Results!$C57,FALSE)=$I57,$P57,IF(HLOOKUP(AU$2,Monitoring_eng!$A$1:$DB$79,Results!$C57,FALSE)=$K57,$Q57,IF(HLOOKUP(AU$2,Monitoring_eng!$A$1:$DB$79,Results!$C57,FALSE)=$M57,$R57,IF(HLOOKUP(AU$2,Monitoring_eng!$A$1:$DB$79,Results!$C57,FALSE)=$O57,$S57,"CHYBA")))))</f>
        <v>1</v>
      </c>
      <c r="AV57" s="60">
        <f>IF(ISBLANK(HLOOKUP(AV$2,Monitoring_eng!$A$1:$DB$79,Results!$C57,FALSE)),"",IF(HLOOKUP(AV$2,Monitoring_eng!$A$1:$DB$79,Results!$C57,FALSE)=$I57,$P57,IF(HLOOKUP(AV$2,Monitoring_eng!$A$1:$DB$79,Results!$C57,FALSE)=$K57,$Q57,IF(HLOOKUP(AV$2,Monitoring_eng!$A$1:$DB$79,Results!$C57,FALSE)=$M57,$R57,IF(HLOOKUP(AV$2,Monitoring_eng!$A$1:$DB$79,Results!$C57,FALSE)=$O57,$S57,"CHYBA")))))</f>
        <v>1</v>
      </c>
      <c r="AW57" s="60">
        <f>IF(ISBLANK(HLOOKUP(AW$2,Monitoring_eng!$A$1:$DB$79,Results!$C57,FALSE)),"",IF(HLOOKUP(AW$2,Monitoring_eng!$A$1:$DB$79,Results!$C57,FALSE)=$I57,$P57,IF(HLOOKUP(AW$2,Monitoring_eng!$A$1:$DB$79,Results!$C57,FALSE)=$K57,$Q57,IF(HLOOKUP(AW$2,Monitoring_eng!$A$1:$DB$79,Results!$C57,FALSE)=$M57,$R57,IF(HLOOKUP(AW$2,Monitoring_eng!$A$1:$DB$79,Results!$C57,FALSE)=$O57,$S57,"CHYBA")))))</f>
        <v>1</v>
      </c>
      <c r="AX57" s="60">
        <f>IF(ISBLANK(HLOOKUP(AX$2,Monitoring_eng!$A$1:$DB$79,Results!$C57,FALSE)),"",IF(HLOOKUP(AX$2,Monitoring_eng!$A$1:$DB$79,Results!$C57,FALSE)=$I57,$P57,IF(HLOOKUP(AX$2,Monitoring_eng!$A$1:$DB$79,Results!$C57,FALSE)=$K57,$Q57,IF(HLOOKUP(AX$2,Monitoring_eng!$A$1:$DB$79,Results!$C57,FALSE)=$M57,$R57,IF(HLOOKUP(AX$2,Monitoring_eng!$A$1:$DB$79,Results!$C57,FALSE)=$O57,$S57,"CHYBA")))))</f>
        <v>1</v>
      </c>
      <c r="AY57" s="60">
        <f>IF(ISBLANK(HLOOKUP(AY$2,Monitoring_eng!$A$1:$DB$79,Results!$C57,FALSE)),"",IF(HLOOKUP(AY$2,Monitoring_eng!$A$1:$DB$79,Results!$C57,FALSE)=$I57,$P57,IF(HLOOKUP(AY$2,Monitoring_eng!$A$1:$DB$79,Results!$C57,FALSE)=$K57,$Q57,IF(HLOOKUP(AY$2,Monitoring_eng!$A$1:$DB$79,Results!$C57,FALSE)=$M57,$R57,IF(HLOOKUP(AY$2,Monitoring_eng!$A$1:$DB$79,Results!$C57,FALSE)=$O57,$S57,"CHYBA")))))</f>
        <v>1</v>
      </c>
      <c r="AZ57" s="60">
        <f>IF(ISBLANK(HLOOKUP(AZ$2,Monitoring_eng!$A$1:$DB$79,Results!$C57,FALSE)),"",IF(HLOOKUP(AZ$2,Monitoring_eng!$A$1:$DB$79,Results!$C57,FALSE)=$I57,$P57,IF(HLOOKUP(AZ$2,Monitoring_eng!$A$1:$DB$79,Results!$C57,FALSE)=$K57,$Q57,IF(HLOOKUP(AZ$2,Monitoring_eng!$A$1:$DB$79,Results!$C57,FALSE)=$M57,$R57,IF(HLOOKUP(AZ$2,Monitoring_eng!$A$1:$DB$79,Results!$C57,FALSE)=$O57,$S57,"CHYBA")))))</f>
        <v>1</v>
      </c>
      <c r="BA57" s="60">
        <f>IF(ISBLANK(HLOOKUP(BA$2,Monitoring_eng!$A$1:$DB$79,Results!$C57,FALSE)),"",IF(HLOOKUP(BA$2,Monitoring_eng!$A$1:$DB$79,Results!$C57,FALSE)=$I57,$P57,IF(HLOOKUP(BA$2,Monitoring_eng!$A$1:$DB$79,Results!$C57,FALSE)=$K57,$Q57,IF(HLOOKUP(BA$2,Monitoring_eng!$A$1:$DB$79,Results!$C57,FALSE)=$M57,$R57,IF(HLOOKUP(BA$2,Monitoring_eng!$A$1:$DB$79,Results!$C57,FALSE)=$O57,$S57,"CHYBA")))))</f>
        <v>1</v>
      </c>
      <c r="BB57" s="60">
        <f>IF(ISBLANK(HLOOKUP(BB$2,Monitoring_eng!$A$1:$DB$79,Results!$C57,FALSE)),"",IF(HLOOKUP(BB$2,Monitoring_eng!$A$1:$DB$79,Results!$C57,FALSE)=$I57,$P57,IF(HLOOKUP(BB$2,Monitoring_eng!$A$1:$DB$79,Results!$C57,FALSE)=$K57,$Q57,IF(HLOOKUP(BB$2,Monitoring_eng!$A$1:$DB$79,Results!$C57,FALSE)=$M57,$R57,IF(HLOOKUP(BB$2,Monitoring_eng!$A$1:$DB$79,Results!$C57,FALSE)=$O57,$S57,"CHYBA")))))</f>
        <v>1</v>
      </c>
      <c r="BC57" s="60">
        <f>IF(ISBLANK(HLOOKUP(BC$2,Monitoring_eng!$A$1:$DB$79,Results!$C57,FALSE)),"",IF(HLOOKUP(BC$2,Monitoring_eng!$A$1:$DB$79,Results!$C57,FALSE)=$I57,$P57,IF(HLOOKUP(BC$2,Monitoring_eng!$A$1:$DB$79,Results!$C57,FALSE)=$K57,$Q57,IF(HLOOKUP(BC$2,Monitoring_eng!$A$1:$DB$79,Results!$C57,FALSE)=$M57,$R57,IF(HLOOKUP(BC$2,Monitoring_eng!$A$1:$DB$79,Results!$C57,FALSE)=$O57,$S57,"CHYBA")))))</f>
        <v>1</v>
      </c>
      <c r="BD57" s="60">
        <f>IF(ISBLANK(HLOOKUP(BD$2,Monitoring_eng!$A$1:$DB$79,Results!$C57,FALSE)),"",IF(HLOOKUP(BD$2,Monitoring_eng!$A$1:$DB$79,Results!$C57,FALSE)=$I57,$P57,IF(HLOOKUP(BD$2,Monitoring_eng!$A$1:$DB$79,Results!$C57,FALSE)=$K57,$Q57,IF(HLOOKUP(BD$2,Monitoring_eng!$A$1:$DB$79,Results!$C57,FALSE)=$M57,$R57,IF(HLOOKUP(BD$2,Monitoring_eng!$A$1:$DB$79,Results!$C57,FALSE)=$O57,$S57,"CHYBA")))))</f>
        <v>1</v>
      </c>
      <c r="BE57" s="60">
        <f>IF(ISBLANK(HLOOKUP(BE$2,Monitoring_eng!$A$1:$DB$79,Results!$C57,FALSE)),"",IF(HLOOKUP(BE$2,Monitoring_eng!$A$1:$DB$79,Results!$C57,FALSE)=$I57,$P57,IF(HLOOKUP(BE$2,Monitoring_eng!$A$1:$DB$79,Results!$C57,FALSE)=$K57,$Q57,IF(HLOOKUP(BE$2,Monitoring_eng!$A$1:$DB$79,Results!$C57,FALSE)=$M57,$R57,IF(HLOOKUP(BE$2,Monitoring_eng!$A$1:$DB$79,Results!$C57,FALSE)=$O57,$S57,"CHYBA")))))</f>
        <v>1</v>
      </c>
      <c r="BF57" s="60">
        <f>IF(ISBLANK(HLOOKUP(BF$2,Monitoring_eng!$A$1:$DB$79,Results!$C57,FALSE)),"",IF(HLOOKUP(BF$2,Monitoring_eng!$A$1:$DB$79,Results!$C57,FALSE)=$I57,$P57,IF(HLOOKUP(BF$2,Monitoring_eng!$A$1:$DB$79,Results!$C57,FALSE)=$K57,$Q57,IF(HLOOKUP(BF$2,Monitoring_eng!$A$1:$DB$79,Results!$C57,FALSE)=$M57,$R57,IF(HLOOKUP(BF$2,Monitoring_eng!$A$1:$DB$79,Results!$C57,FALSE)=$O57,$S57,"CHYBA")))))</f>
        <v>1</v>
      </c>
      <c r="BG57" s="60">
        <f>IF(ISBLANK(HLOOKUP(BG$2,Monitoring_eng!$A$1:$DB$79,Results!$C57,FALSE)),"",IF(HLOOKUP(BG$2,Monitoring_eng!$A$1:$DB$79,Results!$C57,FALSE)=$I57,$P57,IF(HLOOKUP(BG$2,Monitoring_eng!$A$1:$DB$79,Results!$C57,FALSE)=$K57,$Q57,IF(HLOOKUP(BG$2,Monitoring_eng!$A$1:$DB$79,Results!$C57,FALSE)=$M57,$R57,IF(HLOOKUP(BG$2,Monitoring_eng!$A$1:$DB$79,Results!$C57,FALSE)=$O57,$S57,"CHYBA")))))</f>
        <v>1</v>
      </c>
      <c r="BH57" s="60">
        <f>IF(ISBLANK(HLOOKUP(BH$2,Monitoring_eng!$A$1:$DB$79,Results!$C57,FALSE)),"",IF(HLOOKUP(BH$2,Monitoring_eng!$A$1:$DB$79,Results!$C57,FALSE)=$I57,$P57,IF(HLOOKUP(BH$2,Monitoring_eng!$A$1:$DB$79,Results!$C57,FALSE)=$K57,$Q57,IF(HLOOKUP(BH$2,Monitoring_eng!$A$1:$DB$79,Results!$C57,FALSE)=$M57,$R57,IF(HLOOKUP(BH$2,Monitoring_eng!$A$1:$DB$79,Results!$C57,FALSE)=$O57,$S57,"CHYBA")))))</f>
        <v>0</v>
      </c>
      <c r="BI57" s="60">
        <f>IF(ISBLANK(HLOOKUP(BI$2,Monitoring_eng!$A$1:$DB$79,Results!$C57,FALSE)),"",IF(HLOOKUP(BI$2,Monitoring_eng!$A$1:$DB$79,Results!$C57,FALSE)=$I57,$P57,IF(HLOOKUP(BI$2,Monitoring_eng!$A$1:$DB$79,Results!$C57,FALSE)=$K57,$Q57,IF(HLOOKUP(BI$2,Monitoring_eng!$A$1:$DB$79,Results!$C57,FALSE)=$M57,$R57,IF(HLOOKUP(BI$2,Monitoring_eng!$A$1:$DB$79,Results!$C57,FALSE)=$O57,$S57,"CHYBA")))))</f>
        <v>1</v>
      </c>
      <c r="BJ57" s="60">
        <f>IF(ISBLANK(HLOOKUP(BJ$2,Monitoring_eng!$A$1:$DB$79,Results!$C57,FALSE)),"",IF(HLOOKUP(BJ$2,Monitoring_eng!$A$1:$DB$79,Results!$C57,FALSE)=$I57,$P57,IF(HLOOKUP(BJ$2,Monitoring_eng!$A$1:$DB$79,Results!$C57,FALSE)=$K57,$Q57,IF(HLOOKUP(BJ$2,Monitoring_eng!$A$1:$DB$79,Results!$C57,FALSE)=$M57,$R57,IF(HLOOKUP(BJ$2,Monitoring_eng!$A$1:$DB$79,Results!$C57,FALSE)=$O57,$S57,"CHYBA")))))</f>
        <v>1</v>
      </c>
      <c r="BK57" s="60">
        <f>IF(ISBLANK(HLOOKUP(BK$2,Monitoring_eng!$A$1:$DB$79,Results!$C57,FALSE)),"",IF(HLOOKUP(BK$2,Monitoring_eng!$A$1:$DB$79,Results!$C57,FALSE)=$I57,$P57,IF(HLOOKUP(BK$2,Monitoring_eng!$A$1:$DB$79,Results!$C57,FALSE)=$K57,$Q57,IF(HLOOKUP(BK$2,Monitoring_eng!$A$1:$DB$79,Results!$C57,FALSE)=$M57,$R57,IF(HLOOKUP(BK$2,Monitoring_eng!$A$1:$DB$79,Results!$C57,FALSE)=$O57,$S57,"CHYBA")))))</f>
        <v>0.5</v>
      </c>
      <c r="BL57" s="60">
        <f>IF(ISBLANK(HLOOKUP(BL$2,Monitoring_eng!$A$1:$DB$79,Results!$C57,FALSE)),"",IF(HLOOKUP(BL$2,Monitoring_eng!$A$1:$DB$79,Results!$C57,FALSE)=$I57,$P57,IF(HLOOKUP(BL$2,Monitoring_eng!$A$1:$DB$79,Results!$C57,FALSE)=$K57,$Q57,IF(HLOOKUP(BL$2,Monitoring_eng!$A$1:$DB$79,Results!$C57,FALSE)=$M57,$R57,IF(HLOOKUP(BL$2,Monitoring_eng!$A$1:$DB$79,Results!$C57,FALSE)=$O57,$S57,"CHYBA")))))</f>
        <v>1</v>
      </c>
      <c r="BM57" s="60">
        <f>IF(ISBLANK(HLOOKUP(BM$2,Monitoring_eng!$A$1:$DB$79,Results!$C57,FALSE)),"",IF(HLOOKUP(BM$2,Monitoring_eng!$A$1:$DB$79,Results!$C57,FALSE)=$I57,$P57,IF(HLOOKUP(BM$2,Monitoring_eng!$A$1:$DB$79,Results!$C57,FALSE)=$K57,$Q57,IF(HLOOKUP(BM$2,Monitoring_eng!$A$1:$DB$79,Results!$C57,FALSE)=$M57,$R57,IF(HLOOKUP(BM$2,Monitoring_eng!$A$1:$DB$79,Results!$C57,FALSE)=$O57,$S57,"CHYBA")))))</f>
        <v>1</v>
      </c>
      <c r="BN57" s="60">
        <f>IF(ISBLANK(HLOOKUP(BN$2,Monitoring_eng!$A$1:$DB$79,Results!$C57,FALSE)),"",IF(HLOOKUP(BN$2,Monitoring_eng!$A$1:$DB$79,Results!$C57,FALSE)=$I57,$P57,IF(HLOOKUP(BN$2,Monitoring_eng!$A$1:$DB$79,Results!$C57,FALSE)=$K57,$Q57,IF(HLOOKUP(BN$2,Monitoring_eng!$A$1:$DB$79,Results!$C57,FALSE)=$M57,$R57,IF(HLOOKUP(BN$2,Monitoring_eng!$A$1:$DB$79,Results!$C57,FALSE)=$O57,$S57,"CHYBA")))))</f>
        <v>1</v>
      </c>
      <c r="BO57" s="60">
        <f>IF(ISBLANK(HLOOKUP(BO$2,Monitoring_eng!$A$1:$DB$79,Results!$C57,FALSE)),"",IF(HLOOKUP(BO$2,Monitoring_eng!$A$1:$DB$79,Results!$C57,FALSE)=$I57,$P57,IF(HLOOKUP(BO$2,Monitoring_eng!$A$1:$DB$79,Results!$C57,FALSE)=$K57,$Q57,IF(HLOOKUP(BO$2,Monitoring_eng!$A$1:$DB$79,Results!$C57,FALSE)=$M57,$R57,IF(HLOOKUP(BO$2,Monitoring_eng!$A$1:$DB$79,Results!$C57,FALSE)=$O57,$S57,"CHYBA")))))</f>
        <v>1</v>
      </c>
      <c r="BP57" s="60">
        <f>IF(ISBLANK(HLOOKUP(BP$2,Monitoring_eng!$A$1:$DB$79,Results!$C57,FALSE)),"",IF(HLOOKUP(BP$2,Monitoring_eng!$A$1:$DB$79,Results!$C57,FALSE)=$I57,$P57,IF(HLOOKUP(BP$2,Monitoring_eng!$A$1:$DB$79,Results!$C57,FALSE)=$K57,$Q57,IF(HLOOKUP(BP$2,Monitoring_eng!$A$1:$DB$79,Results!$C57,FALSE)=$M57,$R57,IF(HLOOKUP(BP$2,Monitoring_eng!$A$1:$DB$79,Results!$C57,FALSE)=$O57,$S57,"CHYBA")))))</f>
        <v>1</v>
      </c>
      <c r="BQ57" s="60">
        <f>IF(ISBLANK(HLOOKUP(BQ$2,Monitoring_eng!$A$1:$DB$79,Results!$C57,FALSE)),"",IF(HLOOKUP(BQ$2,Monitoring_eng!$A$1:$DB$79,Results!$C57,FALSE)=$I57,$P57,IF(HLOOKUP(BQ$2,Monitoring_eng!$A$1:$DB$79,Results!$C57,FALSE)=$K57,$Q57,IF(HLOOKUP(BQ$2,Monitoring_eng!$A$1:$DB$79,Results!$C57,FALSE)=$M57,$R57,IF(HLOOKUP(BQ$2,Monitoring_eng!$A$1:$DB$79,Results!$C57,FALSE)=$O57,$S57,"CHYBA")))))</f>
        <v>1</v>
      </c>
    </row>
    <row r="58" spans="1:69" x14ac:dyDescent="0.3">
      <c r="A58" s="37" t="s">
        <v>908</v>
      </c>
      <c r="B58" s="37" t="s">
        <v>358</v>
      </c>
      <c r="C58" s="37">
        <v>57</v>
      </c>
      <c r="D58" s="49" t="s">
        <v>161</v>
      </c>
      <c r="E58" s="49" t="s">
        <v>187</v>
      </c>
      <c r="F58" s="50" t="s">
        <v>54</v>
      </c>
      <c r="G58" s="37">
        <v>3</v>
      </c>
      <c r="H58" s="37" t="s">
        <v>481</v>
      </c>
      <c r="I58" s="37" t="s">
        <v>621</v>
      </c>
      <c r="J58" s="37" t="s">
        <v>482</v>
      </c>
      <c r="K58" s="59" t="s">
        <v>622</v>
      </c>
      <c r="L58" s="37" t="s">
        <v>483</v>
      </c>
      <c r="M58" s="37" t="s">
        <v>623</v>
      </c>
      <c r="N58" s="37" t="s">
        <v>755</v>
      </c>
      <c r="O58" s="37" t="s">
        <v>755</v>
      </c>
      <c r="P58" s="37">
        <f t="shared" si="0"/>
        <v>3</v>
      </c>
      <c r="Q58" s="37">
        <v>0</v>
      </c>
      <c r="R58" s="37">
        <f t="shared" si="1"/>
        <v>1.5</v>
      </c>
      <c r="S58" s="37" t="s">
        <v>755</v>
      </c>
      <c r="T58" s="60">
        <f>IF(ISBLANK(HLOOKUP(T$2,Monitoring_eng!$A$1:$DB$79,Results!$C58,FALSE)),"",IF(HLOOKUP(T$2,Monitoring_eng!$A$1:$DB$79,Results!$C58,FALSE)=$I58,$P58,IF(HLOOKUP(T$2,Monitoring_eng!$A$1:$DB$79,Results!$C58,FALSE)=$K58,$Q58,IF(HLOOKUP(T$2,Monitoring_eng!$A$1:$DB$79,Results!$C58,FALSE)=$M58,$R58,IF(HLOOKUP(T$2,Monitoring_eng!$A$1:$DB$79,Results!$C58,FALSE)=$O58,$S58,"CHYBA")))))</f>
        <v>3</v>
      </c>
      <c r="U58" s="60">
        <f>IF(ISBLANK(HLOOKUP(U$2,Monitoring_eng!$A$1:$DB$79,Results!$C58,FALSE)),"",IF(HLOOKUP(U$2,Monitoring_eng!$A$1:$DB$79,Results!$C58,FALSE)=$I58,$P58,IF(HLOOKUP(U$2,Monitoring_eng!$A$1:$DB$79,Results!$C58,FALSE)=$K58,$Q58,IF(HLOOKUP(U$2,Monitoring_eng!$A$1:$DB$79,Results!$C58,FALSE)=$M58,$R58,IF(HLOOKUP(U$2,Monitoring_eng!$A$1:$DB$79,Results!$C58,FALSE)=$O58,$S58,"CHYBA")))))</f>
        <v>3</v>
      </c>
      <c r="V58" s="60">
        <f>IF(ISBLANK(HLOOKUP(V$2,Monitoring_eng!$A$1:$DB$79,Results!$C58,FALSE)),"",IF(HLOOKUP(V$2,Monitoring_eng!$A$1:$DB$79,Results!$C58,FALSE)=$I58,$P58,IF(HLOOKUP(V$2,Monitoring_eng!$A$1:$DB$79,Results!$C58,FALSE)=$K58,$Q58,IF(HLOOKUP(V$2,Monitoring_eng!$A$1:$DB$79,Results!$C58,FALSE)=$M58,$R58,IF(HLOOKUP(V$2,Monitoring_eng!$A$1:$DB$79,Results!$C58,FALSE)=$O58,$S58,"CHYBA")))))</f>
        <v>0</v>
      </c>
      <c r="W58" s="60">
        <f>IF(ISBLANK(HLOOKUP(W$2,Monitoring_eng!$A$1:$DB$79,Results!$C58,FALSE)),"",IF(HLOOKUP(W$2,Monitoring_eng!$A$1:$DB$79,Results!$C58,FALSE)=$I58,$P58,IF(HLOOKUP(W$2,Monitoring_eng!$A$1:$DB$79,Results!$C58,FALSE)=$K58,$Q58,IF(HLOOKUP(W$2,Monitoring_eng!$A$1:$DB$79,Results!$C58,FALSE)=$M58,$R58,IF(HLOOKUP(W$2,Monitoring_eng!$A$1:$DB$79,Results!$C58,FALSE)=$O58,$S58,"CHYBA")))))</f>
        <v>3</v>
      </c>
      <c r="X58" s="60">
        <f>IF(ISBLANK(HLOOKUP(X$2,Monitoring_eng!$A$1:$DB$79,Results!$C58,FALSE)),"",IF(HLOOKUP(X$2,Monitoring_eng!$A$1:$DB$79,Results!$C58,FALSE)=$I58,$P58,IF(HLOOKUP(X$2,Monitoring_eng!$A$1:$DB$79,Results!$C58,FALSE)=$K58,$Q58,IF(HLOOKUP(X$2,Monitoring_eng!$A$1:$DB$79,Results!$C58,FALSE)=$M58,$R58,IF(HLOOKUP(X$2,Monitoring_eng!$A$1:$DB$79,Results!$C58,FALSE)=$O58,$S58,"CHYBA")))))</f>
        <v>3</v>
      </c>
      <c r="Y58" s="60">
        <f>IF(ISBLANK(HLOOKUP(Y$2,Monitoring_eng!$A$1:$DB$79,Results!$C58,FALSE)),"",IF(HLOOKUP(Y$2,Monitoring_eng!$A$1:$DB$79,Results!$C58,FALSE)=$I58,$P58,IF(HLOOKUP(Y$2,Monitoring_eng!$A$1:$DB$79,Results!$C58,FALSE)=$K58,$Q58,IF(HLOOKUP(Y$2,Monitoring_eng!$A$1:$DB$79,Results!$C58,FALSE)=$M58,$R58,IF(HLOOKUP(Y$2,Monitoring_eng!$A$1:$DB$79,Results!$C58,FALSE)=$O58,$S58,"CHYBA")))))</f>
        <v>3</v>
      </c>
      <c r="Z58" s="60">
        <f>IF(ISBLANK(HLOOKUP(Z$2,Monitoring_eng!$A$1:$DB$79,Results!$C58,FALSE)),"",IF(HLOOKUP(Z$2,Monitoring_eng!$A$1:$DB$79,Results!$C58,FALSE)=$I58,$P58,IF(HLOOKUP(Z$2,Monitoring_eng!$A$1:$DB$79,Results!$C58,FALSE)=$K58,$Q58,IF(HLOOKUP(Z$2,Monitoring_eng!$A$1:$DB$79,Results!$C58,FALSE)=$M58,$R58,IF(HLOOKUP(Z$2,Monitoring_eng!$A$1:$DB$79,Results!$C58,FALSE)=$O58,$S58,"CHYBA")))))</f>
        <v>3</v>
      </c>
      <c r="AA58" s="60">
        <f>IF(ISBLANK(HLOOKUP(AA$2,Monitoring_eng!$A$1:$DB$79,Results!$C58,FALSE)),"",IF(HLOOKUP(AA$2,Monitoring_eng!$A$1:$DB$79,Results!$C58,FALSE)=$I58,$P58,IF(HLOOKUP(AA$2,Monitoring_eng!$A$1:$DB$79,Results!$C58,FALSE)=$K58,$Q58,IF(HLOOKUP(AA$2,Monitoring_eng!$A$1:$DB$79,Results!$C58,FALSE)=$M58,$R58,IF(HLOOKUP(AA$2,Monitoring_eng!$A$1:$DB$79,Results!$C58,FALSE)=$O58,$S58,"CHYBA")))))</f>
        <v>1.5</v>
      </c>
      <c r="AB58" s="60">
        <f>IF(ISBLANK(HLOOKUP(AB$2,Monitoring_eng!$A$1:$DB$79,Results!$C58,FALSE)),"",IF(HLOOKUP(AB$2,Monitoring_eng!$A$1:$DB$79,Results!$C58,FALSE)=$I58,$P58,IF(HLOOKUP(AB$2,Monitoring_eng!$A$1:$DB$79,Results!$C58,FALSE)=$K58,$Q58,IF(HLOOKUP(AB$2,Monitoring_eng!$A$1:$DB$79,Results!$C58,FALSE)=$M58,$R58,IF(HLOOKUP(AB$2,Monitoring_eng!$A$1:$DB$79,Results!$C58,FALSE)=$O58,$S58,"CHYBA")))))</f>
        <v>3</v>
      </c>
      <c r="AC58" s="60">
        <f>IF(ISBLANK(HLOOKUP(AC$2,Monitoring_eng!$A$1:$DB$79,Results!$C58,FALSE)),"",IF(HLOOKUP(AC$2,Monitoring_eng!$A$1:$DB$79,Results!$C58,FALSE)=$I58,$P58,IF(HLOOKUP(AC$2,Monitoring_eng!$A$1:$DB$79,Results!$C58,FALSE)=$K58,$Q58,IF(HLOOKUP(AC$2,Monitoring_eng!$A$1:$DB$79,Results!$C58,FALSE)=$M58,$R58,IF(HLOOKUP(AC$2,Monitoring_eng!$A$1:$DB$79,Results!$C58,FALSE)=$O58,$S58,"CHYBA")))))</f>
        <v>3</v>
      </c>
      <c r="AD58" s="60">
        <f>IF(ISBLANK(HLOOKUP(AD$2,Monitoring_eng!$A$1:$DB$79,Results!$C58,FALSE)),"",IF(HLOOKUP(AD$2,Monitoring_eng!$A$1:$DB$79,Results!$C58,FALSE)=$I58,$P58,IF(HLOOKUP(AD$2,Monitoring_eng!$A$1:$DB$79,Results!$C58,FALSE)=$K58,$Q58,IF(HLOOKUP(AD$2,Monitoring_eng!$A$1:$DB$79,Results!$C58,FALSE)=$M58,$R58,IF(HLOOKUP(AD$2,Monitoring_eng!$A$1:$DB$79,Results!$C58,FALSE)=$O58,$S58,"CHYBA")))))</f>
        <v>3</v>
      </c>
      <c r="AE58" s="60">
        <f>IF(ISBLANK(HLOOKUP(AE$2,Monitoring_eng!$A$1:$DB$79,Results!$C58,FALSE)),"",IF(HLOOKUP(AE$2,Monitoring_eng!$A$1:$DB$79,Results!$C58,FALSE)=$I58,$P58,IF(HLOOKUP(AE$2,Monitoring_eng!$A$1:$DB$79,Results!$C58,FALSE)=$K58,$Q58,IF(HLOOKUP(AE$2,Monitoring_eng!$A$1:$DB$79,Results!$C58,FALSE)=$M58,$R58,IF(HLOOKUP(AE$2,Monitoring_eng!$A$1:$DB$79,Results!$C58,FALSE)=$O58,$S58,"CHYBA")))))</f>
        <v>3</v>
      </c>
      <c r="AF58" s="60">
        <f>IF(ISBLANK(HLOOKUP(AF$2,Monitoring_eng!$A$1:$DB$79,Results!$C58,FALSE)),"",IF(HLOOKUP(AF$2,Monitoring_eng!$A$1:$DB$79,Results!$C58,FALSE)=$I58,$P58,IF(HLOOKUP(AF$2,Monitoring_eng!$A$1:$DB$79,Results!$C58,FALSE)=$K58,$Q58,IF(HLOOKUP(AF$2,Monitoring_eng!$A$1:$DB$79,Results!$C58,FALSE)=$M58,$R58,IF(HLOOKUP(AF$2,Monitoring_eng!$A$1:$DB$79,Results!$C58,FALSE)=$O58,$S58,"CHYBA")))))</f>
        <v>0</v>
      </c>
      <c r="AG58" s="60">
        <f>IF(ISBLANK(HLOOKUP(AG$2,Monitoring_eng!$A$1:$DB$79,Results!$C58,FALSE)),"",IF(HLOOKUP(AG$2,Monitoring_eng!$A$1:$DB$79,Results!$C58,FALSE)=$I58,$P58,IF(HLOOKUP(AG$2,Monitoring_eng!$A$1:$DB$79,Results!$C58,FALSE)=$K58,$Q58,IF(HLOOKUP(AG$2,Monitoring_eng!$A$1:$DB$79,Results!$C58,FALSE)=$M58,$R58,IF(HLOOKUP(AG$2,Monitoring_eng!$A$1:$DB$79,Results!$C58,FALSE)=$O58,$S58,"CHYBA")))))</f>
        <v>3</v>
      </c>
      <c r="AH58" s="60">
        <f>IF(ISBLANK(HLOOKUP(AH$2,Monitoring_eng!$A$1:$DB$79,Results!$C58,FALSE)),"",IF(HLOOKUP(AH$2,Monitoring_eng!$A$1:$DB$79,Results!$C58,FALSE)=$I58,$P58,IF(HLOOKUP(AH$2,Monitoring_eng!$A$1:$DB$79,Results!$C58,FALSE)=$K58,$Q58,IF(HLOOKUP(AH$2,Monitoring_eng!$A$1:$DB$79,Results!$C58,FALSE)=$M58,$R58,IF(HLOOKUP(AH$2,Monitoring_eng!$A$1:$DB$79,Results!$C58,FALSE)=$O58,$S58,"CHYBA")))))</f>
        <v>3</v>
      </c>
      <c r="AI58" s="60">
        <f>IF(ISBLANK(HLOOKUP(AI$2,Monitoring_eng!$A$1:$DB$79,Results!$C58,FALSE)),"",IF(HLOOKUP(AI$2,Monitoring_eng!$A$1:$DB$79,Results!$C58,FALSE)=$I58,$P58,IF(HLOOKUP(AI$2,Monitoring_eng!$A$1:$DB$79,Results!$C58,FALSE)=$K58,$Q58,IF(HLOOKUP(AI$2,Monitoring_eng!$A$1:$DB$79,Results!$C58,FALSE)=$M58,$R58,IF(HLOOKUP(AI$2,Monitoring_eng!$A$1:$DB$79,Results!$C58,FALSE)=$O58,$S58,"CHYBA")))))</f>
        <v>0</v>
      </c>
      <c r="AJ58" s="60">
        <f>IF(ISBLANK(HLOOKUP(AJ$2,Monitoring_eng!$A$1:$DB$79,Results!$C58,FALSE)),"",IF(HLOOKUP(AJ$2,Monitoring_eng!$A$1:$DB$79,Results!$C58,FALSE)=$I58,$P58,IF(HLOOKUP(AJ$2,Monitoring_eng!$A$1:$DB$79,Results!$C58,FALSE)=$K58,$Q58,IF(HLOOKUP(AJ$2,Monitoring_eng!$A$1:$DB$79,Results!$C58,FALSE)=$M58,$R58,IF(HLOOKUP(AJ$2,Monitoring_eng!$A$1:$DB$79,Results!$C58,FALSE)=$O58,$S58,"CHYBA")))))</f>
        <v>3</v>
      </c>
      <c r="AK58" s="60">
        <f>IF(ISBLANK(HLOOKUP(AK$2,Monitoring_eng!$A$1:$DB$79,Results!$C58,FALSE)),"",IF(HLOOKUP(AK$2,Monitoring_eng!$A$1:$DB$79,Results!$C58,FALSE)=$I58,$P58,IF(HLOOKUP(AK$2,Monitoring_eng!$A$1:$DB$79,Results!$C58,FALSE)=$K58,$Q58,IF(HLOOKUP(AK$2,Monitoring_eng!$A$1:$DB$79,Results!$C58,FALSE)=$M58,$R58,IF(HLOOKUP(AK$2,Monitoring_eng!$A$1:$DB$79,Results!$C58,FALSE)=$O58,$S58,"CHYBA")))))</f>
        <v>0</v>
      </c>
      <c r="AL58" s="60">
        <f>IF(ISBLANK(HLOOKUP(AL$2,Monitoring_eng!$A$1:$DB$79,Results!$C58,FALSE)),"",IF(HLOOKUP(AL$2,Monitoring_eng!$A$1:$DB$79,Results!$C58,FALSE)=$I58,$P58,IF(HLOOKUP(AL$2,Monitoring_eng!$A$1:$DB$79,Results!$C58,FALSE)=$K58,$Q58,IF(HLOOKUP(AL$2,Monitoring_eng!$A$1:$DB$79,Results!$C58,FALSE)=$M58,$R58,IF(HLOOKUP(AL$2,Monitoring_eng!$A$1:$DB$79,Results!$C58,FALSE)=$O58,$S58,"CHYBA")))))</f>
        <v>3</v>
      </c>
      <c r="AM58" s="60">
        <f>IF(ISBLANK(HLOOKUP(AM$2,Monitoring_eng!$A$1:$DB$79,Results!$C58,FALSE)),"",IF(HLOOKUP(AM$2,Monitoring_eng!$A$1:$DB$79,Results!$C58,FALSE)=$I58,$P58,IF(HLOOKUP(AM$2,Monitoring_eng!$A$1:$DB$79,Results!$C58,FALSE)=$K58,$Q58,IF(HLOOKUP(AM$2,Monitoring_eng!$A$1:$DB$79,Results!$C58,FALSE)=$M58,$R58,IF(HLOOKUP(AM$2,Monitoring_eng!$A$1:$DB$79,Results!$C58,FALSE)=$O58,$S58,"CHYBA")))))</f>
        <v>3</v>
      </c>
      <c r="AN58" s="60">
        <f>IF(ISBLANK(HLOOKUP(AN$2,Monitoring_eng!$A$1:$DB$79,Results!$C58,FALSE)),"",IF(HLOOKUP(AN$2,Monitoring_eng!$A$1:$DB$79,Results!$C58,FALSE)=$I58,$P58,IF(HLOOKUP(AN$2,Monitoring_eng!$A$1:$DB$79,Results!$C58,FALSE)=$K58,$Q58,IF(HLOOKUP(AN$2,Monitoring_eng!$A$1:$DB$79,Results!$C58,FALSE)=$M58,$R58,IF(HLOOKUP(AN$2,Monitoring_eng!$A$1:$DB$79,Results!$C58,FALSE)=$O58,$S58,"CHYBA")))))</f>
        <v>3</v>
      </c>
      <c r="AO58" s="60">
        <f>IF(ISBLANK(HLOOKUP(AO$2,Monitoring_eng!$A$1:$DB$79,Results!$C58,FALSE)),"",IF(HLOOKUP(AO$2,Monitoring_eng!$A$1:$DB$79,Results!$C58,FALSE)=$I58,$P58,IF(HLOOKUP(AO$2,Monitoring_eng!$A$1:$DB$79,Results!$C58,FALSE)=$K58,$Q58,IF(HLOOKUP(AO$2,Monitoring_eng!$A$1:$DB$79,Results!$C58,FALSE)=$M58,$R58,IF(HLOOKUP(AO$2,Monitoring_eng!$A$1:$DB$79,Results!$C58,FALSE)=$O58,$S58,"CHYBA")))))</f>
        <v>3</v>
      </c>
      <c r="AP58" s="60">
        <f>IF(ISBLANK(HLOOKUP(AP$2,Monitoring_eng!$A$1:$DB$79,Results!$C58,FALSE)),"",IF(HLOOKUP(AP$2,Monitoring_eng!$A$1:$DB$79,Results!$C58,FALSE)=$I58,$P58,IF(HLOOKUP(AP$2,Monitoring_eng!$A$1:$DB$79,Results!$C58,FALSE)=$K58,$Q58,IF(HLOOKUP(AP$2,Monitoring_eng!$A$1:$DB$79,Results!$C58,FALSE)=$M58,$R58,IF(HLOOKUP(AP$2,Monitoring_eng!$A$1:$DB$79,Results!$C58,FALSE)=$O58,$S58,"CHYBA")))))</f>
        <v>3</v>
      </c>
      <c r="AQ58" s="60">
        <f>IF(ISBLANK(HLOOKUP(AQ$2,Monitoring_eng!$A$1:$DB$79,Results!$C58,FALSE)),"",IF(HLOOKUP(AQ$2,Monitoring_eng!$A$1:$DB$79,Results!$C58,FALSE)=$I58,$P58,IF(HLOOKUP(AQ$2,Monitoring_eng!$A$1:$DB$79,Results!$C58,FALSE)=$K58,$Q58,IF(HLOOKUP(AQ$2,Monitoring_eng!$A$1:$DB$79,Results!$C58,FALSE)=$M58,$R58,IF(HLOOKUP(AQ$2,Monitoring_eng!$A$1:$DB$79,Results!$C58,FALSE)=$O58,$S58,"CHYBA")))))</f>
        <v>1.5</v>
      </c>
      <c r="AR58" s="60">
        <f>IF(ISBLANK(HLOOKUP(AR$2,Monitoring_eng!$A$1:$DB$79,Results!$C58,FALSE)),"",IF(HLOOKUP(AR$2,Monitoring_eng!$A$1:$DB$79,Results!$C58,FALSE)=$I58,$P58,IF(HLOOKUP(AR$2,Monitoring_eng!$A$1:$DB$79,Results!$C58,FALSE)=$K58,$Q58,IF(HLOOKUP(AR$2,Monitoring_eng!$A$1:$DB$79,Results!$C58,FALSE)=$M58,$R58,IF(HLOOKUP(AR$2,Monitoring_eng!$A$1:$DB$79,Results!$C58,FALSE)=$O58,$S58,"CHYBA")))))</f>
        <v>3</v>
      </c>
      <c r="AS58" s="60">
        <f>IF(ISBLANK(HLOOKUP(AS$2,Monitoring_eng!$A$1:$DB$79,Results!$C58,FALSE)),"",IF(HLOOKUP(AS$2,Monitoring_eng!$A$1:$DB$79,Results!$C58,FALSE)=$I58,$P58,IF(HLOOKUP(AS$2,Monitoring_eng!$A$1:$DB$79,Results!$C58,FALSE)=$K58,$Q58,IF(HLOOKUP(AS$2,Monitoring_eng!$A$1:$DB$79,Results!$C58,FALSE)=$M58,$R58,IF(HLOOKUP(AS$2,Monitoring_eng!$A$1:$DB$79,Results!$C58,FALSE)=$O58,$S58,"CHYBA")))))</f>
        <v>3</v>
      </c>
      <c r="AT58" s="60">
        <f>IF(ISBLANK(HLOOKUP(AT$2,Monitoring_eng!$A$1:$DB$79,Results!$C58,FALSE)),"",IF(HLOOKUP(AT$2,Monitoring_eng!$A$1:$DB$79,Results!$C58,FALSE)=$I58,$P58,IF(HLOOKUP(AT$2,Monitoring_eng!$A$1:$DB$79,Results!$C58,FALSE)=$K58,$Q58,IF(HLOOKUP(AT$2,Monitoring_eng!$A$1:$DB$79,Results!$C58,FALSE)=$M58,$R58,IF(HLOOKUP(AT$2,Monitoring_eng!$A$1:$DB$79,Results!$C58,FALSE)=$O58,$S58,"CHYBA")))))</f>
        <v>1.5</v>
      </c>
      <c r="AU58" s="60">
        <f>IF(ISBLANK(HLOOKUP(AU$2,Monitoring_eng!$A$1:$DB$79,Results!$C58,FALSE)),"",IF(HLOOKUP(AU$2,Monitoring_eng!$A$1:$DB$79,Results!$C58,FALSE)=$I58,$P58,IF(HLOOKUP(AU$2,Monitoring_eng!$A$1:$DB$79,Results!$C58,FALSE)=$K58,$Q58,IF(HLOOKUP(AU$2,Monitoring_eng!$A$1:$DB$79,Results!$C58,FALSE)=$M58,$R58,IF(HLOOKUP(AU$2,Monitoring_eng!$A$1:$DB$79,Results!$C58,FALSE)=$O58,$S58,"CHYBA")))))</f>
        <v>3</v>
      </c>
      <c r="AV58" s="60">
        <f>IF(ISBLANK(HLOOKUP(AV$2,Monitoring_eng!$A$1:$DB$79,Results!$C58,FALSE)),"",IF(HLOOKUP(AV$2,Monitoring_eng!$A$1:$DB$79,Results!$C58,FALSE)=$I58,$P58,IF(HLOOKUP(AV$2,Monitoring_eng!$A$1:$DB$79,Results!$C58,FALSE)=$K58,$Q58,IF(HLOOKUP(AV$2,Monitoring_eng!$A$1:$DB$79,Results!$C58,FALSE)=$M58,$R58,IF(HLOOKUP(AV$2,Monitoring_eng!$A$1:$DB$79,Results!$C58,FALSE)=$O58,$S58,"CHYBA")))))</f>
        <v>3</v>
      </c>
      <c r="AW58" s="60">
        <f>IF(ISBLANK(HLOOKUP(AW$2,Monitoring_eng!$A$1:$DB$79,Results!$C58,FALSE)),"",IF(HLOOKUP(AW$2,Monitoring_eng!$A$1:$DB$79,Results!$C58,FALSE)=$I58,$P58,IF(HLOOKUP(AW$2,Monitoring_eng!$A$1:$DB$79,Results!$C58,FALSE)=$K58,$Q58,IF(HLOOKUP(AW$2,Monitoring_eng!$A$1:$DB$79,Results!$C58,FALSE)=$M58,$R58,IF(HLOOKUP(AW$2,Monitoring_eng!$A$1:$DB$79,Results!$C58,FALSE)=$O58,$S58,"CHYBA")))))</f>
        <v>1.5</v>
      </c>
      <c r="AX58" s="60">
        <f>IF(ISBLANK(HLOOKUP(AX$2,Monitoring_eng!$A$1:$DB$79,Results!$C58,FALSE)),"",IF(HLOOKUP(AX$2,Monitoring_eng!$A$1:$DB$79,Results!$C58,FALSE)=$I58,$P58,IF(HLOOKUP(AX$2,Monitoring_eng!$A$1:$DB$79,Results!$C58,FALSE)=$K58,$Q58,IF(HLOOKUP(AX$2,Monitoring_eng!$A$1:$DB$79,Results!$C58,FALSE)=$M58,$R58,IF(HLOOKUP(AX$2,Monitoring_eng!$A$1:$DB$79,Results!$C58,FALSE)=$O58,$S58,"CHYBA")))))</f>
        <v>1.5</v>
      </c>
      <c r="AY58" s="60">
        <f>IF(ISBLANK(HLOOKUP(AY$2,Monitoring_eng!$A$1:$DB$79,Results!$C58,FALSE)),"",IF(HLOOKUP(AY$2,Monitoring_eng!$A$1:$DB$79,Results!$C58,FALSE)=$I58,$P58,IF(HLOOKUP(AY$2,Monitoring_eng!$A$1:$DB$79,Results!$C58,FALSE)=$K58,$Q58,IF(HLOOKUP(AY$2,Monitoring_eng!$A$1:$DB$79,Results!$C58,FALSE)=$M58,$R58,IF(HLOOKUP(AY$2,Monitoring_eng!$A$1:$DB$79,Results!$C58,FALSE)=$O58,$S58,"CHYBA")))))</f>
        <v>0</v>
      </c>
      <c r="AZ58" s="60">
        <f>IF(ISBLANK(HLOOKUP(AZ$2,Monitoring_eng!$A$1:$DB$79,Results!$C58,FALSE)),"",IF(HLOOKUP(AZ$2,Monitoring_eng!$A$1:$DB$79,Results!$C58,FALSE)=$I58,$P58,IF(HLOOKUP(AZ$2,Monitoring_eng!$A$1:$DB$79,Results!$C58,FALSE)=$K58,$Q58,IF(HLOOKUP(AZ$2,Monitoring_eng!$A$1:$DB$79,Results!$C58,FALSE)=$M58,$R58,IF(HLOOKUP(AZ$2,Monitoring_eng!$A$1:$DB$79,Results!$C58,FALSE)=$O58,$S58,"CHYBA")))))</f>
        <v>1.5</v>
      </c>
      <c r="BA58" s="60">
        <f>IF(ISBLANK(HLOOKUP(BA$2,Monitoring_eng!$A$1:$DB$79,Results!$C58,FALSE)),"",IF(HLOOKUP(BA$2,Monitoring_eng!$A$1:$DB$79,Results!$C58,FALSE)=$I58,$P58,IF(HLOOKUP(BA$2,Monitoring_eng!$A$1:$DB$79,Results!$C58,FALSE)=$K58,$Q58,IF(HLOOKUP(BA$2,Monitoring_eng!$A$1:$DB$79,Results!$C58,FALSE)=$M58,$R58,IF(HLOOKUP(BA$2,Monitoring_eng!$A$1:$DB$79,Results!$C58,FALSE)=$O58,$S58,"CHYBA")))))</f>
        <v>1.5</v>
      </c>
      <c r="BB58" s="60">
        <f>IF(ISBLANK(HLOOKUP(BB$2,Monitoring_eng!$A$1:$DB$79,Results!$C58,FALSE)),"",IF(HLOOKUP(BB$2,Monitoring_eng!$A$1:$DB$79,Results!$C58,FALSE)=$I58,$P58,IF(HLOOKUP(BB$2,Monitoring_eng!$A$1:$DB$79,Results!$C58,FALSE)=$K58,$Q58,IF(HLOOKUP(BB$2,Monitoring_eng!$A$1:$DB$79,Results!$C58,FALSE)=$M58,$R58,IF(HLOOKUP(BB$2,Monitoring_eng!$A$1:$DB$79,Results!$C58,FALSE)=$O58,$S58,"CHYBA")))))</f>
        <v>3</v>
      </c>
      <c r="BC58" s="60">
        <f>IF(ISBLANK(HLOOKUP(BC$2,Monitoring_eng!$A$1:$DB$79,Results!$C58,FALSE)),"",IF(HLOOKUP(BC$2,Monitoring_eng!$A$1:$DB$79,Results!$C58,FALSE)=$I58,$P58,IF(HLOOKUP(BC$2,Monitoring_eng!$A$1:$DB$79,Results!$C58,FALSE)=$K58,$Q58,IF(HLOOKUP(BC$2,Monitoring_eng!$A$1:$DB$79,Results!$C58,FALSE)=$M58,$R58,IF(HLOOKUP(BC$2,Monitoring_eng!$A$1:$DB$79,Results!$C58,FALSE)=$O58,$S58,"CHYBA")))))</f>
        <v>3</v>
      </c>
      <c r="BD58" s="60">
        <f>IF(ISBLANK(HLOOKUP(BD$2,Monitoring_eng!$A$1:$DB$79,Results!$C58,FALSE)),"",IF(HLOOKUP(BD$2,Monitoring_eng!$A$1:$DB$79,Results!$C58,FALSE)=$I58,$P58,IF(HLOOKUP(BD$2,Monitoring_eng!$A$1:$DB$79,Results!$C58,FALSE)=$K58,$Q58,IF(HLOOKUP(BD$2,Monitoring_eng!$A$1:$DB$79,Results!$C58,FALSE)=$M58,$R58,IF(HLOOKUP(BD$2,Monitoring_eng!$A$1:$DB$79,Results!$C58,FALSE)=$O58,$S58,"CHYBA")))))</f>
        <v>1.5</v>
      </c>
      <c r="BE58" s="60">
        <f>IF(ISBLANK(HLOOKUP(BE$2,Monitoring_eng!$A$1:$DB$79,Results!$C58,FALSE)),"",IF(HLOOKUP(BE$2,Monitoring_eng!$A$1:$DB$79,Results!$C58,FALSE)=$I58,$P58,IF(HLOOKUP(BE$2,Monitoring_eng!$A$1:$DB$79,Results!$C58,FALSE)=$K58,$Q58,IF(HLOOKUP(BE$2,Monitoring_eng!$A$1:$DB$79,Results!$C58,FALSE)=$M58,$R58,IF(HLOOKUP(BE$2,Monitoring_eng!$A$1:$DB$79,Results!$C58,FALSE)=$O58,$S58,"CHYBA")))))</f>
        <v>3</v>
      </c>
      <c r="BF58" s="60">
        <f>IF(ISBLANK(HLOOKUP(BF$2,Monitoring_eng!$A$1:$DB$79,Results!$C58,FALSE)),"",IF(HLOOKUP(BF$2,Monitoring_eng!$A$1:$DB$79,Results!$C58,FALSE)=$I58,$P58,IF(HLOOKUP(BF$2,Monitoring_eng!$A$1:$DB$79,Results!$C58,FALSE)=$K58,$Q58,IF(HLOOKUP(BF$2,Monitoring_eng!$A$1:$DB$79,Results!$C58,FALSE)=$M58,$R58,IF(HLOOKUP(BF$2,Monitoring_eng!$A$1:$DB$79,Results!$C58,FALSE)=$O58,$S58,"CHYBA")))))</f>
        <v>0</v>
      </c>
      <c r="BG58" s="60">
        <f>IF(ISBLANK(HLOOKUP(BG$2,Monitoring_eng!$A$1:$DB$79,Results!$C58,FALSE)),"",IF(HLOOKUP(BG$2,Monitoring_eng!$A$1:$DB$79,Results!$C58,FALSE)=$I58,$P58,IF(HLOOKUP(BG$2,Monitoring_eng!$A$1:$DB$79,Results!$C58,FALSE)=$K58,$Q58,IF(HLOOKUP(BG$2,Monitoring_eng!$A$1:$DB$79,Results!$C58,FALSE)=$M58,$R58,IF(HLOOKUP(BG$2,Monitoring_eng!$A$1:$DB$79,Results!$C58,FALSE)=$O58,$S58,"CHYBA")))))</f>
        <v>3</v>
      </c>
      <c r="BH58" s="60">
        <f>IF(ISBLANK(HLOOKUP(BH$2,Monitoring_eng!$A$1:$DB$79,Results!$C58,FALSE)),"",IF(HLOOKUP(BH$2,Monitoring_eng!$A$1:$DB$79,Results!$C58,FALSE)=$I58,$P58,IF(HLOOKUP(BH$2,Monitoring_eng!$A$1:$DB$79,Results!$C58,FALSE)=$K58,$Q58,IF(HLOOKUP(BH$2,Monitoring_eng!$A$1:$DB$79,Results!$C58,FALSE)=$M58,$R58,IF(HLOOKUP(BH$2,Monitoring_eng!$A$1:$DB$79,Results!$C58,FALSE)=$O58,$S58,"CHYBA")))))</f>
        <v>3</v>
      </c>
      <c r="BI58" s="60">
        <f>IF(ISBLANK(HLOOKUP(BI$2,Monitoring_eng!$A$1:$DB$79,Results!$C58,FALSE)),"",IF(HLOOKUP(BI$2,Monitoring_eng!$A$1:$DB$79,Results!$C58,FALSE)=$I58,$P58,IF(HLOOKUP(BI$2,Monitoring_eng!$A$1:$DB$79,Results!$C58,FALSE)=$K58,$Q58,IF(HLOOKUP(BI$2,Monitoring_eng!$A$1:$DB$79,Results!$C58,FALSE)=$M58,$R58,IF(HLOOKUP(BI$2,Monitoring_eng!$A$1:$DB$79,Results!$C58,FALSE)=$O58,$S58,"CHYBA")))))</f>
        <v>1.5</v>
      </c>
      <c r="BJ58" s="60">
        <f>IF(ISBLANK(HLOOKUP(BJ$2,Monitoring_eng!$A$1:$DB$79,Results!$C58,FALSE)),"",IF(HLOOKUP(BJ$2,Monitoring_eng!$A$1:$DB$79,Results!$C58,FALSE)=$I58,$P58,IF(HLOOKUP(BJ$2,Monitoring_eng!$A$1:$DB$79,Results!$C58,FALSE)=$K58,$Q58,IF(HLOOKUP(BJ$2,Monitoring_eng!$A$1:$DB$79,Results!$C58,FALSE)=$M58,$R58,IF(HLOOKUP(BJ$2,Monitoring_eng!$A$1:$DB$79,Results!$C58,FALSE)=$O58,$S58,"CHYBA")))))</f>
        <v>3</v>
      </c>
      <c r="BK58" s="60">
        <f>IF(ISBLANK(HLOOKUP(BK$2,Monitoring_eng!$A$1:$DB$79,Results!$C58,FALSE)),"",IF(HLOOKUP(BK$2,Monitoring_eng!$A$1:$DB$79,Results!$C58,FALSE)=$I58,$P58,IF(HLOOKUP(BK$2,Monitoring_eng!$A$1:$DB$79,Results!$C58,FALSE)=$K58,$Q58,IF(HLOOKUP(BK$2,Monitoring_eng!$A$1:$DB$79,Results!$C58,FALSE)=$M58,$R58,IF(HLOOKUP(BK$2,Monitoring_eng!$A$1:$DB$79,Results!$C58,FALSE)=$O58,$S58,"CHYBA")))))</f>
        <v>1.5</v>
      </c>
      <c r="BL58" s="60">
        <f>IF(ISBLANK(HLOOKUP(BL$2,Monitoring_eng!$A$1:$DB$79,Results!$C58,FALSE)),"",IF(HLOOKUP(BL$2,Monitoring_eng!$A$1:$DB$79,Results!$C58,FALSE)=$I58,$P58,IF(HLOOKUP(BL$2,Monitoring_eng!$A$1:$DB$79,Results!$C58,FALSE)=$K58,$Q58,IF(HLOOKUP(BL$2,Monitoring_eng!$A$1:$DB$79,Results!$C58,FALSE)=$M58,$R58,IF(HLOOKUP(BL$2,Monitoring_eng!$A$1:$DB$79,Results!$C58,FALSE)=$O58,$S58,"CHYBA")))))</f>
        <v>1.5</v>
      </c>
      <c r="BM58" s="60">
        <f>IF(ISBLANK(HLOOKUP(BM$2,Monitoring_eng!$A$1:$DB$79,Results!$C58,FALSE)),"",IF(HLOOKUP(BM$2,Monitoring_eng!$A$1:$DB$79,Results!$C58,FALSE)=$I58,$P58,IF(HLOOKUP(BM$2,Monitoring_eng!$A$1:$DB$79,Results!$C58,FALSE)=$K58,$Q58,IF(HLOOKUP(BM$2,Monitoring_eng!$A$1:$DB$79,Results!$C58,FALSE)=$M58,$R58,IF(HLOOKUP(BM$2,Monitoring_eng!$A$1:$DB$79,Results!$C58,FALSE)=$O58,$S58,"CHYBA")))))</f>
        <v>3</v>
      </c>
      <c r="BN58" s="60">
        <f>IF(ISBLANK(HLOOKUP(BN$2,Monitoring_eng!$A$1:$DB$79,Results!$C58,FALSE)),"",IF(HLOOKUP(BN$2,Monitoring_eng!$A$1:$DB$79,Results!$C58,FALSE)=$I58,$P58,IF(HLOOKUP(BN$2,Monitoring_eng!$A$1:$DB$79,Results!$C58,FALSE)=$K58,$Q58,IF(HLOOKUP(BN$2,Monitoring_eng!$A$1:$DB$79,Results!$C58,FALSE)=$M58,$R58,IF(HLOOKUP(BN$2,Monitoring_eng!$A$1:$DB$79,Results!$C58,FALSE)=$O58,$S58,"CHYBA")))))</f>
        <v>3</v>
      </c>
      <c r="BO58" s="60">
        <f>IF(ISBLANK(HLOOKUP(BO$2,Monitoring_eng!$A$1:$DB$79,Results!$C58,FALSE)),"",IF(HLOOKUP(BO$2,Monitoring_eng!$A$1:$DB$79,Results!$C58,FALSE)=$I58,$P58,IF(HLOOKUP(BO$2,Monitoring_eng!$A$1:$DB$79,Results!$C58,FALSE)=$K58,$Q58,IF(HLOOKUP(BO$2,Monitoring_eng!$A$1:$DB$79,Results!$C58,FALSE)=$M58,$R58,IF(HLOOKUP(BO$2,Monitoring_eng!$A$1:$DB$79,Results!$C58,FALSE)=$O58,$S58,"CHYBA")))))</f>
        <v>3</v>
      </c>
      <c r="BP58" s="60">
        <f>IF(ISBLANK(HLOOKUP(BP$2,Monitoring_eng!$A$1:$DB$79,Results!$C58,FALSE)),"",IF(HLOOKUP(BP$2,Monitoring_eng!$A$1:$DB$79,Results!$C58,FALSE)=$I58,$P58,IF(HLOOKUP(BP$2,Monitoring_eng!$A$1:$DB$79,Results!$C58,FALSE)=$K58,$Q58,IF(HLOOKUP(BP$2,Monitoring_eng!$A$1:$DB$79,Results!$C58,FALSE)=$M58,$R58,IF(HLOOKUP(BP$2,Monitoring_eng!$A$1:$DB$79,Results!$C58,FALSE)=$O58,$S58,"CHYBA")))))</f>
        <v>3</v>
      </c>
      <c r="BQ58" s="60">
        <f>IF(ISBLANK(HLOOKUP(BQ$2,Monitoring_eng!$A$1:$DB$79,Results!$C58,FALSE)),"",IF(HLOOKUP(BQ$2,Monitoring_eng!$A$1:$DB$79,Results!$C58,FALSE)=$I58,$P58,IF(HLOOKUP(BQ$2,Monitoring_eng!$A$1:$DB$79,Results!$C58,FALSE)=$K58,$Q58,IF(HLOOKUP(BQ$2,Monitoring_eng!$A$1:$DB$79,Results!$C58,FALSE)=$M58,$R58,IF(HLOOKUP(BQ$2,Monitoring_eng!$A$1:$DB$79,Results!$C58,FALSE)=$O58,$S58,"CHYBA")))))</f>
        <v>3</v>
      </c>
    </row>
    <row r="59" spans="1:69" x14ac:dyDescent="0.3">
      <c r="A59" s="37" t="s">
        <v>909</v>
      </c>
      <c r="B59" s="37" t="s">
        <v>359</v>
      </c>
      <c r="C59" s="37">
        <v>58</v>
      </c>
      <c r="D59" s="49" t="s">
        <v>176</v>
      </c>
      <c r="E59" s="49" t="s">
        <v>188</v>
      </c>
      <c r="F59" s="50" t="s">
        <v>54</v>
      </c>
      <c r="G59" s="37">
        <v>3</v>
      </c>
      <c r="H59" s="37" t="s">
        <v>481</v>
      </c>
      <c r="I59" s="37" t="s">
        <v>621</v>
      </c>
      <c r="J59" s="37" t="s">
        <v>482</v>
      </c>
      <c r="K59" s="59" t="s">
        <v>622</v>
      </c>
      <c r="L59" s="37" t="s">
        <v>483</v>
      </c>
      <c r="M59" s="37" t="s">
        <v>623</v>
      </c>
      <c r="N59" s="37" t="s">
        <v>755</v>
      </c>
      <c r="O59" s="37" t="s">
        <v>755</v>
      </c>
      <c r="P59" s="37">
        <f t="shared" si="0"/>
        <v>3</v>
      </c>
      <c r="Q59" s="37">
        <v>0</v>
      </c>
      <c r="R59" s="37">
        <f t="shared" si="1"/>
        <v>1.5</v>
      </c>
      <c r="S59" s="37" t="s">
        <v>755</v>
      </c>
      <c r="T59" s="60">
        <f>IF(ISBLANK(HLOOKUP(T$2,Monitoring_eng!$A$1:$DB$79,Results!$C59,FALSE)),"",IF(HLOOKUP(T$2,Monitoring_eng!$A$1:$DB$79,Results!$C59,FALSE)=$I59,$P59,IF(HLOOKUP(T$2,Monitoring_eng!$A$1:$DB$79,Results!$C59,FALSE)=$K59,$Q59,IF(HLOOKUP(T$2,Monitoring_eng!$A$1:$DB$79,Results!$C59,FALSE)=$M59,$R59,IF(HLOOKUP(T$2,Monitoring_eng!$A$1:$DB$79,Results!$C59,FALSE)=$O59,$S59,"CHYBA")))))</f>
        <v>3</v>
      </c>
      <c r="U59" s="60">
        <f>IF(ISBLANK(HLOOKUP(U$2,Monitoring_eng!$A$1:$DB$79,Results!$C59,FALSE)),"",IF(HLOOKUP(U$2,Monitoring_eng!$A$1:$DB$79,Results!$C59,FALSE)=$I59,$P59,IF(HLOOKUP(U$2,Monitoring_eng!$A$1:$DB$79,Results!$C59,FALSE)=$K59,$Q59,IF(HLOOKUP(U$2,Monitoring_eng!$A$1:$DB$79,Results!$C59,FALSE)=$M59,$R59,IF(HLOOKUP(U$2,Monitoring_eng!$A$1:$DB$79,Results!$C59,FALSE)=$O59,$S59,"CHYBA")))))</f>
        <v>3</v>
      </c>
      <c r="V59" s="60">
        <f>IF(ISBLANK(HLOOKUP(V$2,Monitoring_eng!$A$1:$DB$79,Results!$C59,FALSE)),"",IF(HLOOKUP(V$2,Monitoring_eng!$A$1:$DB$79,Results!$C59,FALSE)=$I59,$P59,IF(HLOOKUP(V$2,Monitoring_eng!$A$1:$DB$79,Results!$C59,FALSE)=$K59,$Q59,IF(HLOOKUP(V$2,Monitoring_eng!$A$1:$DB$79,Results!$C59,FALSE)=$M59,$R59,IF(HLOOKUP(V$2,Monitoring_eng!$A$1:$DB$79,Results!$C59,FALSE)=$O59,$S59,"CHYBA")))))</f>
        <v>3</v>
      </c>
      <c r="W59" s="60">
        <f>IF(ISBLANK(HLOOKUP(W$2,Monitoring_eng!$A$1:$DB$79,Results!$C59,FALSE)),"",IF(HLOOKUP(W$2,Monitoring_eng!$A$1:$DB$79,Results!$C59,FALSE)=$I59,$P59,IF(HLOOKUP(W$2,Monitoring_eng!$A$1:$DB$79,Results!$C59,FALSE)=$K59,$Q59,IF(HLOOKUP(W$2,Monitoring_eng!$A$1:$DB$79,Results!$C59,FALSE)=$M59,$R59,IF(HLOOKUP(W$2,Monitoring_eng!$A$1:$DB$79,Results!$C59,FALSE)=$O59,$S59,"CHYBA")))))</f>
        <v>3</v>
      </c>
      <c r="X59" s="60">
        <f>IF(ISBLANK(HLOOKUP(X$2,Monitoring_eng!$A$1:$DB$79,Results!$C59,FALSE)),"",IF(HLOOKUP(X$2,Monitoring_eng!$A$1:$DB$79,Results!$C59,FALSE)=$I59,$P59,IF(HLOOKUP(X$2,Monitoring_eng!$A$1:$DB$79,Results!$C59,FALSE)=$K59,$Q59,IF(HLOOKUP(X$2,Monitoring_eng!$A$1:$DB$79,Results!$C59,FALSE)=$M59,$R59,IF(HLOOKUP(X$2,Monitoring_eng!$A$1:$DB$79,Results!$C59,FALSE)=$O59,$S59,"CHYBA")))))</f>
        <v>3</v>
      </c>
      <c r="Y59" s="60">
        <f>IF(ISBLANK(HLOOKUP(Y$2,Monitoring_eng!$A$1:$DB$79,Results!$C59,FALSE)),"",IF(HLOOKUP(Y$2,Monitoring_eng!$A$1:$DB$79,Results!$C59,FALSE)=$I59,$P59,IF(HLOOKUP(Y$2,Monitoring_eng!$A$1:$DB$79,Results!$C59,FALSE)=$K59,$Q59,IF(HLOOKUP(Y$2,Monitoring_eng!$A$1:$DB$79,Results!$C59,FALSE)=$M59,$R59,IF(HLOOKUP(Y$2,Monitoring_eng!$A$1:$DB$79,Results!$C59,FALSE)=$O59,$S59,"CHYBA")))))</f>
        <v>3</v>
      </c>
      <c r="Z59" s="60">
        <f>IF(ISBLANK(HLOOKUP(Z$2,Monitoring_eng!$A$1:$DB$79,Results!$C59,FALSE)),"",IF(HLOOKUP(Z$2,Monitoring_eng!$A$1:$DB$79,Results!$C59,FALSE)=$I59,$P59,IF(HLOOKUP(Z$2,Monitoring_eng!$A$1:$DB$79,Results!$C59,FALSE)=$K59,$Q59,IF(HLOOKUP(Z$2,Monitoring_eng!$A$1:$DB$79,Results!$C59,FALSE)=$M59,$R59,IF(HLOOKUP(Z$2,Monitoring_eng!$A$1:$DB$79,Results!$C59,FALSE)=$O59,$S59,"CHYBA")))))</f>
        <v>3</v>
      </c>
      <c r="AA59" s="60">
        <f>IF(ISBLANK(HLOOKUP(AA$2,Monitoring_eng!$A$1:$DB$79,Results!$C59,FALSE)),"",IF(HLOOKUP(AA$2,Monitoring_eng!$A$1:$DB$79,Results!$C59,FALSE)=$I59,$P59,IF(HLOOKUP(AA$2,Monitoring_eng!$A$1:$DB$79,Results!$C59,FALSE)=$K59,$Q59,IF(HLOOKUP(AA$2,Monitoring_eng!$A$1:$DB$79,Results!$C59,FALSE)=$M59,$R59,IF(HLOOKUP(AA$2,Monitoring_eng!$A$1:$DB$79,Results!$C59,FALSE)=$O59,$S59,"CHYBA")))))</f>
        <v>3</v>
      </c>
      <c r="AB59" s="60">
        <f>IF(ISBLANK(HLOOKUP(AB$2,Monitoring_eng!$A$1:$DB$79,Results!$C59,FALSE)),"",IF(HLOOKUP(AB$2,Monitoring_eng!$A$1:$DB$79,Results!$C59,FALSE)=$I59,$P59,IF(HLOOKUP(AB$2,Monitoring_eng!$A$1:$DB$79,Results!$C59,FALSE)=$K59,$Q59,IF(HLOOKUP(AB$2,Monitoring_eng!$A$1:$DB$79,Results!$C59,FALSE)=$M59,$R59,IF(HLOOKUP(AB$2,Monitoring_eng!$A$1:$DB$79,Results!$C59,FALSE)=$O59,$S59,"CHYBA")))))</f>
        <v>3</v>
      </c>
      <c r="AC59" s="60">
        <f>IF(ISBLANK(HLOOKUP(AC$2,Monitoring_eng!$A$1:$DB$79,Results!$C59,FALSE)),"",IF(HLOOKUP(AC$2,Monitoring_eng!$A$1:$DB$79,Results!$C59,FALSE)=$I59,$P59,IF(HLOOKUP(AC$2,Monitoring_eng!$A$1:$DB$79,Results!$C59,FALSE)=$K59,$Q59,IF(HLOOKUP(AC$2,Monitoring_eng!$A$1:$DB$79,Results!$C59,FALSE)=$M59,$R59,IF(HLOOKUP(AC$2,Monitoring_eng!$A$1:$DB$79,Results!$C59,FALSE)=$O59,$S59,"CHYBA")))))</f>
        <v>3</v>
      </c>
      <c r="AD59" s="60">
        <f>IF(ISBLANK(HLOOKUP(AD$2,Monitoring_eng!$A$1:$DB$79,Results!$C59,FALSE)),"",IF(HLOOKUP(AD$2,Monitoring_eng!$A$1:$DB$79,Results!$C59,FALSE)=$I59,$P59,IF(HLOOKUP(AD$2,Monitoring_eng!$A$1:$DB$79,Results!$C59,FALSE)=$K59,$Q59,IF(HLOOKUP(AD$2,Monitoring_eng!$A$1:$DB$79,Results!$C59,FALSE)=$M59,$R59,IF(HLOOKUP(AD$2,Monitoring_eng!$A$1:$DB$79,Results!$C59,FALSE)=$O59,$S59,"CHYBA")))))</f>
        <v>3</v>
      </c>
      <c r="AE59" s="60">
        <f>IF(ISBLANK(HLOOKUP(AE$2,Monitoring_eng!$A$1:$DB$79,Results!$C59,FALSE)),"",IF(HLOOKUP(AE$2,Monitoring_eng!$A$1:$DB$79,Results!$C59,FALSE)=$I59,$P59,IF(HLOOKUP(AE$2,Monitoring_eng!$A$1:$DB$79,Results!$C59,FALSE)=$K59,$Q59,IF(HLOOKUP(AE$2,Monitoring_eng!$A$1:$DB$79,Results!$C59,FALSE)=$M59,$R59,IF(HLOOKUP(AE$2,Monitoring_eng!$A$1:$DB$79,Results!$C59,FALSE)=$O59,$S59,"CHYBA")))))</f>
        <v>3</v>
      </c>
      <c r="AF59" s="60">
        <f>IF(ISBLANK(HLOOKUP(AF$2,Monitoring_eng!$A$1:$DB$79,Results!$C59,FALSE)),"",IF(HLOOKUP(AF$2,Monitoring_eng!$A$1:$DB$79,Results!$C59,FALSE)=$I59,$P59,IF(HLOOKUP(AF$2,Monitoring_eng!$A$1:$DB$79,Results!$C59,FALSE)=$K59,$Q59,IF(HLOOKUP(AF$2,Monitoring_eng!$A$1:$DB$79,Results!$C59,FALSE)=$M59,$R59,IF(HLOOKUP(AF$2,Monitoring_eng!$A$1:$DB$79,Results!$C59,FALSE)=$O59,$S59,"CHYBA")))))</f>
        <v>3</v>
      </c>
      <c r="AG59" s="60">
        <f>IF(ISBLANK(HLOOKUP(AG$2,Monitoring_eng!$A$1:$DB$79,Results!$C59,FALSE)),"",IF(HLOOKUP(AG$2,Monitoring_eng!$A$1:$DB$79,Results!$C59,FALSE)=$I59,$P59,IF(HLOOKUP(AG$2,Monitoring_eng!$A$1:$DB$79,Results!$C59,FALSE)=$K59,$Q59,IF(HLOOKUP(AG$2,Monitoring_eng!$A$1:$DB$79,Results!$C59,FALSE)=$M59,$R59,IF(HLOOKUP(AG$2,Monitoring_eng!$A$1:$DB$79,Results!$C59,FALSE)=$O59,$S59,"CHYBA")))))</f>
        <v>3</v>
      </c>
      <c r="AH59" s="60">
        <f>IF(ISBLANK(HLOOKUP(AH$2,Monitoring_eng!$A$1:$DB$79,Results!$C59,FALSE)),"",IF(HLOOKUP(AH$2,Monitoring_eng!$A$1:$DB$79,Results!$C59,FALSE)=$I59,$P59,IF(HLOOKUP(AH$2,Monitoring_eng!$A$1:$DB$79,Results!$C59,FALSE)=$K59,$Q59,IF(HLOOKUP(AH$2,Monitoring_eng!$A$1:$DB$79,Results!$C59,FALSE)=$M59,$R59,IF(HLOOKUP(AH$2,Monitoring_eng!$A$1:$DB$79,Results!$C59,FALSE)=$O59,$S59,"CHYBA")))))</f>
        <v>3</v>
      </c>
      <c r="AI59" s="60">
        <f>IF(ISBLANK(HLOOKUP(AI$2,Monitoring_eng!$A$1:$DB$79,Results!$C59,FALSE)),"",IF(HLOOKUP(AI$2,Monitoring_eng!$A$1:$DB$79,Results!$C59,FALSE)=$I59,$P59,IF(HLOOKUP(AI$2,Monitoring_eng!$A$1:$DB$79,Results!$C59,FALSE)=$K59,$Q59,IF(HLOOKUP(AI$2,Monitoring_eng!$A$1:$DB$79,Results!$C59,FALSE)=$M59,$R59,IF(HLOOKUP(AI$2,Monitoring_eng!$A$1:$DB$79,Results!$C59,FALSE)=$O59,$S59,"CHYBA")))))</f>
        <v>3</v>
      </c>
      <c r="AJ59" s="60">
        <f>IF(ISBLANK(HLOOKUP(AJ$2,Monitoring_eng!$A$1:$DB$79,Results!$C59,FALSE)),"",IF(HLOOKUP(AJ$2,Monitoring_eng!$A$1:$DB$79,Results!$C59,FALSE)=$I59,$P59,IF(HLOOKUP(AJ$2,Monitoring_eng!$A$1:$DB$79,Results!$C59,FALSE)=$K59,$Q59,IF(HLOOKUP(AJ$2,Monitoring_eng!$A$1:$DB$79,Results!$C59,FALSE)=$M59,$R59,IF(HLOOKUP(AJ$2,Monitoring_eng!$A$1:$DB$79,Results!$C59,FALSE)=$O59,$S59,"CHYBA")))))</f>
        <v>3</v>
      </c>
      <c r="AK59" s="60">
        <f>IF(ISBLANK(HLOOKUP(AK$2,Monitoring_eng!$A$1:$DB$79,Results!$C59,FALSE)),"",IF(HLOOKUP(AK$2,Monitoring_eng!$A$1:$DB$79,Results!$C59,FALSE)=$I59,$P59,IF(HLOOKUP(AK$2,Monitoring_eng!$A$1:$DB$79,Results!$C59,FALSE)=$K59,$Q59,IF(HLOOKUP(AK$2,Monitoring_eng!$A$1:$DB$79,Results!$C59,FALSE)=$M59,$R59,IF(HLOOKUP(AK$2,Monitoring_eng!$A$1:$DB$79,Results!$C59,FALSE)=$O59,$S59,"CHYBA")))))</f>
        <v>3</v>
      </c>
      <c r="AL59" s="60">
        <f>IF(ISBLANK(HLOOKUP(AL$2,Monitoring_eng!$A$1:$DB$79,Results!$C59,FALSE)),"",IF(HLOOKUP(AL$2,Monitoring_eng!$A$1:$DB$79,Results!$C59,FALSE)=$I59,$P59,IF(HLOOKUP(AL$2,Monitoring_eng!$A$1:$DB$79,Results!$C59,FALSE)=$K59,$Q59,IF(HLOOKUP(AL$2,Monitoring_eng!$A$1:$DB$79,Results!$C59,FALSE)=$M59,$R59,IF(HLOOKUP(AL$2,Monitoring_eng!$A$1:$DB$79,Results!$C59,FALSE)=$O59,$S59,"CHYBA")))))</f>
        <v>3</v>
      </c>
      <c r="AM59" s="60">
        <f>IF(ISBLANK(HLOOKUP(AM$2,Monitoring_eng!$A$1:$DB$79,Results!$C59,FALSE)),"",IF(HLOOKUP(AM$2,Monitoring_eng!$A$1:$DB$79,Results!$C59,FALSE)=$I59,$P59,IF(HLOOKUP(AM$2,Monitoring_eng!$A$1:$DB$79,Results!$C59,FALSE)=$K59,$Q59,IF(HLOOKUP(AM$2,Monitoring_eng!$A$1:$DB$79,Results!$C59,FALSE)=$M59,$R59,IF(HLOOKUP(AM$2,Monitoring_eng!$A$1:$DB$79,Results!$C59,FALSE)=$O59,$S59,"CHYBA")))))</f>
        <v>3</v>
      </c>
      <c r="AN59" s="60">
        <f>IF(ISBLANK(HLOOKUP(AN$2,Monitoring_eng!$A$1:$DB$79,Results!$C59,FALSE)),"",IF(HLOOKUP(AN$2,Monitoring_eng!$A$1:$DB$79,Results!$C59,FALSE)=$I59,$P59,IF(HLOOKUP(AN$2,Monitoring_eng!$A$1:$DB$79,Results!$C59,FALSE)=$K59,$Q59,IF(HLOOKUP(AN$2,Monitoring_eng!$A$1:$DB$79,Results!$C59,FALSE)=$M59,$R59,IF(HLOOKUP(AN$2,Monitoring_eng!$A$1:$DB$79,Results!$C59,FALSE)=$O59,$S59,"CHYBA")))))</f>
        <v>3</v>
      </c>
      <c r="AO59" s="60">
        <f>IF(ISBLANK(HLOOKUP(AO$2,Monitoring_eng!$A$1:$DB$79,Results!$C59,FALSE)),"",IF(HLOOKUP(AO$2,Monitoring_eng!$A$1:$DB$79,Results!$C59,FALSE)=$I59,$P59,IF(HLOOKUP(AO$2,Monitoring_eng!$A$1:$DB$79,Results!$C59,FALSE)=$K59,$Q59,IF(HLOOKUP(AO$2,Monitoring_eng!$A$1:$DB$79,Results!$C59,FALSE)=$M59,$R59,IF(HLOOKUP(AO$2,Monitoring_eng!$A$1:$DB$79,Results!$C59,FALSE)=$O59,$S59,"CHYBA")))))</f>
        <v>3</v>
      </c>
      <c r="AP59" s="60">
        <f>IF(ISBLANK(HLOOKUP(AP$2,Monitoring_eng!$A$1:$DB$79,Results!$C59,FALSE)),"",IF(HLOOKUP(AP$2,Monitoring_eng!$A$1:$DB$79,Results!$C59,FALSE)=$I59,$P59,IF(HLOOKUP(AP$2,Monitoring_eng!$A$1:$DB$79,Results!$C59,FALSE)=$K59,$Q59,IF(HLOOKUP(AP$2,Monitoring_eng!$A$1:$DB$79,Results!$C59,FALSE)=$M59,$R59,IF(HLOOKUP(AP$2,Monitoring_eng!$A$1:$DB$79,Results!$C59,FALSE)=$O59,$S59,"CHYBA")))))</f>
        <v>3</v>
      </c>
      <c r="AQ59" s="60">
        <f>IF(ISBLANK(HLOOKUP(AQ$2,Monitoring_eng!$A$1:$DB$79,Results!$C59,FALSE)),"",IF(HLOOKUP(AQ$2,Monitoring_eng!$A$1:$DB$79,Results!$C59,FALSE)=$I59,$P59,IF(HLOOKUP(AQ$2,Monitoring_eng!$A$1:$DB$79,Results!$C59,FALSE)=$K59,$Q59,IF(HLOOKUP(AQ$2,Monitoring_eng!$A$1:$DB$79,Results!$C59,FALSE)=$M59,$R59,IF(HLOOKUP(AQ$2,Monitoring_eng!$A$1:$DB$79,Results!$C59,FALSE)=$O59,$S59,"CHYBA")))))</f>
        <v>3</v>
      </c>
      <c r="AR59" s="60">
        <f>IF(ISBLANK(HLOOKUP(AR$2,Monitoring_eng!$A$1:$DB$79,Results!$C59,FALSE)),"",IF(HLOOKUP(AR$2,Monitoring_eng!$A$1:$DB$79,Results!$C59,FALSE)=$I59,$P59,IF(HLOOKUP(AR$2,Monitoring_eng!$A$1:$DB$79,Results!$C59,FALSE)=$K59,$Q59,IF(HLOOKUP(AR$2,Monitoring_eng!$A$1:$DB$79,Results!$C59,FALSE)=$M59,$R59,IF(HLOOKUP(AR$2,Monitoring_eng!$A$1:$DB$79,Results!$C59,FALSE)=$O59,$S59,"CHYBA")))))</f>
        <v>3</v>
      </c>
      <c r="AS59" s="60">
        <f>IF(ISBLANK(HLOOKUP(AS$2,Monitoring_eng!$A$1:$DB$79,Results!$C59,FALSE)),"",IF(HLOOKUP(AS$2,Monitoring_eng!$A$1:$DB$79,Results!$C59,FALSE)=$I59,$P59,IF(HLOOKUP(AS$2,Monitoring_eng!$A$1:$DB$79,Results!$C59,FALSE)=$K59,$Q59,IF(HLOOKUP(AS$2,Monitoring_eng!$A$1:$DB$79,Results!$C59,FALSE)=$M59,$R59,IF(HLOOKUP(AS$2,Monitoring_eng!$A$1:$DB$79,Results!$C59,FALSE)=$O59,$S59,"CHYBA")))))</f>
        <v>3</v>
      </c>
      <c r="AT59" s="60">
        <f>IF(ISBLANK(HLOOKUP(AT$2,Monitoring_eng!$A$1:$DB$79,Results!$C59,FALSE)),"",IF(HLOOKUP(AT$2,Monitoring_eng!$A$1:$DB$79,Results!$C59,FALSE)=$I59,$P59,IF(HLOOKUP(AT$2,Monitoring_eng!$A$1:$DB$79,Results!$C59,FALSE)=$K59,$Q59,IF(HLOOKUP(AT$2,Monitoring_eng!$A$1:$DB$79,Results!$C59,FALSE)=$M59,$R59,IF(HLOOKUP(AT$2,Monitoring_eng!$A$1:$DB$79,Results!$C59,FALSE)=$O59,$S59,"CHYBA")))))</f>
        <v>3</v>
      </c>
      <c r="AU59" s="60">
        <f>IF(ISBLANK(HLOOKUP(AU$2,Monitoring_eng!$A$1:$DB$79,Results!$C59,FALSE)),"",IF(HLOOKUP(AU$2,Monitoring_eng!$A$1:$DB$79,Results!$C59,FALSE)=$I59,$P59,IF(HLOOKUP(AU$2,Monitoring_eng!$A$1:$DB$79,Results!$C59,FALSE)=$K59,$Q59,IF(HLOOKUP(AU$2,Monitoring_eng!$A$1:$DB$79,Results!$C59,FALSE)=$M59,$R59,IF(HLOOKUP(AU$2,Monitoring_eng!$A$1:$DB$79,Results!$C59,FALSE)=$O59,$S59,"CHYBA")))))</f>
        <v>3</v>
      </c>
      <c r="AV59" s="60">
        <f>IF(ISBLANK(HLOOKUP(AV$2,Monitoring_eng!$A$1:$DB$79,Results!$C59,FALSE)),"",IF(HLOOKUP(AV$2,Monitoring_eng!$A$1:$DB$79,Results!$C59,FALSE)=$I59,$P59,IF(HLOOKUP(AV$2,Monitoring_eng!$A$1:$DB$79,Results!$C59,FALSE)=$K59,$Q59,IF(HLOOKUP(AV$2,Monitoring_eng!$A$1:$DB$79,Results!$C59,FALSE)=$M59,$R59,IF(HLOOKUP(AV$2,Monitoring_eng!$A$1:$DB$79,Results!$C59,FALSE)=$O59,$S59,"CHYBA")))))</f>
        <v>3</v>
      </c>
      <c r="AW59" s="60">
        <f>IF(ISBLANK(HLOOKUP(AW$2,Monitoring_eng!$A$1:$DB$79,Results!$C59,FALSE)),"",IF(HLOOKUP(AW$2,Monitoring_eng!$A$1:$DB$79,Results!$C59,FALSE)=$I59,$P59,IF(HLOOKUP(AW$2,Monitoring_eng!$A$1:$DB$79,Results!$C59,FALSE)=$K59,$Q59,IF(HLOOKUP(AW$2,Monitoring_eng!$A$1:$DB$79,Results!$C59,FALSE)=$M59,$R59,IF(HLOOKUP(AW$2,Monitoring_eng!$A$1:$DB$79,Results!$C59,FALSE)=$O59,$S59,"CHYBA")))))</f>
        <v>3</v>
      </c>
      <c r="AX59" s="60">
        <f>IF(ISBLANK(HLOOKUP(AX$2,Monitoring_eng!$A$1:$DB$79,Results!$C59,FALSE)),"",IF(HLOOKUP(AX$2,Monitoring_eng!$A$1:$DB$79,Results!$C59,FALSE)=$I59,$P59,IF(HLOOKUP(AX$2,Monitoring_eng!$A$1:$DB$79,Results!$C59,FALSE)=$K59,$Q59,IF(HLOOKUP(AX$2,Monitoring_eng!$A$1:$DB$79,Results!$C59,FALSE)=$M59,$R59,IF(HLOOKUP(AX$2,Monitoring_eng!$A$1:$DB$79,Results!$C59,FALSE)=$O59,$S59,"CHYBA")))))</f>
        <v>3</v>
      </c>
      <c r="AY59" s="60">
        <f>IF(ISBLANK(HLOOKUP(AY$2,Monitoring_eng!$A$1:$DB$79,Results!$C59,FALSE)),"",IF(HLOOKUP(AY$2,Monitoring_eng!$A$1:$DB$79,Results!$C59,FALSE)=$I59,$P59,IF(HLOOKUP(AY$2,Monitoring_eng!$A$1:$DB$79,Results!$C59,FALSE)=$K59,$Q59,IF(HLOOKUP(AY$2,Monitoring_eng!$A$1:$DB$79,Results!$C59,FALSE)=$M59,$R59,IF(HLOOKUP(AY$2,Monitoring_eng!$A$1:$DB$79,Results!$C59,FALSE)=$O59,$S59,"CHYBA")))))</f>
        <v>3</v>
      </c>
      <c r="AZ59" s="60">
        <f>IF(ISBLANK(HLOOKUP(AZ$2,Monitoring_eng!$A$1:$DB$79,Results!$C59,FALSE)),"",IF(HLOOKUP(AZ$2,Monitoring_eng!$A$1:$DB$79,Results!$C59,FALSE)=$I59,$P59,IF(HLOOKUP(AZ$2,Monitoring_eng!$A$1:$DB$79,Results!$C59,FALSE)=$K59,$Q59,IF(HLOOKUP(AZ$2,Monitoring_eng!$A$1:$DB$79,Results!$C59,FALSE)=$M59,$R59,IF(HLOOKUP(AZ$2,Monitoring_eng!$A$1:$DB$79,Results!$C59,FALSE)=$O59,$S59,"CHYBA")))))</f>
        <v>3</v>
      </c>
      <c r="BA59" s="60">
        <f>IF(ISBLANK(HLOOKUP(BA$2,Monitoring_eng!$A$1:$DB$79,Results!$C59,FALSE)),"",IF(HLOOKUP(BA$2,Monitoring_eng!$A$1:$DB$79,Results!$C59,FALSE)=$I59,$P59,IF(HLOOKUP(BA$2,Monitoring_eng!$A$1:$DB$79,Results!$C59,FALSE)=$K59,$Q59,IF(HLOOKUP(BA$2,Monitoring_eng!$A$1:$DB$79,Results!$C59,FALSE)=$M59,$R59,IF(HLOOKUP(BA$2,Monitoring_eng!$A$1:$DB$79,Results!$C59,FALSE)=$O59,$S59,"CHYBA")))))</f>
        <v>3</v>
      </c>
      <c r="BB59" s="60">
        <f>IF(ISBLANK(HLOOKUP(BB$2,Monitoring_eng!$A$1:$DB$79,Results!$C59,FALSE)),"",IF(HLOOKUP(BB$2,Monitoring_eng!$A$1:$DB$79,Results!$C59,FALSE)=$I59,$P59,IF(HLOOKUP(BB$2,Monitoring_eng!$A$1:$DB$79,Results!$C59,FALSE)=$K59,$Q59,IF(HLOOKUP(BB$2,Monitoring_eng!$A$1:$DB$79,Results!$C59,FALSE)=$M59,$R59,IF(HLOOKUP(BB$2,Monitoring_eng!$A$1:$DB$79,Results!$C59,FALSE)=$O59,$S59,"CHYBA")))))</f>
        <v>3</v>
      </c>
      <c r="BC59" s="60">
        <f>IF(ISBLANK(HLOOKUP(BC$2,Monitoring_eng!$A$1:$DB$79,Results!$C59,FALSE)),"",IF(HLOOKUP(BC$2,Monitoring_eng!$A$1:$DB$79,Results!$C59,FALSE)=$I59,$P59,IF(HLOOKUP(BC$2,Monitoring_eng!$A$1:$DB$79,Results!$C59,FALSE)=$K59,$Q59,IF(HLOOKUP(BC$2,Monitoring_eng!$A$1:$DB$79,Results!$C59,FALSE)=$M59,$R59,IF(HLOOKUP(BC$2,Monitoring_eng!$A$1:$DB$79,Results!$C59,FALSE)=$O59,$S59,"CHYBA")))))</f>
        <v>3</v>
      </c>
      <c r="BD59" s="60">
        <f>IF(ISBLANK(HLOOKUP(BD$2,Monitoring_eng!$A$1:$DB$79,Results!$C59,FALSE)),"",IF(HLOOKUP(BD$2,Monitoring_eng!$A$1:$DB$79,Results!$C59,FALSE)=$I59,$P59,IF(HLOOKUP(BD$2,Monitoring_eng!$A$1:$DB$79,Results!$C59,FALSE)=$K59,$Q59,IF(HLOOKUP(BD$2,Monitoring_eng!$A$1:$DB$79,Results!$C59,FALSE)=$M59,$R59,IF(HLOOKUP(BD$2,Monitoring_eng!$A$1:$DB$79,Results!$C59,FALSE)=$O59,$S59,"CHYBA")))))</f>
        <v>3</v>
      </c>
      <c r="BE59" s="60">
        <f>IF(ISBLANK(HLOOKUP(BE$2,Monitoring_eng!$A$1:$DB$79,Results!$C59,FALSE)),"",IF(HLOOKUP(BE$2,Monitoring_eng!$A$1:$DB$79,Results!$C59,FALSE)=$I59,$P59,IF(HLOOKUP(BE$2,Monitoring_eng!$A$1:$DB$79,Results!$C59,FALSE)=$K59,$Q59,IF(HLOOKUP(BE$2,Monitoring_eng!$A$1:$DB$79,Results!$C59,FALSE)=$M59,$R59,IF(HLOOKUP(BE$2,Monitoring_eng!$A$1:$DB$79,Results!$C59,FALSE)=$O59,$S59,"CHYBA")))))</f>
        <v>3</v>
      </c>
      <c r="BF59" s="60">
        <f>IF(ISBLANK(HLOOKUP(BF$2,Monitoring_eng!$A$1:$DB$79,Results!$C59,FALSE)),"",IF(HLOOKUP(BF$2,Monitoring_eng!$A$1:$DB$79,Results!$C59,FALSE)=$I59,$P59,IF(HLOOKUP(BF$2,Monitoring_eng!$A$1:$DB$79,Results!$C59,FALSE)=$K59,$Q59,IF(HLOOKUP(BF$2,Monitoring_eng!$A$1:$DB$79,Results!$C59,FALSE)=$M59,$R59,IF(HLOOKUP(BF$2,Monitoring_eng!$A$1:$DB$79,Results!$C59,FALSE)=$O59,$S59,"CHYBA")))))</f>
        <v>3</v>
      </c>
      <c r="BG59" s="60">
        <f>IF(ISBLANK(HLOOKUP(BG$2,Monitoring_eng!$A$1:$DB$79,Results!$C59,FALSE)),"",IF(HLOOKUP(BG$2,Monitoring_eng!$A$1:$DB$79,Results!$C59,FALSE)=$I59,$P59,IF(HLOOKUP(BG$2,Monitoring_eng!$A$1:$DB$79,Results!$C59,FALSE)=$K59,$Q59,IF(HLOOKUP(BG$2,Monitoring_eng!$A$1:$DB$79,Results!$C59,FALSE)=$M59,$R59,IF(HLOOKUP(BG$2,Monitoring_eng!$A$1:$DB$79,Results!$C59,FALSE)=$O59,$S59,"CHYBA")))))</f>
        <v>3</v>
      </c>
      <c r="BH59" s="60">
        <f>IF(ISBLANK(HLOOKUP(BH$2,Monitoring_eng!$A$1:$DB$79,Results!$C59,FALSE)),"",IF(HLOOKUP(BH$2,Monitoring_eng!$A$1:$DB$79,Results!$C59,FALSE)=$I59,$P59,IF(HLOOKUP(BH$2,Monitoring_eng!$A$1:$DB$79,Results!$C59,FALSE)=$K59,$Q59,IF(HLOOKUP(BH$2,Monitoring_eng!$A$1:$DB$79,Results!$C59,FALSE)=$M59,$R59,IF(HLOOKUP(BH$2,Monitoring_eng!$A$1:$DB$79,Results!$C59,FALSE)=$O59,$S59,"CHYBA")))))</f>
        <v>3</v>
      </c>
      <c r="BI59" s="60">
        <f>IF(ISBLANK(HLOOKUP(BI$2,Monitoring_eng!$A$1:$DB$79,Results!$C59,FALSE)),"",IF(HLOOKUP(BI$2,Monitoring_eng!$A$1:$DB$79,Results!$C59,FALSE)=$I59,$P59,IF(HLOOKUP(BI$2,Monitoring_eng!$A$1:$DB$79,Results!$C59,FALSE)=$K59,$Q59,IF(HLOOKUP(BI$2,Monitoring_eng!$A$1:$DB$79,Results!$C59,FALSE)=$M59,$R59,IF(HLOOKUP(BI$2,Monitoring_eng!$A$1:$DB$79,Results!$C59,FALSE)=$O59,$S59,"CHYBA")))))</f>
        <v>3</v>
      </c>
      <c r="BJ59" s="60">
        <f>IF(ISBLANK(HLOOKUP(BJ$2,Monitoring_eng!$A$1:$DB$79,Results!$C59,FALSE)),"",IF(HLOOKUP(BJ$2,Monitoring_eng!$A$1:$DB$79,Results!$C59,FALSE)=$I59,$P59,IF(HLOOKUP(BJ$2,Monitoring_eng!$A$1:$DB$79,Results!$C59,FALSE)=$K59,$Q59,IF(HLOOKUP(BJ$2,Monitoring_eng!$A$1:$DB$79,Results!$C59,FALSE)=$M59,$R59,IF(HLOOKUP(BJ$2,Monitoring_eng!$A$1:$DB$79,Results!$C59,FALSE)=$O59,$S59,"CHYBA")))))</f>
        <v>3</v>
      </c>
      <c r="BK59" s="60">
        <f>IF(ISBLANK(HLOOKUP(BK$2,Monitoring_eng!$A$1:$DB$79,Results!$C59,FALSE)),"",IF(HLOOKUP(BK$2,Monitoring_eng!$A$1:$DB$79,Results!$C59,FALSE)=$I59,$P59,IF(HLOOKUP(BK$2,Monitoring_eng!$A$1:$DB$79,Results!$C59,FALSE)=$K59,$Q59,IF(HLOOKUP(BK$2,Monitoring_eng!$A$1:$DB$79,Results!$C59,FALSE)=$M59,$R59,IF(HLOOKUP(BK$2,Monitoring_eng!$A$1:$DB$79,Results!$C59,FALSE)=$O59,$S59,"CHYBA")))))</f>
        <v>3</v>
      </c>
      <c r="BL59" s="60">
        <f>IF(ISBLANK(HLOOKUP(BL$2,Monitoring_eng!$A$1:$DB$79,Results!$C59,FALSE)),"",IF(HLOOKUP(BL$2,Monitoring_eng!$A$1:$DB$79,Results!$C59,FALSE)=$I59,$P59,IF(HLOOKUP(BL$2,Monitoring_eng!$A$1:$DB$79,Results!$C59,FALSE)=$K59,$Q59,IF(HLOOKUP(BL$2,Monitoring_eng!$A$1:$DB$79,Results!$C59,FALSE)=$M59,$R59,IF(HLOOKUP(BL$2,Monitoring_eng!$A$1:$DB$79,Results!$C59,FALSE)=$O59,$S59,"CHYBA")))))</f>
        <v>3</v>
      </c>
      <c r="BM59" s="60">
        <f>IF(ISBLANK(HLOOKUP(BM$2,Monitoring_eng!$A$1:$DB$79,Results!$C59,FALSE)),"",IF(HLOOKUP(BM$2,Monitoring_eng!$A$1:$DB$79,Results!$C59,FALSE)=$I59,$P59,IF(HLOOKUP(BM$2,Monitoring_eng!$A$1:$DB$79,Results!$C59,FALSE)=$K59,$Q59,IF(HLOOKUP(BM$2,Monitoring_eng!$A$1:$DB$79,Results!$C59,FALSE)=$M59,$R59,IF(HLOOKUP(BM$2,Monitoring_eng!$A$1:$DB$79,Results!$C59,FALSE)=$O59,$S59,"CHYBA")))))</f>
        <v>3</v>
      </c>
      <c r="BN59" s="60">
        <f>IF(ISBLANK(HLOOKUP(BN$2,Monitoring_eng!$A$1:$DB$79,Results!$C59,FALSE)),"",IF(HLOOKUP(BN$2,Monitoring_eng!$A$1:$DB$79,Results!$C59,FALSE)=$I59,$P59,IF(HLOOKUP(BN$2,Monitoring_eng!$A$1:$DB$79,Results!$C59,FALSE)=$K59,$Q59,IF(HLOOKUP(BN$2,Monitoring_eng!$A$1:$DB$79,Results!$C59,FALSE)=$M59,$R59,IF(HLOOKUP(BN$2,Monitoring_eng!$A$1:$DB$79,Results!$C59,FALSE)=$O59,$S59,"CHYBA")))))</f>
        <v>3</v>
      </c>
      <c r="BO59" s="60">
        <f>IF(ISBLANK(HLOOKUP(BO$2,Monitoring_eng!$A$1:$DB$79,Results!$C59,FALSE)),"",IF(HLOOKUP(BO$2,Monitoring_eng!$A$1:$DB$79,Results!$C59,FALSE)=$I59,$P59,IF(HLOOKUP(BO$2,Monitoring_eng!$A$1:$DB$79,Results!$C59,FALSE)=$K59,$Q59,IF(HLOOKUP(BO$2,Monitoring_eng!$A$1:$DB$79,Results!$C59,FALSE)=$M59,$R59,IF(HLOOKUP(BO$2,Monitoring_eng!$A$1:$DB$79,Results!$C59,FALSE)=$O59,$S59,"CHYBA")))))</f>
        <v>3</v>
      </c>
      <c r="BP59" s="60">
        <f>IF(ISBLANK(HLOOKUP(BP$2,Monitoring_eng!$A$1:$DB$79,Results!$C59,FALSE)),"",IF(HLOOKUP(BP$2,Monitoring_eng!$A$1:$DB$79,Results!$C59,FALSE)=$I59,$P59,IF(HLOOKUP(BP$2,Monitoring_eng!$A$1:$DB$79,Results!$C59,FALSE)=$K59,$Q59,IF(HLOOKUP(BP$2,Monitoring_eng!$A$1:$DB$79,Results!$C59,FALSE)=$M59,$R59,IF(HLOOKUP(BP$2,Monitoring_eng!$A$1:$DB$79,Results!$C59,FALSE)=$O59,$S59,"CHYBA")))))</f>
        <v>3</v>
      </c>
      <c r="BQ59" s="60">
        <f>IF(ISBLANK(HLOOKUP(BQ$2,Monitoring_eng!$A$1:$DB$79,Results!$C59,FALSE)),"",IF(HLOOKUP(BQ$2,Monitoring_eng!$A$1:$DB$79,Results!$C59,FALSE)=$I59,$P59,IF(HLOOKUP(BQ$2,Monitoring_eng!$A$1:$DB$79,Results!$C59,FALSE)=$K59,$Q59,IF(HLOOKUP(BQ$2,Monitoring_eng!$A$1:$DB$79,Results!$C59,FALSE)=$M59,$R59,IF(HLOOKUP(BQ$2,Monitoring_eng!$A$1:$DB$79,Results!$C59,FALSE)=$O59,$S59,"CHYBA")))))</f>
        <v>3</v>
      </c>
    </row>
    <row r="60" spans="1:69" x14ac:dyDescent="0.3">
      <c r="A60" s="37" t="s">
        <v>910</v>
      </c>
      <c r="B60" s="37" t="s">
        <v>360</v>
      </c>
      <c r="C60" s="37">
        <v>59</v>
      </c>
      <c r="D60" s="49" t="s">
        <v>177</v>
      </c>
      <c r="E60" s="49" t="s">
        <v>189</v>
      </c>
      <c r="F60" s="50" t="s">
        <v>54</v>
      </c>
      <c r="G60" s="37">
        <v>3</v>
      </c>
      <c r="H60" s="37" t="s">
        <v>481</v>
      </c>
      <c r="I60" s="37" t="s">
        <v>621</v>
      </c>
      <c r="J60" s="37" t="s">
        <v>482</v>
      </c>
      <c r="K60" s="59" t="s">
        <v>622</v>
      </c>
      <c r="L60" s="37" t="s">
        <v>483</v>
      </c>
      <c r="M60" s="37" t="s">
        <v>623</v>
      </c>
      <c r="N60" s="37" t="s">
        <v>755</v>
      </c>
      <c r="O60" s="37" t="s">
        <v>755</v>
      </c>
      <c r="P60" s="37">
        <f t="shared" si="0"/>
        <v>3</v>
      </c>
      <c r="Q60" s="37">
        <v>0</v>
      </c>
      <c r="R60" s="37">
        <f t="shared" si="1"/>
        <v>1.5</v>
      </c>
      <c r="S60" s="37" t="s">
        <v>755</v>
      </c>
      <c r="T60" s="60">
        <f>IF(ISBLANK(HLOOKUP(T$2,Monitoring_eng!$A$1:$DB$79,Results!$C60,FALSE)),"",IF(HLOOKUP(T$2,Monitoring_eng!$A$1:$DB$79,Results!$C60,FALSE)=$I60,$P60,IF(HLOOKUP(T$2,Monitoring_eng!$A$1:$DB$79,Results!$C60,FALSE)=$K60,$Q60,IF(HLOOKUP(T$2,Monitoring_eng!$A$1:$DB$79,Results!$C60,FALSE)=$M60,$R60,IF(HLOOKUP(T$2,Monitoring_eng!$A$1:$DB$79,Results!$C60,FALSE)=$O60,$S60,"CHYBA")))))</f>
        <v>3</v>
      </c>
      <c r="U60" s="60">
        <f>IF(ISBLANK(HLOOKUP(U$2,Monitoring_eng!$A$1:$DB$79,Results!$C60,FALSE)),"",IF(HLOOKUP(U$2,Monitoring_eng!$A$1:$DB$79,Results!$C60,FALSE)=$I60,$P60,IF(HLOOKUP(U$2,Monitoring_eng!$A$1:$DB$79,Results!$C60,FALSE)=$K60,$Q60,IF(HLOOKUP(U$2,Monitoring_eng!$A$1:$DB$79,Results!$C60,FALSE)=$M60,$R60,IF(HLOOKUP(U$2,Monitoring_eng!$A$1:$DB$79,Results!$C60,FALSE)=$O60,$S60,"CHYBA")))))</f>
        <v>3</v>
      </c>
      <c r="V60" s="60">
        <f>IF(ISBLANK(HLOOKUP(V$2,Monitoring_eng!$A$1:$DB$79,Results!$C60,FALSE)),"",IF(HLOOKUP(V$2,Monitoring_eng!$A$1:$DB$79,Results!$C60,FALSE)=$I60,$P60,IF(HLOOKUP(V$2,Monitoring_eng!$A$1:$DB$79,Results!$C60,FALSE)=$K60,$Q60,IF(HLOOKUP(V$2,Monitoring_eng!$A$1:$DB$79,Results!$C60,FALSE)=$M60,$R60,IF(HLOOKUP(V$2,Monitoring_eng!$A$1:$DB$79,Results!$C60,FALSE)=$O60,$S60,"CHYBA")))))</f>
        <v>0</v>
      </c>
      <c r="W60" s="60">
        <f>IF(ISBLANK(HLOOKUP(W$2,Monitoring_eng!$A$1:$DB$79,Results!$C60,FALSE)),"",IF(HLOOKUP(W$2,Monitoring_eng!$A$1:$DB$79,Results!$C60,FALSE)=$I60,$P60,IF(HLOOKUP(W$2,Monitoring_eng!$A$1:$DB$79,Results!$C60,FALSE)=$K60,$Q60,IF(HLOOKUP(W$2,Monitoring_eng!$A$1:$DB$79,Results!$C60,FALSE)=$M60,$R60,IF(HLOOKUP(W$2,Monitoring_eng!$A$1:$DB$79,Results!$C60,FALSE)=$O60,$S60,"CHYBA")))))</f>
        <v>0</v>
      </c>
      <c r="X60" s="60">
        <f>IF(ISBLANK(HLOOKUP(X$2,Monitoring_eng!$A$1:$DB$79,Results!$C60,FALSE)),"",IF(HLOOKUP(X$2,Monitoring_eng!$A$1:$DB$79,Results!$C60,FALSE)=$I60,$P60,IF(HLOOKUP(X$2,Monitoring_eng!$A$1:$DB$79,Results!$C60,FALSE)=$K60,$Q60,IF(HLOOKUP(X$2,Monitoring_eng!$A$1:$DB$79,Results!$C60,FALSE)=$M60,$R60,IF(HLOOKUP(X$2,Monitoring_eng!$A$1:$DB$79,Results!$C60,FALSE)=$O60,$S60,"CHYBA")))))</f>
        <v>3</v>
      </c>
      <c r="Y60" s="60">
        <f>IF(ISBLANK(HLOOKUP(Y$2,Monitoring_eng!$A$1:$DB$79,Results!$C60,FALSE)),"",IF(HLOOKUP(Y$2,Monitoring_eng!$A$1:$DB$79,Results!$C60,FALSE)=$I60,$P60,IF(HLOOKUP(Y$2,Monitoring_eng!$A$1:$DB$79,Results!$C60,FALSE)=$K60,$Q60,IF(HLOOKUP(Y$2,Monitoring_eng!$A$1:$DB$79,Results!$C60,FALSE)=$M60,$R60,IF(HLOOKUP(Y$2,Monitoring_eng!$A$1:$DB$79,Results!$C60,FALSE)=$O60,$S60,"CHYBA")))))</f>
        <v>3</v>
      </c>
      <c r="Z60" s="60">
        <f>IF(ISBLANK(HLOOKUP(Z$2,Monitoring_eng!$A$1:$DB$79,Results!$C60,FALSE)),"",IF(HLOOKUP(Z$2,Monitoring_eng!$A$1:$DB$79,Results!$C60,FALSE)=$I60,$P60,IF(HLOOKUP(Z$2,Monitoring_eng!$A$1:$DB$79,Results!$C60,FALSE)=$K60,$Q60,IF(HLOOKUP(Z$2,Monitoring_eng!$A$1:$DB$79,Results!$C60,FALSE)=$M60,$R60,IF(HLOOKUP(Z$2,Monitoring_eng!$A$1:$DB$79,Results!$C60,FALSE)=$O60,$S60,"CHYBA")))))</f>
        <v>3</v>
      </c>
      <c r="AA60" s="60">
        <f>IF(ISBLANK(HLOOKUP(AA$2,Monitoring_eng!$A$1:$DB$79,Results!$C60,FALSE)),"",IF(HLOOKUP(AA$2,Monitoring_eng!$A$1:$DB$79,Results!$C60,FALSE)=$I60,$P60,IF(HLOOKUP(AA$2,Monitoring_eng!$A$1:$DB$79,Results!$C60,FALSE)=$K60,$Q60,IF(HLOOKUP(AA$2,Monitoring_eng!$A$1:$DB$79,Results!$C60,FALSE)=$M60,$R60,IF(HLOOKUP(AA$2,Monitoring_eng!$A$1:$DB$79,Results!$C60,FALSE)=$O60,$S60,"CHYBA")))))</f>
        <v>3</v>
      </c>
      <c r="AB60" s="60">
        <f>IF(ISBLANK(HLOOKUP(AB$2,Monitoring_eng!$A$1:$DB$79,Results!$C60,FALSE)),"",IF(HLOOKUP(AB$2,Monitoring_eng!$A$1:$DB$79,Results!$C60,FALSE)=$I60,$P60,IF(HLOOKUP(AB$2,Monitoring_eng!$A$1:$DB$79,Results!$C60,FALSE)=$K60,$Q60,IF(HLOOKUP(AB$2,Monitoring_eng!$A$1:$DB$79,Results!$C60,FALSE)=$M60,$R60,IF(HLOOKUP(AB$2,Monitoring_eng!$A$1:$DB$79,Results!$C60,FALSE)=$O60,$S60,"CHYBA")))))</f>
        <v>3</v>
      </c>
      <c r="AC60" s="60">
        <f>IF(ISBLANK(HLOOKUP(AC$2,Monitoring_eng!$A$1:$DB$79,Results!$C60,FALSE)),"",IF(HLOOKUP(AC$2,Monitoring_eng!$A$1:$DB$79,Results!$C60,FALSE)=$I60,$P60,IF(HLOOKUP(AC$2,Monitoring_eng!$A$1:$DB$79,Results!$C60,FALSE)=$K60,$Q60,IF(HLOOKUP(AC$2,Monitoring_eng!$A$1:$DB$79,Results!$C60,FALSE)=$M60,$R60,IF(HLOOKUP(AC$2,Monitoring_eng!$A$1:$DB$79,Results!$C60,FALSE)=$O60,$S60,"CHYBA")))))</f>
        <v>3</v>
      </c>
      <c r="AD60" s="60">
        <f>IF(ISBLANK(HLOOKUP(AD$2,Monitoring_eng!$A$1:$DB$79,Results!$C60,FALSE)),"",IF(HLOOKUP(AD$2,Monitoring_eng!$A$1:$DB$79,Results!$C60,FALSE)=$I60,$P60,IF(HLOOKUP(AD$2,Monitoring_eng!$A$1:$DB$79,Results!$C60,FALSE)=$K60,$Q60,IF(HLOOKUP(AD$2,Monitoring_eng!$A$1:$DB$79,Results!$C60,FALSE)=$M60,$R60,IF(HLOOKUP(AD$2,Monitoring_eng!$A$1:$DB$79,Results!$C60,FALSE)=$O60,$S60,"CHYBA")))))</f>
        <v>3</v>
      </c>
      <c r="AE60" s="60">
        <f>IF(ISBLANK(HLOOKUP(AE$2,Monitoring_eng!$A$1:$DB$79,Results!$C60,FALSE)),"",IF(HLOOKUP(AE$2,Monitoring_eng!$A$1:$DB$79,Results!$C60,FALSE)=$I60,$P60,IF(HLOOKUP(AE$2,Monitoring_eng!$A$1:$DB$79,Results!$C60,FALSE)=$K60,$Q60,IF(HLOOKUP(AE$2,Monitoring_eng!$A$1:$DB$79,Results!$C60,FALSE)=$M60,$R60,IF(HLOOKUP(AE$2,Monitoring_eng!$A$1:$DB$79,Results!$C60,FALSE)=$O60,$S60,"CHYBA")))))</f>
        <v>1.5</v>
      </c>
      <c r="AF60" s="60">
        <f>IF(ISBLANK(HLOOKUP(AF$2,Monitoring_eng!$A$1:$DB$79,Results!$C60,FALSE)),"",IF(HLOOKUP(AF$2,Monitoring_eng!$A$1:$DB$79,Results!$C60,FALSE)=$I60,$P60,IF(HLOOKUP(AF$2,Monitoring_eng!$A$1:$DB$79,Results!$C60,FALSE)=$K60,$Q60,IF(HLOOKUP(AF$2,Monitoring_eng!$A$1:$DB$79,Results!$C60,FALSE)=$M60,$R60,IF(HLOOKUP(AF$2,Monitoring_eng!$A$1:$DB$79,Results!$C60,FALSE)=$O60,$S60,"CHYBA")))))</f>
        <v>3</v>
      </c>
      <c r="AG60" s="60">
        <f>IF(ISBLANK(HLOOKUP(AG$2,Monitoring_eng!$A$1:$DB$79,Results!$C60,FALSE)),"",IF(HLOOKUP(AG$2,Monitoring_eng!$A$1:$DB$79,Results!$C60,FALSE)=$I60,$P60,IF(HLOOKUP(AG$2,Monitoring_eng!$A$1:$DB$79,Results!$C60,FALSE)=$K60,$Q60,IF(HLOOKUP(AG$2,Monitoring_eng!$A$1:$DB$79,Results!$C60,FALSE)=$M60,$R60,IF(HLOOKUP(AG$2,Monitoring_eng!$A$1:$DB$79,Results!$C60,FALSE)=$O60,$S60,"CHYBA")))))</f>
        <v>3</v>
      </c>
      <c r="AH60" s="60">
        <f>IF(ISBLANK(HLOOKUP(AH$2,Monitoring_eng!$A$1:$DB$79,Results!$C60,FALSE)),"",IF(HLOOKUP(AH$2,Monitoring_eng!$A$1:$DB$79,Results!$C60,FALSE)=$I60,$P60,IF(HLOOKUP(AH$2,Monitoring_eng!$A$1:$DB$79,Results!$C60,FALSE)=$K60,$Q60,IF(HLOOKUP(AH$2,Monitoring_eng!$A$1:$DB$79,Results!$C60,FALSE)=$M60,$R60,IF(HLOOKUP(AH$2,Monitoring_eng!$A$1:$DB$79,Results!$C60,FALSE)=$O60,$S60,"CHYBA")))))</f>
        <v>3</v>
      </c>
      <c r="AI60" s="60">
        <f>IF(ISBLANK(HLOOKUP(AI$2,Monitoring_eng!$A$1:$DB$79,Results!$C60,FALSE)),"",IF(HLOOKUP(AI$2,Monitoring_eng!$A$1:$DB$79,Results!$C60,FALSE)=$I60,$P60,IF(HLOOKUP(AI$2,Monitoring_eng!$A$1:$DB$79,Results!$C60,FALSE)=$K60,$Q60,IF(HLOOKUP(AI$2,Monitoring_eng!$A$1:$DB$79,Results!$C60,FALSE)=$M60,$R60,IF(HLOOKUP(AI$2,Monitoring_eng!$A$1:$DB$79,Results!$C60,FALSE)=$O60,$S60,"CHYBA")))))</f>
        <v>0</v>
      </c>
      <c r="AJ60" s="60">
        <f>IF(ISBLANK(HLOOKUP(AJ$2,Monitoring_eng!$A$1:$DB$79,Results!$C60,FALSE)),"",IF(HLOOKUP(AJ$2,Monitoring_eng!$A$1:$DB$79,Results!$C60,FALSE)=$I60,$P60,IF(HLOOKUP(AJ$2,Monitoring_eng!$A$1:$DB$79,Results!$C60,FALSE)=$K60,$Q60,IF(HLOOKUP(AJ$2,Monitoring_eng!$A$1:$DB$79,Results!$C60,FALSE)=$M60,$R60,IF(HLOOKUP(AJ$2,Monitoring_eng!$A$1:$DB$79,Results!$C60,FALSE)=$O60,$S60,"CHYBA")))))</f>
        <v>3</v>
      </c>
      <c r="AK60" s="60">
        <f>IF(ISBLANK(HLOOKUP(AK$2,Monitoring_eng!$A$1:$DB$79,Results!$C60,FALSE)),"",IF(HLOOKUP(AK$2,Monitoring_eng!$A$1:$DB$79,Results!$C60,FALSE)=$I60,$P60,IF(HLOOKUP(AK$2,Monitoring_eng!$A$1:$DB$79,Results!$C60,FALSE)=$K60,$Q60,IF(HLOOKUP(AK$2,Monitoring_eng!$A$1:$DB$79,Results!$C60,FALSE)=$M60,$R60,IF(HLOOKUP(AK$2,Monitoring_eng!$A$1:$DB$79,Results!$C60,FALSE)=$O60,$S60,"CHYBA")))))</f>
        <v>0</v>
      </c>
      <c r="AL60" s="60">
        <f>IF(ISBLANK(HLOOKUP(AL$2,Monitoring_eng!$A$1:$DB$79,Results!$C60,FALSE)),"",IF(HLOOKUP(AL$2,Monitoring_eng!$A$1:$DB$79,Results!$C60,FALSE)=$I60,$P60,IF(HLOOKUP(AL$2,Monitoring_eng!$A$1:$DB$79,Results!$C60,FALSE)=$K60,$Q60,IF(HLOOKUP(AL$2,Monitoring_eng!$A$1:$DB$79,Results!$C60,FALSE)=$M60,$R60,IF(HLOOKUP(AL$2,Monitoring_eng!$A$1:$DB$79,Results!$C60,FALSE)=$O60,$S60,"CHYBA")))))</f>
        <v>1.5</v>
      </c>
      <c r="AM60" s="60">
        <f>IF(ISBLANK(HLOOKUP(AM$2,Monitoring_eng!$A$1:$DB$79,Results!$C60,FALSE)),"",IF(HLOOKUP(AM$2,Monitoring_eng!$A$1:$DB$79,Results!$C60,FALSE)=$I60,$P60,IF(HLOOKUP(AM$2,Monitoring_eng!$A$1:$DB$79,Results!$C60,FALSE)=$K60,$Q60,IF(HLOOKUP(AM$2,Monitoring_eng!$A$1:$DB$79,Results!$C60,FALSE)=$M60,$R60,IF(HLOOKUP(AM$2,Monitoring_eng!$A$1:$DB$79,Results!$C60,FALSE)=$O60,$S60,"CHYBA")))))</f>
        <v>3</v>
      </c>
      <c r="AN60" s="60">
        <f>IF(ISBLANK(HLOOKUP(AN$2,Monitoring_eng!$A$1:$DB$79,Results!$C60,FALSE)),"",IF(HLOOKUP(AN$2,Monitoring_eng!$A$1:$DB$79,Results!$C60,FALSE)=$I60,$P60,IF(HLOOKUP(AN$2,Monitoring_eng!$A$1:$DB$79,Results!$C60,FALSE)=$K60,$Q60,IF(HLOOKUP(AN$2,Monitoring_eng!$A$1:$DB$79,Results!$C60,FALSE)=$M60,$R60,IF(HLOOKUP(AN$2,Monitoring_eng!$A$1:$DB$79,Results!$C60,FALSE)=$O60,$S60,"CHYBA")))))</f>
        <v>3</v>
      </c>
      <c r="AO60" s="60">
        <f>IF(ISBLANK(HLOOKUP(AO$2,Monitoring_eng!$A$1:$DB$79,Results!$C60,FALSE)),"",IF(HLOOKUP(AO$2,Monitoring_eng!$A$1:$DB$79,Results!$C60,FALSE)=$I60,$P60,IF(HLOOKUP(AO$2,Monitoring_eng!$A$1:$DB$79,Results!$C60,FALSE)=$K60,$Q60,IF(HLOOKUP(AO$2,Monitoring_eng!$A$1:$DB$79,Results!$C60,FALSE)=$M60,$R60,IF(HLOOKUP(AO$2,Monitoring_eng!$A$1:$DB$79,Results!$C60,FALSE)=$O60,$S60,"CHYBA")))))</f>
        <v>3</v>
      </c>
      <c r="AP60" s="60">
        <f>IF(ISBLANK(HLOOKUP(AP$2,Monitoring_eng!$A$1:$DB$79,Results!$C60,FALSE)),"",IF(HLOOKUP(AP$2,Monitoring_eng!$A$1:$DB$79,Results!$C60,FALSE)=$I60,$P60,IF(HLOOKUP(AP$2,Monitoring_eng!$A$1:$DB$79,Results!$C60,FALSE)=$K60,$Q60,IF(HLOOKUP(AP$2,Monitoring_eng!$A$1:$DB$79,Results!$C60,FALSE)=$M60,$R60,IF(HLOOKUP(AP$2,Monitoring_eng!$A$1:$DB$79,Results!$C60,FALSE)=$O60,$S60,"CHYBA")))))</f>
        <v>3</v>
      </c>
      <c r="AQ60" s="60">
        <f>IF(ISBLANK(HLOOKUP(AQ$2,Monitoring_eng!$A$1:$DB$79,Results!$C60,FALSE)),"",IF(HLOOKUP(AQ$2,Monitoring_eng!$A$1:$DB$79,Results!$C60,FALSE)=$I60,$P60,IF(HLOOKUP(AQ$2,Monitoring_eng!$A$1:$DB$79,Results!$C60,FALSE)=$K60,$Q60,IF(HLOOKUP(AQ$2,Monitoring_eng!$A$1:$DB$79,Results!$C60,FALSE)=$M60,$R60,IF(HLOOKUP(AQ$2,Monitoring_eng!$A$1:$DB$79,Results!$C60,FALSE)=$O60,$S60,"CHYBA")))))</f>
        <v>3</v>
      </c>
      <c r="AR60" s="60">
        <f>IF(ISBLANK(HLOOKUP(AR$2,Monitoring_eng!$A$1:$DB$79,Results!$C60,FALSE)),"",IF(HLOOKUP(AR$2,Monitoring_eng!$A$1:$DB$79,Results!$C60,FALSE)=$I60,$P60,IF(HLOOKUP(AR$2,Monitoring_eng!$A$1:$DB$79,Results!$C60,FALSE)=$K60,$Q60,IF(HLOOKUP(AR$2,Monitoring_eng!$A$1:$DB$79,Results!$C60,FALSE)=$M60,$R60,IF(HLOOKUP(AR$2,Monitoring_eng!$A$1:$DB$79,Results!$C60,FALSE)=$O60,$S60,"CHYBA")))))</f>
        <v>3</v>
      </c>
      <c r="AS60" s="60">
        <f>IF(ISBLANK(HLOOKUP(AS$2,Monitoring_eng!$A$1:$DB$79,Results!$C60,FALSE)),"",IF(HLOOKUP(AS$2,Monitoring_eng!$A$1:$DB$79,Results!$C60,FALSE)=$I60,$P60,IF(HLOOKUP(AS$2,Monitoring_eng!$A$1:$DB$79,Results!$C60,FALSE)=$K60,$Q60,IF(HLOOKUP(AS$2,Monitoring_eng!$A$1:$DB$79,Results!$C60,FALSE)=$M60,$R60,IF(HLOOKUP(AS$2,Monitoring_eng!$A$1:$DB$79,Results!$C60,FALSE)=$O60,$S60,"CHYBA")))))</f>
        <v>0</v>
      </c>
      <c r="AT60" s="60">
        <f>IF(ISBLANK(HLOOKUP(AT$2,Monitoring_eng!$A$1:$DB$79,Results!$C60,FALSE)),"",IF(HLOOKUP(AT$2,Monitoring_eng!$A$1:$DB$79,Results!$C60,FALSE)=$I60,$P60,IF(HLOOKUP(AT$2,Monitoring_eng!$A$1:$DB$79,Results!$C60,FALSE)=$K60,$Q60,IF(HLOOKUP(AT$2,Monitoring_eng!$A$1:$DB$79,Results!$C60,FALSE)=$M60,$R60,IF(HLOOKUP(AT$2,Monitoring_eng!$A$1:$DB$79,Results!$C60,FALSE)=$O60,$S60,"CHYBA")))))</f>
        <v>1.5</v>
      </c>
      <c r="AU60" s="60">
        <f>IF(ISBLANK(HLOOKUP(AU$2,Monitoring_eng!$A$1:$DB$79,Results!$C60,FALSE)),"",IF(HLOOKUP(AU$2,Monitoring_eng!$A$1:$DB$79,Results!$C60,FALSE)=$I60,$P60,IF(HLOOKUP(AU$2,Monitoring_eng!$A$1:$DB$79,Results!$C60,FALSE)=$K60,$Q60,IF(HLOOKUP(AU$2,Monitoring_eng!$A$1:$DB$79,Results!$C60,FALSE)=$M60,$R60,IF(HLOOKUP(AU$2,Monitoring_eng!$A$1:$DB$79,Results!$C60,FALSE)=$O60,$S60,"CHYBA")))))</f>
        <v>3</v>
      </c>
      <c r="AV60" s="60">
        <f>IF(ISBLANK(HLOOKUP(AV$2,Monitoring_eng!$A$1:$DB$79,Results!$C60,FALSE)),"",IF(HLOOKUP(AV$2,Monitoring_eng!$A$1:$DB$79,Results!$C60,FALSE)=$I60,$P60,IF(HLOOKUP(AV$2,Monitoring_eng!$A$1:$DB$79,Results!$C60,FALSE)=$K60,$Q60,IF(HLOOKUP(AV$2,Monitoring_eng!$A$1:$DB$79,Results!$C60,FALSE)=$M60,$R60,IF(HLOOKUP(AV$2,Monitoring_eng!$A$1:$DB$79,Results!$C60,FALSE)=$O60,$S60,"CHYBA")))))</f>
        <v>3</v>
      </c>
      <c r="AW60" s="60">
        <f>IF(ISBLANK(HLOOKUP(AW$2,Monitoring_eng!$A$1:$DB$79,Results!$C60,FALSE)),"",IF(HLOOKUP(AW$2,Monitoring_eng!$A$1:$DB$79,Results!$C60,FALSE)=$I60,$P60,IF(HLOOKUP(AW$2,Monitoring_eng!$A$1:$DB$79,Results!$C60,FALSE)=$K60,$Q60,IF(HLOOKUP(AW$2,Monitoring_eng!$A$1:$DB$79,Results!$C60,FALSE)=$M60,$R60,IF(HLOOKUP(AW$2,Monitoring_eng!$A$1:$DB$79,Results!$C60,FALSE)=$O60,$S60,"CHYBA")))))</f>
        <v>3</v>
      </c>
      <c r="AX60" s="60">
        <f>IF(ISBLANK(HLOOKUP(AX$2,Monitoring_eng!$A$1:$DB$79,Results!$C60,FALSE)),"",IF(HLOOKUP(AX$2,Monitoring_eng!$A$1:$DB$79,Results!$C60,FALSE)=$I60,$P60,IF(HLOOKUP(AX$2,Monitoring_eng!$A$1:$DB$79,Results!$C60,FALSE)=$K60,$Q60,IF(HLOOKUP(AX$2,Monitoring_eng!$A$1:$DB$79,Results!$C60,FALSE)=$M60,$R60,IF(HLOOKUP(AX$2,Monitoring_eng!$A$1:$DB$79,Results!$C60,FALSE)=$O60,$S60,"CHYBA")))))</f>
        <v>1.5</v>
      </c>
      <c r="AY60" s="60">
        <f>IF(ISBLANK(HLOOKUP(AY$2,Monitoring_eng!$A$1:$DB$79,Results!$C60,FALSE)),"",IF(HLOOKUP(AY$2,Monitoring_eng!$A$1:$DB$79,Results!$C60,FALSE)=$I60,$P60,IF(HLOOKUP(AY$2,Monitoring_eng!$A$1:$DB$79,Results!$C60,FALSE)=$K60,$Q60,IF(HLOOKUP(AY$2,Monitoring_eng!$A$1:$DB$79,Results!$C60,FALSE)=$M60,$R60,IF(HLOOKUP(AY$2,Monitoring_eng!$A$1:$DB$79,Results!$C60,FALSE)=$O60,$S60,"CHYBA")))))</f>
        <v>0</v>
      </c>
      <c r="AZ60" s="60">
        <f>IF(ISBLANK(HLOOKUP(AZ$2,Monitoring_eng!$A$1:$DB$79,Results!$C60,FALSE)),"",IF(HLOOKUP(AZ$2,Monitoring_eng!$A$1:$DB$79,Results!$C60,FALSE)=$I60,$P60,IF(HLOOKUP(AZ$2,Monitoring_eng!$A$1:$DB$79,Results!$C60,FALSE)=$K60,$Q60,IF(HLOOKUP(AZ$2,Monitoring_eng!$A$1:$DB$79,Results!$C60,FALSE)=$M60,$R60,IF(HLOOKUP(AZ$2,Monitoring_eng!$A$1:$DB$79,Results!$C60,FALSE)=$O60,$S60,"CHYBA")))))</f>
        <v>1.5</v>
      </c>
      <c r="BA60" s="60">
        <f>IF(ISBLANK(HLOOKUP(BA$2,Monitoring_eng!$A$1:$DB$79,Results!$C60,FALSE)),"",IF(HLOOKUP(BA$2,Monitoring_eng!$A$1:$DB$79,Results!$C60,FALSE)=$I60,$P60,IF(HLOOKUP(BA$2,Monitoring_eng!$A$1:$DB$79,Results!$C60,FALSE)=$K60,$Q60,IF(HLOOKUP(BA$2,Monitoring_eng!$A$1:$DB$79,Results!$C60,FALSE)=$M60,$R60,IF(HLOOKUP(BA$2,Monitoring_eng!$A$1:$DB$79,Results!$C60,FALSE)=$O60,$S60,"CHYBA")))))</f>
        <v>1.5</v>
      </c>
      <c r="BB60" s="60">
        <f>IF(ISBLANK(HLOOKUP(BB$2,Monitoring_eng!$A$1:$DB$79,Results!$C60,FALSE)),"",IF(HLOOKUP(BB$2,Monitoring_eng!$A$1:$DB$79,Results!$C60,FALSE)=$I60,$P60,IF(HLOOKUP(BB$2,Monitoring_eng!$A$1:$DB$79,Results!$C60,FALSE)=$K60,$Q60,IF(HLOOKUP(BB$2,Monitoring_eng!$A$1:$DB$79,Results!$C60,FALSE)=$M60,$R60,IF(HLOOKUP(BB$2,Monitoring_eng!$A$1:$DB$79,Results!$C60,FALSE)=$O60,$S60,"CHYBA")))))</f>
        <v>1.5</v>
      </c>
      <c r="BC60" s="60">
        <f>IF(ISBLANK(HLOOKUP(BC$2,Monitoring_eng!$A$1:$DB$79,Results!$C60,FALSE)),"",IF(HLOOKUP(BC$2,Monitoring_eng!$A$1:$DB$79,Results!$C60,FALSE)=$I60,$P60,IF(HLOOKUP(BC$2,Monitoring_eng!$A$1:$DB$79,Results!$C60,FALSE)=$K60,$Q60,IF(HLOOKUP(BC$2,Monitoring_eng!$A$1:$DB$79,Results!$C60,FALSE)=$M60,$R60,IF(HLOOKUP(BC$2,Monitoring_eng!$A$1:$DB$79,Results!$C60,FALSE)=$O60,$S60,"CHYBA")))))</f>
        <v>3</v>
      </c>
      <c r="BD60" s="60">
        <f>IF(ISBLANK(HLOOKUP(BD$2,Monitoring_eng!$A$1:$DB$79,Results!$C60,FALSE)),"",IF(HLOOKUP(BD$2,Monitoring_eng!$A$1:$DB$79,Results!$C60,FALSE)=$I60,$P60,IF(HLOOKUP(BD$2,Monitoring_eng!$A$1:$DB$79,Results!$C60,FALSE)=$K60,$Q60,IF(HLOOKUP(BD$2,Monitoring_eng!$A$1:$DB$79,Results!$C60,FALSE)=$M60,$R60,IF(HLOOKUP(BD$2,Monitoring_eng!$A$1:$DB$79,Results!$C60,FALSE)=$O60,$S60,"CHYBA")))))</f>
        <v>3</v>
      </c>
      <c r="BE60" s="60">
        <f>IF(ISBLANK(HLOOKUP(BE$2,Monitoring_eng!$A$1:$DB$79,Results!$C60,FALSE)),"",IF(HLOOKUP(BE$2,Monitoring_eng!$A$1:$DB$79,Results!$C60,FALSE)=$I60,$P60,IF(HLOOKUP(BE$2,Monitoring_eng!$A$1:$DB$79,Results!$C60,FALSE)=$K60,$Q60,IF(HLOOKUP(BE$2,Monitoring_eng!$A$1:$DB$79,Results!$C60,FALSE)=$M60,$R60,IF(HLOOKUP(BE$2,Monitoring_eng!$A$1:$DB$79,Results!$C60,FALSE)=$O60,$S60,"CHYBA")))))</f>
        <v>3</v>
      </c>
      <c r="BF60" s="60">
        <f>IF(ISBLANK(HLOOKUP(BF$2,Monitoring_eng!$A$1:$DB$79,Results!$C60,FALSE)),"",IF(HLOOKUP(BF$2,Monitoring_eng!$A$1:$DB$79,Results!$C60,FALSE)=$I60,$P60,IF(HLOOKUP(BF$2,Monitoring_eng!$A$1:$DB$79,Results!$C60,FALSE)=$K60,$Q60,IF(HLOOKUP(BF$2,Monitoring_eng!$A$1:$DB$79,Results!$C60,FALSE)=$M60,$R60,IF(HLOOKUP(BF$2,Monitoring_eng!$A$1:$DB$79,Results!$C60,FALSE)=$O60,$S60,"CHYBA")))))</f>
        <v>3</v>
      </c>
      <c r="BG60" s="60">
        <f>IF(ISBLANK(HLOOKUP(BG$2,Monitoring_eng!$A$1:$DB$79,Results!$C60,FALSE)),"",IF(HLOOKUP(BG$2,Monitoring_eng!$A$1:$DB$79,Results!$C60,FALSE)=$I60,$P60,IF(HLOOKUP(BG$2,Monitoring_eng!$A$1:$DB$79,Results!$C60,FALSE)=$K60,$Q60,IF(HLOOKUP(BG$2,Monitoring_eng!$A$1:$DB$79,Results!$C60,FALSE)=$M60,$R60,IF(HLOOKUP(BG$2,Monitoring_eng!$A$1:$DB$79,Results!$C60,FALSE)=$O60,$S60,"CHYBA")))))</f>
        <v>3</v>
      </c>
      <c r="BH60" s="60">
        <f>IF(ISBLANK(HLOOKUP(BH$2,Monitoring_eng!$A$1:$DB$79,Results!$C60,FALSE)),"",IF(HLOOKUP(BH$2,Monitoring_eng!$A$1:$DB$79,Results!$C60,FALSE)=$I60,$P60,IF(HLOOKUP(BH$2,Monitoring_eng!$A$1:$DB$79,Results!$C60,FALSE)=$K60,$Q60,IF(HLOOKUP(BH$2,Monitoring_eng!$A$1:$DB$79,Results!$C60,FALSE)=$M60,$R60,IF(HLOOKUP(BH$2,Monitoring_eng!$A$1:$DB$79,Results!$C60,FALSE)=$O60,$S60,"CHYBA")))))</f>
        <v>3</v>
      </c>
      <c r="BI60" s="60">
        <f>IF(ISBLANK(HLOOKUP(BI$2,Monitoring_eng!$A$1:$DB$79,Results!$C60,FALSE)),"",IF(HLOOKUP(BI$2,Monitoring_eng!$A$1:$DB$79,Results!$C60,FALSE)=$I60,$P60,IF(HLOOKUP(BI$2,Monitoring_eng!$A$1:$DB$79,Results!$C60,FALSE)=$K60,$Q60,IF(HLOOKUP(BI$2,Monitoring_eng!$A$1:$DB$79,Results!$C60,FALSE)=$M60,$R60,IF(HLOOKUP(BI$2,Monitoring_eng!$A$1:$DB$79,Results!$C60,FALSE)=$O60,$S60,"CHYBA")))))</f>
        <v>3</v>
      </c>
      <c r="BJ60" s="60">
        <f>IF(ISBLANK(HLOOKUP(BJ$2,Monitoring_eng!$A$1:$DB$79,Results!$C60,FALSE)),"",IF(HLOOKUP(BJ$2,Monitoring_eng!$A$1:$DB$79,Results!$C60,FALSE)=$I60,$P60,IF(HLOOKUP(BJ$2,Monitoring_eng!$A$1:$DB$79,Results!$C60,FALSE)=$K60,$Q60,IF(HLOOKUP(BJ$2,Monitoring_eng!$A$1:$DB$79,Results!$C60,FALSE)=$M60,$R60,IF(HLOOKUP(BJ$2,Monitoring_eng!$A$1:$DB$79,Results!$C60,FALSE)=$O60,$S60,"CHYBA")))))</f>
        <v>0</v>
      </c>
      <c r="BK60" s="60">
        <f>IF(ISBLANK(HLOOKUP(BK$2,Monitoring_eng!$A$1:$DB$79,Results!$C60,FALSE)),"",IF(HLOOKUP(BK$2,Monitoring_eng!$A$1:$DB$79,Results!$C60,FALSE)=$I60,$P60,IF(HLOOKUP(BK$2,Monitoring_eng!$A$1:$DB$79,Results!$C60,FALSE)=$K60,$Q60,IF(HLOOKUP(BK$2,Monitoring_eng!$A$1:$DB$79,Results!$C60,FALSE)=$M60,$R60,IF(HLOOKUP(BK$2,Monitoring_eng!$A$1:$DB$79,Results!$C60,FALSE)=$O60,$S60,"CHYBA")))))</f>
        <v>1.5</v>
      </c>
      <c r="BL60" s="60">
        <f>IF(ISBLANK(HLOOKUP(BL$2,Monitoring_eng!$A$1:$DB$79,Results!$C60,FALSE)),"",IF(HLOOKUP(BL$2,Monitoring_eng!$A$1:$DB$79,Results!$C60,FALSE)=$I60,$P60,IF(HLOOKUP(BL$2,Monitoring_eng!$A$1:$DB$79,Results!$C60,FALSE)=$K60,$Q60,IF(HLOOKUP(BL$2,Monitoring_eng!$A$1:$DB$79,Results!$C60,FALSE)=$M60,$R60,IF(HLOOKUP(BL$2,Monitoring_eng!$A$1:$DB$79,Results!$C60,FALSE)=$O60,$S60,"CHYBA")))))</f>
        <v>1.5</v>
      </c>
      <c r="BM60" s="60">
        <f>IF(ISBLANK(HLOOKUP(BM$2,Monitoring_eng!$A$1:$DB$79,Results!$C60,FALSE)),"",IF(HLOOKUP(BM$2,Monitoring_eng!$A$1:$DB$79,Results!$C60,FALSE)=$I60,$P60,IF(HLOOKUP(BM$2,Monitoring_eng!$A$1:$DB$79,Results!$C60,FALSE)=$K60,$Q60,IF(HLOOKUP(BM$2,Monitoring_eng!$A$1:$DB$79,Results!$C60,FALSE)=$M60,$R60,IF(HLOOKUP(BM$2,Monitoring_eng!$A$1:$DB$79,Results!$C60,FALSE)=$O60,$S60,"CHYBA")))))</f>
        <v>3</v>
      </c>
      <c r="BN60" s="60">
        <f>IF(ISBLANK(HLOOKUP(BN$2,Monitoring_eng!$A$1:$DB$79,Results!$C60,FALSE)),"",IF(HLOOKUP(BN$2,Monitoring_eng!$A$1:$DB$79,Results!$C60,FALSE)=$I60,$P60,IF(HLOOKUP(BN$2,Monitoring_eng!$A$1:$DB$79,Results!$C60,FALSE)=$K60,$Q60,IF(HLOOKUP(BN$2,Monitoring_eng!$A$1:$DB$79,Results!$C60,FALSE)=$M60,$R60,IF(HLOOKUP(BN$2,Monitoring_eng!$A$1:$DB$79,Results!$C60,FALSE)=$O60,$S60,"CHYBA")))))</f>
        <v>3</v>
      </c>
      <c r="BO60" s="60">
        <f>IF(ISBLANK(HLOOKUP(BO$2,Monitoring_eng!$A$1:$DB$79,Results!$C60,FALSE)),"",IF(HLOOKUP(BO$2,Monitoring_eng!$A$1:$DB$79,Results!$C60,FALSE)=$I60,$P60,IF(HLOOKUP(BO$2,Monitoring_eng!$A$1:$DB$79,Results!$C60,FALSE)=$K60,$Q60,IF(HLOOKUP(BO$2,Monitoring_eng!$A$1:$DB$79,Results!$C60,FALSE)=$M60,$R60,IF(HLOOKUP(BO$2,Monitoring_eng!$A$1:$DB$79,Results!$C60,FALSE)=$O60,$S60,"CHYBA")))))</f>
        <v>3</v>
      </c>
      <c r="BP60" s="60">
        <f>IF(ISBLANK(HLOOKUP(BP$2,Monitoring_eng!$A$1:$DB$79,Results!$C60,FALSE)),"",IF(HLOOKUP(BP$2,Monitoring_eng!$A$1:$DB$79,Results!$C60,FALSE)=$I60,$P60,IF(HLOOKUP(BP$2,Monitoring_eng!$A$1:$DB$79,Results!$C60,FALSE)=$K60,$Q60,IF(HLOOKUP(BP$2,Monitoring_eng!$A$1:$DB$79,Results!$C60,FALSE)=$M60,$R60,IF(HLOOKUP(BP$2,Monitoring_eng!$A$1:$DB$79,Results!$C60,FALSE)=$O60,$S60,"CHYBA")))))</f>
        <v>3</v>
      </c>
      <c r="BQ60" s="60">
        <f>IF(ISBLANK(HLOOKUP(BQ$2,Monitoring_eng!$A$1:$DB$79,Results!$C60,FALSE)),"",IF(HLOOKUP(BQ$2,Monitoring_eng!$A$1:$DB$79,Results!$C60,FALSE)=$I60,$P60,IF(HLOOKUP(BQ$2,Monitoring_eng!$A$1:$DB$79,Results!$C60,FALSE)=$K60,$Q60,IF(HLOOKUP(BQ$2,Monitoring_eng!$A$1:$DB$79,Results!$C60,FALSE)=$M60,$R60,IF(HLOOKUP(BQ$2,Monitoring_eng!$A$1:$DB$79,Results!$C60,FALSE)=$O60,$S60,"CHYBA")))))</f>
        <v>3</v>
      </c>
    </row>
    <row r="61" spans="1:69" x14ac:dyDescent="0.3">
      <c r="A61" s="37" t="s">
        <v>911</v>
      </c>
      <c r="B61" s="37" t="s">
        <v>361</v>
      </c>
      <c r="C61" s="37">
        <v>60</v>
      </c>
      <c r="D61" s="49" t="s">
        <v>294</v>
      </c>
      <c r="E61" s="49" t="s">
        <v>293</v>
      </c>
      <c r="F61" s="50" t="s">
        <v>54</v>
      </c>
      <c r="G61" s="37">
        <v>1</v>
      </c>
      <c r="H61" s="37" t="s">
        <v>481</v>
      </c>
      <c r="I61" s="37" t="s">
        <v>621</v>
      </c>
      <c r="J61" s="37" t="s">
        <v>482</v>
      </c>
      <c r="K61" s="59" t="s">
        <v>622</v>
      </c>
      <c r="L61" s="37" t="s">
        <v>483</v>
      </c>
      <c r="M61" s="37" t="s">
        <v>623</v>
      </c>
      <c r="N61" s="37" t="s">
        <v>755</v>
      </c>
      <c r="O61" s="37" t="s">
        <v>755</v>
      </c>
      <c r="P61" s="37">
        <f t="shared" si="0"/>
        <v>1</v>
      </c>
      <c r="Q61" s="37">
        <v>0</v>
      </c>
      <c r="R61" s="37">
        <f t="shared" si="1"/>
        <v>0.5</v>
      </c>
      <c r="S61" s="37" t="s">
        <v>755</v>
      </c>
      <c r="T61" s="60">
        <f>IF(ISBLANK(HLOOKUP(T$2,Monitoring_eng!$A$1:$DB$79,Results!$C61,FALSE)),"",IF(HLOOKUP(T$2,Monitoring_eng!$A$1:$DB$79,Results!$C61,FALSE)=$I61,$P61,IF(HLOOKUP(T$2,Monitoring_eng!$A$1:$DB$79,Results!$C61,FALSE)=$K61,$Q61,IF(HLOOKUP(T$2,Monitoring_eng!$A$1:$DB$79,Results!$C61,FALSE)=$M61,$R61,IF(HLOOKUP(T$2,Monitoring_eng!$A$1:$DB$79,Results!$C61,FALSE)=$O61,$S61,"CHYBA")))))</f>
        <v>1</v>
      </c>
      <c r="U61" s="60">
        <f>IF(ISBLANK(HLOOKUP(U$2,Monitoring_eng!$A$1:$DB$79,Results!$C61,FALSE)),"",IF(HLOOKUP(U$2,Monitoring_eng!$A$1:$DB$79,Results!$C61,FALSE)=$I61,$P61,IF(HLOOKUP(U$2,Monitoring_eng!$A$1:$DB$79,Results!$C61,FALSE)=$K61,$Q61,IF(HLOOKUP(U$2,Monitoring_eng!$A$1:$DB$79,Results!$C61,FALSE)=$M61,$R61,IF(HLOOKUP(U$2,Monitoring_eng!$A$1:$DB$79,Results!$C61,FALSE)=$O61,$S61,"CHYBA")))))</f>
        <v>0</v>
      </c>
      <c r="V61" s="60">
        <f>IF(ISBLANK(HLOOKUP(V$2,Monitoring_eng!$A$1:$DB$79,Results!$C61,FALSE)),"",IF(HLOOKUP(V$2,Monitoring_eng!$A$1:$DB$79,Results!$C61,FALSE)=$I61,$P61,IF(HLOOKUP(V$2,Monitoring_eng!$A$1:$DB$79,Results!$C61,FALSE)=$K61,$Q61,IF(HLOOKUP(V$2,Monitoring_eng!$A$1:$DB$79,Results!$C61,FALSE)=$M61,$R61,IF(HLOOKUP(V$2,Monitoring_eng!$A$1:$DB$79,Results!$C61,FALSE)=$O61,$S61,"CHYBA")))))</f>
        <v>0</v>
      </c>
      <c r="W61" s="60">
        <f>IF(ISBLANK(HLOOKUP(W$2,Monitoring_eng!$A$1:$DB$79,Results!$C61,FALSE)),"",IF(HLOOKUP(W$2,Monitoring_eng!$A$1:$DB$79,Results!$C61,FALSE)=$I61,$P61,IF(HLOOKUP(W$2,Monitoring_eng!$A$1:$DB$79,Results!$C61,FALSE)=$K61,$Q61,IF(HLOOKUP(W$2,Monitoring_eng!$A$1:$DB$79,Results!$C61,FALSE)=$M61,$R61,IF(HLOOKUP(W$2,Monitoring_eng!$A$1:$DB$79,Results!$C61,FALSE)=$O61,$S61,"CHYBA")))))</f>
        <v>0</v>
      </c>
      <c r="X61" s="60">
        <f>IF(ISBLANK(HLOOKUP(X$2,Monitoring_eng!$A$1:$DB$79,Results!$C61,FALSE)),"",IF(HLOOKUP(X$2,Monitoring_eng!$A$1:$DB$79,Results!$C61,FALSE)=$I61,$P61,IF(HLOOKUP(X$2,Monitoring_eng!$A$1:$DB$79,Results!$C61,FALSE)=$K61,$Q61,IF(HLOOKUP(X$2,Monitoring_eng!$A$1:$DB$79,Results!$C61,FALSE)=$M61,$R61,IF(HLOOKUP(X$2,Monitoring_eng!$A$1:$DB$79,Results!$C61,FALSE)=$O61,$S61,"CHYBA")))))</f>
        <v>0</v>
      </c>
      <c r="Y61" s="60">
        <f>IF(ISBLANK(HLOOKUP(Y$2,Monitoring_eng!$A$1:$DB$79,Results!$C61,FALSE)),"",IF(HLOOKUP(Y$2,Monitoring_eng!$A$1:$DB$79,Results!$C61,FALSE)=$I61,$P61,IF(HLOOKUP(Y$2,Monitoring_eng!$A$1:$DB$79,Results!$C61,FALSE)=$K61,$Q61,IF(HLOOKUP(Y$2,Monitoring_eng!$A$1:$DB$79,Results!$C61,FALSE)=$M61,$R61,IF(HLOOKUP(Y$2,Monitoring_eng!$A$1:$DB$79,Results!$C61,FALSE)=$O61,$S61,"CHYBA")))))</f>
        <v>1</v>
      </c>
      <c r="Z61" s="60">
        <f>IF(ISBLANK(HLOOKUP(Z$2,Monitoring_eng!$A$1:$DB$79,Results!$C61,FALSE)),"",IF(HLOOKUP(Z$2,Monitoring_eng!$A$1:$DB$79,Results!$C61,FALSE)=$I61,$P61,IF(HLOOKUP(Z$2,Monitoring_eng!$A$1:$DB$79,Results!$C61,FALSE)=$K61,$Q61,IF(HLOOKUP(Z$2,Monitoring_eng!$A$1:$DB$79,Results!$C61,FALSE)=$M61,$R61,IF(HLOOKUP(Z$2,Monitoring_eng!$A$1:$DB$79,Results!$C61,FALSE)=$O61,$S61,"CHYBA")))))</f>
        <v>0</v>
      </c>
      <c r="AA61" s="60">
        <f>IF(ISBLANK(HLOOKUP(AA$2,Monitoring_eng!$A$1:$DB$79,Results!$C61,FALSE)),"",IF(HLOOKUP(AA$2,Monitoring_eng!$A$1:$DB$79,Results!$C61,FALSE)=$I61,$P61,IF(HLOOKUP(AA$2,Monitoring_eng!$A$1:$DB$79,Results!$C61,FALSE)=$K61,$Q61,IF(HLOOKUP(AA$2,Monitoring_eng!$A$1:$DB$79,Results!$C61,FALSE)=$M61,$R61,IF(HLOOKUP(AA$2,Monitoring_eng!$A$1:$DB$79,Results!$C61,FALSE)=$O61,$S61,"CHYBA")))))</f>
        <v>0</v>
      </c>
      <c r="AB61" s="60">
        <f>IF(ISBLANK(HLOOKUP(AB$2,Monitoring_eng!$A$1:$DB$79,Results!$C61,FALSE)),"",IF(HLOOKUP(AB$2,Monitoring_eng!$A$1:$DB$79,Results!$C61,FALSE)=$I61,$P61,IF(HLOOKUP(AB$2,Monitoring_eng!$A$1:$DB$79,Results!$C61,FALSE)=$K61,$Q61,IF(HLOOKUP(AB$2,Monitoring_eng!$A$1:$DB$79,Results!$C61,FALSE)=$M61,$R61,IF(HLOOKUP(AB$2,Monitoring_eng!$A$1:$DB$79,Results!$C61,FALSE)=$O61,$S61,"CHYBA")))))</f>
        <v>0</v>
      </c>
      <c r="AC61" s="60">
        <f>IF(ISBLANK(HLOOKUP(AC$2,Monitoring_eng!$A$1:$DB$79,Results!$C61,FALSE)),"",IF(HLOOKUP(AC$2,Monitoring_eng!$A$1:$DB$79,Results!$C61,FALSE)=$I61,$P61,IF(HLOOKUP(AC$2,Monitoring_eng!$A$1:$DB$79,Results!$C61,FALSE)=$K61,$Q61,IF(HLOOKUP(AC$2,Monitoring_eng!$A$1:$DB$79,Results!$C61,FALSE)=$M61,$R61,IF(HLOOKUP(AC$2,Monitoring_eng!$A$1:$DB$79,Results!$C61,FALSE)=$O61,$S61,"CHYBA")))))</f>
        <v>0</v>
      </c>
      <c r="AD61" s="60">
        <f>IF(ISBLANK(HLOOKUP(AD$2,Monitoring_eng!$A$1:$DB$79,Results!$C61,FALSE)),"",IF(HLOOKUP(AD$2,Monitoring_eng!$A$1:$DB$79,Results!$C61,FALSE)=$I61,$P61,IF(HLOOKUP(AD$2,Monitoring_eng!$A$1:$DB$79,Results!$C61,FALSE)=$K61,$Q61,IF(HLOOKUP(AD$2,Monitoring_eng!$A$1:$DB$79,Results!$C61,FALSE)=$M61,$R61,IF(HLOOKUP(AD$2,Monitoring_eng!$A$1:$DB$79,Results!$C61,FALSE)=$O61,$S61,"CHYBA")))))</f>
        <v>0</v>
      </c>
      <c r="AE61" s="60">
        <f>IF(ISBLANK(HLOOKUP(AE$2,Monitoring_eng!$A$1:$DB$79,Results!$C61,FALSE)),"",IF(HLOOKUP(AE$2,Monitoring_eng!$A$1:$DB$79,Results!$C61,FALSE)=$I61,$P61,IF(HLOOKUP(AE$2,Monitoring_eng!$A$1:$DB$79,Results!$C61,FALSE)=$K61,$Q61,IF(HLOOKUP(AE$2,Monitoring_eng!$A$1:$DB$79,Results!$C61,FALSE)=$M61,$R61,IF(HLOOKUP(AE$2,Monitoring_eng!$A$1:$DB$79,Results!$C61,FALSE)=$O61,$S61,"CHYBA")))))</f>
        <v>0</v>
      </c>
      <c r="AF61" s="60">
        <f>IF(ISBLANK(HLOOKUP(AF$2,Monitoring_eng!$A$1:$DB$79,Results!$C61,FALSE)),"",IF(HLOOKUP(AF$2,Monitoring_eng!$A$1:$DB$79,Results!$C61,FALSE)=$I61,$P61,IF(HLOOKUP(AF$2,Monitoring_eng!$A$1:$DB$79,Results!$C61,FALSE)=$K61,$Q61,IF(HLOOKUP(AF$2,Monitoring_eng!$A$1:$DB$79,Results!$C61,FALSE)=$M61,$R61,IF(HLOOKUP(AF$2,Monitoring_eng!$A$1:$DB$79,Results!$C61,FALSE)=$O61,$S61,"CHYBA")))))</f>
        <v>1</v>
      </c>
      <c r="AG61" s="60">
        <f>IF(ISBLANK(HLOOKUP(AG$2,Monitoring_eng!$A$1:$DB$79,Results!$C61,FALSE)),"",IF(HLOOKUP(AG$2,Monitoring_eng!$A$1:$DB$79,Results!$C61,FALSE)=$I61,$P61,IF(HLOOKUP(AG$2,Monitoring_eng!$A$1:$DB$79,Results!$C61,FALSE)=$K61,$Q61,IF(HLOOKUP(AG$2,Monitoring_eng!$A$1:$DB$79,Results!$C61,FALSE)=$M61,$R61,IF(HLOOKUP(AG$2,Monitoring_eng!$A$1:$DB$79,Results!$C61,FALSE)=$O61,$S61,"CHYBA")))))</f>
        <v>0</v>
      </c>
      <c r="AH61" s="60">
        <f>IF(ISBLANK(HLOOKUP(AH$2,Monitoring_eng!$A$1:$DB$79,Results!$C61,FALSE)),"",IF(HLOOKUP(AH$2,Monitoring_eng!$A$1:$DB$79,Results!$C61,FALSE)=$I61,$P61,IF(HLOOKUP(AH$2,Monitoring_eng!$A$1:$DB$79,Results!$C61,FALSE)=$K61,$Q61,IF(HLOOKUP(AH$2,Monitoring_eng!$A$1:$DB$79,Results!$C61,FALSE)=$M61,$R61,IF(HLOOKUP(AH$2,Monitoring_eng!$A$1:$DB$79,Results!$C61,FALSE)=$O61,$S61,"CHYBA")))))</f>
        <v>1</v>
      </c>
      <c r="AI61" s="60">
        <f>IF(ISBLANK(HLOOKUP(AI$2,Monitoring_eng!$A$1:$DB$79,Results!$C61,FALSE)),"",IF(HLOOKUP(AI$2,Monitoring_eng!$A$1:$DB$79,Results!$C61,FALSE)=$I61,$P61,IF(HLOOKUP(AI$2,Monitoring_eng!$A$1:$DB$79,Results!$C61,FALSE)=$K61,$Q61,IF(HLOOKUP(AI$2,Monitoring_eng!$A$1:$DB$79,Results!$C61,FALSE)=$M61,$R61,IF(HLOOKUP(AI$2,Monitoring_eng!$A$1:$DB$79,Results!$C61,FALSE)=$O61,$S61,"CHYBA")))))</f>
        <v>0</v>
      </c>
      <c r="AJ61" s="60">
        <f>IF(ISBLANK(HLOOKUP(AJ$2,Monitoring_eng!$A$1:$DB$79,Results!$C61,FALSE)),"",IF(HLOOKUP(AJ$2,Monitoring_eng!$A$1:$DB$79,Results!$C61,FALSE)=$I61,$P61,IF(HLOOKUP(AJ$2,Monitoring_eng!$A$1:$DB$79,Results!$C61,FALSE)=$K61,$Q61,IF(HLOOKUP(AJ$2,Monitoring_eng!$A$1:$DB$79,Results!$C61,FALSE)=$M61,$R61,IF(HLOOKUP(AJ$2,Monitoring_eng!$A$1:$DB$79,Results!$C61,FALSE)=$O61,$S61,"CHYBA")))))</f>
        <v>0</v>
      </c>
      <c r="AK61" s="60">
        <f>IF(ISBLANK(HLOOKUP(AK$2,Monitoring_eng!$A$1:$DB$79,Results!$C61,FALSE)),"",IF(HLOOKUP(AK$2,Monitoring_eng!$A$1:$DB$79,Results!$C61,FALSE)=$I61,$P61,IF(HLOOKUP(AK$2,Monitoring_eng!$A$1:$DB$79,Results!$C61,FALSE)=$K61,$Q61,IF(HLOOKUP(AK$2,Monitoring_eng!$A$1:$DB$79,Results!$C61,FALSE)=$M61,$R61,IF(HLOOKUP(AK$2,Monitoring_eng!$A$1:$DB$79,Results!$C61,FALSE)=$O61,$S61,"CHYBA")))))</f>
        <v>0</v>
      </c>
      <c r="AL61" s="60">
        <f>IF(ISBLANK(HLOOKUP(AL$2,Monitoring_eng!$A$1:$DB$79,Results!$C61,FALSE)),"",IF(HLOOKUP(AL$2,Monitoring_eng!$A$1:$DB$79,Results!$C61,FALSE)=$I61,$P61,IF(HLOOKUP(AL$2,Monitoring_eng!$A$1:$DB$79,Results!$C61,FALSE)=$K61,$Q61,IF(HLOOKUP(AL$2,Monitoring_eng!$A$1:$DB$79,Results!$C61,FALSE)=$M61,$R61,IF(HLOOKUP(AL$2,Monitoring_eng!$A$1:$DB$79,Results!$C61,FALSE)=$O61,$S61,"CHYBA")))))</f>
        <v>1</v>
      </c>
      <c r="AM61" s="60">
        <f>IF(ISBLANK(HLOOKUP(AM$2,Monitoring_eng!$A$1:$DB$79,Results!$C61,FALSE)),"",IF(HLOOKUP(AM$2,Monitoring_eng!$A$1:$DB$79,Results!$C61,FALSE)=$I61,$P61,IF(HLOOKUP(AM$2,Monitoring_eng!$A$1:$DB$79,Results!$C61,FALSE)=$K61,$Q61,IF(HLOOKUP(AM$2,Monitoring_eng!$A$1:$DB$79,Results!$C61,FALSE)=$M61,$R61,IF(HLOOKUP(AM$2,Monitoring_eng!$A$1:$DB$79,Results!$C61,FALSE)=$O61,$S61,"CHYBA")))))</f>
        <v>0</v>
      </c>
      <c r="AN61" s="60">
        <f>IF(ISBLANK(HLOOKUP(AN$2,Monitoring_eng!$A$1:$DB$79,Results!$C61,FALSE)),"",IF(HLOOKUP(AN$2,Monitoring_eng!$A$1:$DB$79,Results!$C61,FALSE)=$I61,$P61,IF(HLOOKUP(AN$2,Monitoring_eng!$A$1:$DB$79,Results!$C61,FALSE)=$K61,$Q61,IF(HLOOKUP(AN$2,Monitoring_eng!$A$1:$DB$79,Results!$C61,FALSE)=$M61,$R61,IF(HLOOKUP(AN$2,Monitoring_eng!$A$1:$DB$79,Results!$C61,FALSE)=$O61,$S61,"CHYBA")))))</f>
        <v>1</v>
      </c>
      <c r="AO61" s="60">
        <f>IF(ISBLANK(HLOOKUP(AO$2,Monitoring_eng!$A$1:$DB$79,Results!$C61,FALSE)),"",IF(HLOOKUP(AO$2,Monitoring_eng!$A$1:$DB$79,Results!$C61,FALSE)=$I61,$P61,IF(HLOOKUP(AO$2,Monitoring_eng!$A$1:$DB$79,Results!$C61,FALSE)=$K61,$Q61,IF(HLOOKUP(AO$2,Monitoring_eng!$A$1:$DB$79,Results!$C61,FALSE)=$M61,$R61,IF(HLOOKUP(AO$2,Monitoring_eng!$A$1:$DB$79,Results!$C61,FALSE)=$O61,$S61,"CHYBA")))))</f>
        <v>0</v>
      </c>
      <c r="AP61" s="60">
        <f>IF(ISBLANK(HLOOKUP(AP$2,Monitoring_eng!$A$1:$DB$79,Results!$C61,FALSE)),"",IF(HLOOKUP(AP$2,Monitoring_eng!$A$1:$DB$79,Results!$C61,FALSE)=$I61,$P61,IF(HLOOKUP(AP$2,Monitoring_eng!$A$1:$DB$79,Results!$C61,FALSE)=$K61,$Q61,IF(HLOOKUP(AP$2,Monitoring_eng!$A$1:$DB$79,Results!$C61,FALSE)=$M61,$R61,IF(HLOOKUP(AP$2,Monitoring_eng!$A$1:$DB$79,Results!$C61,FALSE)=$O61,$S61,"CHYBA")))))</f>
        <v>0</v>
      </c>
      <c r="AQ61" s="60">
        <f>IF(ISBLANK(HLOOKUP(AQ$2,Monitoring_eng!$A$1:$DB$79,Results!$C61,FALSE)),"",IF(HLOOKUP(AQ$2,Monitoring_eng!$A$1:$DB$79,Results!$C61,FALSE)=$I61,$P61,IF(HLOOKUP(AQ$2,Monitoring_eng!$A$1:$DB$79,Results!$C61,FALSE)=$K61,$Q61,IF(HLOOKUP(AQ$2,Monitoring_eng!$A$1:$DB$79,Results!$C61,FALSE)=$M61,$R61,IF(HLOOKUP(AQ$2,Monitoring_eng!$A$1:$DB$79,Results!$C61,FALSE)=$O61,$S61,"CHYBA")))))</f>
        <v>1</v>
      </c>
      <c r="AR61" s="60">
        <f>IF(ISBLANK(HLOOKUP(AR$2,Monitoring_eng!$A$1:$DB$79,Results!$C61,FALSE)),"",IF(HLOOKUP(AR$2,Monitoring_eng!$A$1:$DB$79,Results!$C61,FALSE)=$I61,$P61,IF(HLOOKUP(AR$2,Monitoring_eng!$A$1:$DB$79,Results!$C61,FALSE)=$K61,$Q61,IF(HLOOKUP(AR$2,Monitoring_eng!$A$1:$DB$79,Results!$C61,FALSE)=$M61,$R61,IF(HLOOKUP(AR$2,Monitoring_eng!$A$1:$DB$79,Results!$C61,FALSE)=$O61,$S61,"CHYBA")))))</f>
        <v>0</v>
      </c>
      <c r="AS61" s="60">
        <f>IF(ISBLANK(HLOOKUP(AS$2,Monitoring_eng!$A$1:$DB$79,Results!$C61,FALSE)),"",IF(HLOOKUP(AS$2,Monitoring_eng!$A$1:$DB$79,Results!$C61,FALSE)=$I61,$P61,IF(HLOOKUP(AS$2,Monitoring_eng!$A$1:$DB$79,Results!$C61,FALSE)=$K61,$Q61,IF(HLOOKUP(AS$2,Monitoring_eng!$A$1:$DB$79,Results!$C61,FALSE)=$M61,$R61,IF(HLOOKUP(AS$2,Monitoring_eng!$A$1:$DB$79,Results!$C61,FALSE)=$O61,$S61,"CHYBA")))))</f>
        <v>0</v>
      </c>
      <c r="AT61" s="60">
        <f>IF(ISBLANK(HLOOKUP(AT$2,Monitoring_eng!$A$1:$DB$79,Results!$C61,FALSE)),"",IF(HLOOKUP(AT$2,Monitoring_eng!$A$1:$DB$79,Results!$C61,FALSE)=$I61,$P61,IF(HLOOKUP(AT$2,Monitoring_eng!$A$1:$DB$79,Results!$C61,FALSE)=$K61,$Q61,IF(HLOOKUP(AT$2,Monitoring_eng!$A$1:$DB$79,Results!$C61,FALSE)=$M61,$R61,IF(HLOOKUP(AT$2,Monitoring_eng!$A$1:$DB$79,Results!$C61,FALSE)=$O61,$S61,"CHYBA")))))</f>
        <v>0</v>
      </c>
      <c r="AU61" s="60">
        <f>IF(ISBLANK(HLOOKUP(AU$2,Monitoring_eng!$A$1:$DB$79,Results!$C61,FALSE)),"",IF(HLOOKUP(AU$2,Monitoring_eng!$A$1:$DB$79,Results!$C61,FALSE)=$I61,$P61,IF(HLOOKUP(AU$2,Monitoring_eng!$A$1:$DB$79,Results!$C61,FALSE)=$K61,$Q61,IF(HLOOKUP(AU$2,Monitoring_eng!$A$1:$DB$79,Results!$C61,FALSE)=$M61,$R61,IF(HLOOKUP(AU$2,Monitoring_eng!$A$1:$DB$79,Results!$C61,FALSE)=$O61,$S61,"CHYBA")))))</f>
        <v>0</v>
      </c>
      <c r="AV61" s="60">
        <f>IF(ISBLANK(HLOOKUP(AV$2,Monitoring_eng!$A$1:$DB$79,Results!$C61,FALSE)),"",IF(HLOOKUP(AV$2,Monitoring_eng!$A$1:$DB$79,Results!$C61,FALSE)=$I61,$P61,IF(HLOOKUP(AV$2,Monitoring_eng!$A$1:$DB$79,Results!$C61,FALSE)=$K61,$Q61,IF(HLOOKUP(AV$2,Monitoring_eng!$A$1:$DB$79,Results!$C61,FALSE)=$M61,$R61,IF(HLOOKUP(AV$2,Monitoring_eng!$A$1:$DB$79,Results!$C61,FALSE)=$O61,$S61,"CHYBA")))))</f>
        <v>0</v>
      </c>
      <c r="AW61" s="60">
        <f>IF(ISBLANK(HLOOKUP(AW$2,Monitoring_eng!$A$1:$DB$79,Results!$C61,FALSE)),"",IF(HLOOKUP(AW$2,Monitoring_eng!$A$1:$DB$79,Results!$C61,FALSE)=$I61,$P61,IF(HLOOKUP(AW$2,Monitoring_eng!$A$1:$DB$79,Results!$C61,FALSE)=$K61,$Q61,IF(HLOOKUP(AW$2,Monitoring_eng!$A$1:$DB$79,Results!$C61,FALSE)=$M61,$R61,IF(HLOOKUP(AW$2,Monitoring_eng!$A$1:$DB$79,Results!$C61,FALSE)=$O61,$S61,"CHYBA")))))</f>
        <v>0</v>
      </c>
      <c r="AX61" s="60">
        <f>IF(ISBLANK(HLOOKUP(AX$2,Monitoring_eng!$A$1:$DB$79,Results!$C61,FALSE)),"",IF(HLOOKUP(AX$2,Monitoring_eng!$A$1:$DB$79,Results!$C61,FALSE)=$I61,$P61,IF(HLOOKUP(AX$2,Monitoring_eng!$A$1:$DB$79,Results!$C61,FALSE)=$K61,$Q61,IF(HLOOKUP(AX$2,Monitoring_eng!$A$1:$DB$79,Results!$C61,FALSE)=$M61,$R61,IF(HLOOKUP(AX$2,Monitoring_eng!$A$1:$DB$79,Results!$C61,FALSE)=$O61,$S61,"CHYBA")))))</f>
        <v>0</v>
      </c>
      <c r="AY61" s="60">
        <f>IF(ISBLANK(HLOOKUP(AY$2,Monitoring_eng!$A$1:$DB$79,Results!$C61,FALSE)),"",IF(HLOOKUP(AY$2,Monitoring_eng!$A$1:$DB$79,Results!$C61,FALSE)=$I61,$P61,IF(HLOOKUP(AY$2,Monitoring_eng!$A$1:$DB$79,Results!$C61,FALSE)=$K61,$Q61,IF(HLOOKUP(AY$2,Monitoring_eng!$A$1:$DB$79,Results!$C61,FALSE)=$M61,$R61,IF(HLOOKUP(AY$2,Monitoring_eng!$A$1:$DB$79,Results!$C61,FALSE)=$O61,$S61,"CHYBA")))))</f>
        <v>0</v>
      </c>
      <c r="AZ61" s="60">
        <f>IF(ISBLANK(HLOOKUP(AZ$2,Monitoring_eng!$A$1:$DB$79,Results!$C61,FALSE)),"",IF(HLOOKUP(AZ$2,Monitoring_eng!$A$1:$DB$79,Results!$C61,FALSE)=$I61,$P61,IF(HLOOKUP(AZ$2,Monitoring_eng!$A$1:$DB$79,Results!$C61,FALSE)=$K61,$Q61,IF(HLOOKUP(AZ$2,Monitoring_eng!$A$1:$DB$79,Results!$C61,FALSE)=$M61,$R61,IF(HLOOKUP(AZ$2,Monitoring_eng!$A$1:$DB$79,Results!$C61,FALSE)=$O61,$S61,"CHYBA")))))</f>
        <v>0</v>
      </c>
      <c r="BA61" s="60">
        <f>IF(ISBLANK(HLOOKUP(BA$2,Monitoring_eng!$A$1:$DB$79,Results!$C61,FALSE)),"",IF(HLOOKUP(BA$2,Monitoring_eng!$A$1:$DB$79,Results!$C61,FALSE)=$I61,$P61,IF(HLOOKUP(BA$2,Monitoring_eng!$A$1:$DB$79,Results!$C61,FALSE)=$K61,$Q61,IF(HLOOKUP(BA$2,Monitoring_eng!$A$1:$DB$79,Results!$C61,FALSE)=$M61,$R61,IF(HLOOKUP(BA$2,Monitoring_eng!$A$1:$DB$79,Results!$C61,FALSE)=$O61,$S61,"CHYBA")))))</f>
        <v>0</v>
      </c>
      <c r="BB61" s="60">
        <f>IF(ISBLANK(HLOOKUP(BB$2,Monitoring_eng!$A$1:$DB$79,Results!$C61,FALSE)),"",IF(HLOOKUP(BB$2,Monitoring_eng!$A$1:$DB$79,Results!$C61,FALSE)=$I61,$P61,IF(HLOOKUP(BB$2,Monitoring_eng!$A$1:$DB$79,Results!$C61,FALSE)=$K61,$Q61,IF(HLOOKUP(BB$2,Monitoring_eng!$A$1:$DB$79,Results!$C61,FALSE)=$M61,$R61,IF(HLOOKUP(BB$2,Monitoring_eng!$A$1:$DB$79,Results!$C61,FALSE)=$O61,$S61,"CHYBA")))))</f>
        <v>0</v>
      </c>
      <c r="BC61" s="60">
        <f>IF(ISBLANK(HLOOKUP(BC$2,Monitoring_eng!$A$1:$DB$79,Results!$C61,FALSE)),"",IF(HLOOKUP(BC$2,Monitoring_eng!$A$1:$DB$79,Results!$C61,FALSE)=$I61,$P61,IF(HLOOKUP(BC$2,Monitoring_eng!$A$1:$DB$79,Results!$C61,FALSE)=$K61,$Q61,IF(HLOOKUP(BC$2,Monitoring_eng!$A$1:$DB$79,Results!$C61,FALSE)=$M61,$R61,IF(HLOOKUP(BC$2,Monitoring_eng!$A$1:$DB$79,Results!$C61,FALSE)=$O61,$S61,"CHYBA")))))</f>
        <v>0</v>
      </c>
      <c r="BD61" s="60">
        <f>IF(ISBLANK(HLOOKUP(BD$2,Monitoring_eng!$A$1:$DB$79,Results!$C61,FALSE)),"",IF(HLOOKUP(BD$2,Monitoring_eng!$A$1:$DB$79,Results!$C61,FALSE)=$I61,$P61,IF(HLOOKUP(BD$2,Monitoring_eng!$A$1:$DB$79,Results!$C61,FALSE)=$K61,$Q61,IF(HLOOKUP(BD$2,Monitoring_eng!$A$1:$DB$79,Results!$C61,FALSE)=$M61,$R61,IF(HLOOKUP(BD$2,Monitoring_eng!$A$1:$DB$79,Results!$C61,FALSE)=$O61,$S61,"CHYBA")))))</f>
        <v>1</v>
      </c>
      <c r="BE61" s="60">
        <f>IF(ISBLANK(HLOOKUP(BE$2,Monitoring_eng!$A$1:$DB$79,Results!$C61,FALSE)),"",IF(HLOOKUP(BE$2,Monitoring_eng!$A$1:$DB$79,Results!$C61,FALSE)=$I61,$P61,IF(HLOOKUP(BE$2,Monitoring_eng!$A$1:$DB$79,Results!$C61,FALSE)=$K61,$Q61,IF(HLOOKUP(BE$2,Monitoring_eng!$A$1:$DB$79,Results!$C61,FALSE)=$M61,$R61,IF(HLOOKUP(BE$2,Monitoring_eng!$A$1:$DB$79,Results!$C61,FALSE)=$O61,$S61,"CHYBA")))))</f>
        <v>1</v>
      </c>
      <c r="BF61" s="60">
        <f>IF(ISBLANK(HLOOKUP(BF$2,Monitoring_eng!$A$1:$DB$79,Results!$C61,FALSE)),"",IF(HLOOKUP(BF$2,Monitoring_eng!$A$1:$DB$79,Results!$C61,FALSE)=$I61,$P61,IF(HLOOKUP(BF$2,Monitoring_eng!$A$1:$DB$79,Results!$C61,FALSE)=$K61,$Q61,IF(HLOOKUP(BF$2,Monitoring_eng!$A$1:$DB$79,Results!$C61,FALSE)=$M61,$R61,IF(HLOOKUP(BF$2,Monitoring_eng!$A$1:$DB$79,Results!$C61,FALSE)=$O61,$S61,"CHYBA")))))</f>
        <v>0</v>
      </c>
      <c r="BG61" s="60">
        <f>IF(ISBLANK(HLOOKUP(BG$2,Monitoring_eng!$A$1:$DB$79,Results!$C61,FALSE)),"",IF(HLOOKUP(BG$2,Monitoring_eng!$A$1:$DB$79,Results!$C61,FALSE)=$I61,$P61,IF(HLOOKUP(BG$2,Monitoring_eng!$A$1:$DB$79,Results!$C61,FALSE)=$K61,$Q61,IF(HLOOKUP(BG$2,Monitoring_eng!$A$1:$DB$79,Results!$C61,FALSE)=$M61,$R61,IF(HLOOKUP(BG$2,Monitoring_eng!$A$1:$DB$79,Results!$C61,FALSE)=$O61,$S61,"CHYBA")))))</f>
        <v>0</v>
      </c>
      <c r="BH61" s="60">
        <f>IF(ISBLANK(HLOOKUP(BH$2,Monitoring_eng!$A$1:$DB$79,Results!$C61,FALSE)),"",IF(HLOOKUP(BH$2,Monitoring_eng!$A$1:$DB$79,Results!$C61,FALSE)=$I61,$P61,IF(HLOOKUP(BH$2,Monitoring_eng!$A$1:$DB$79,Results!$C61,FALSE)=$K61,$Q61,IF(HLOOKUP(BH$2,Monitoring_eng!$A$1:$DB$79,Results!$C61,FALSE)=$M61,$R61,IF(HLOOKUP(BH$2,Monitoring_eng!$A$1:$DB$79,Results!$C61,FALSE)=$O61,$S61,"CHYBA")))))</f>
        <v>0</v>
      </c>
      <c r="BI61" s="60">
        <f>IF(ISBLANK(HLOOKUP(BI$2,Monitoring_eng!$A$1:$DB$79,Results!$C61,FALSE)),"",IF(HLOOKUP(BI$2,Monitoring_eng!$A$1:$DB$79,Results!$C61,FALSE)=$I61,$P61,IF(HLOOKUP(BI$2,Monitoring_eng!$A$1:$DB$79,Results!$C61,FALSE)=$K61,$Q61,IF(HLOOKUP(BI$2,Monitoring_eng!$A$1:$DB$79,Results!$C61,FALSE)=$M61,$R61,IF(HLOOKUP(BI$2,Monitoring_eng!$A$1:$DB$79,Results!$C61,FALSE)=$O61,$S61,"CHYBA")))))</f>
        <v>0</v>
      </c>
      <c r="BJ61" s="60">
        <f>IF(ISBLANK(HLOOKUP(BJ$2,Monitoring_eng!$A$1:$DB$79,Results!$C61,FALSE)),"",IF(HLOOKUP(BJ$2,Monitoring_eng!$A$1:$DB$79,Results!$C61,FALSE)=$I61,$P61,IF(HLOOKUP(BJ$2,Monitoring_eng!$A$1:$DB$79,Results!$C61,FALSE)=$K61,$Q61,IF(HLOOKUP(BJ$2,Monitoring_eng!$A$1:$DB$79,Results!$C61,FALSE)=$M61,$R61,IF(HLOOKUP(BJ$2,Monitoring_eng!$A$1:$DB$79,Results!$C61,FALSE)=$O61,$S61,"CHYBA")))))</f>
        <v>0</v>
      </c>
      <c r="BK61" s="60">
        <f>IF(ISBLANK(HLOOKUP(BK$2,Monitoring_eng!$A$1:$DB$79,Results!$C61,FALSE)),"",IF(HLOOKUP(BK$2,Monitoring_eng!$A$1:$DB$79,Results!$C61,FALSE)=$I61,$P61,IF(HLOOKUP(BK$2,Monitoring_eng!$A$1:$DB$79,Results!$C61,FALSE)=$K61,$Q61,IF(HLOOKUP(BK$2,Monitoring_eng!$A$1:$DB$79,Results!$C61,FALSE)=$M61,$R61,IF(HLOOKUP(BK$2,Monitoring_eng!$A$1:$DB$79,Results!$C61,FALSE)=$O61,$S61,"CHYBA")))))</f>
        <v>0</v>
      </c>
      <c r="BL61" s="60">
        <f>IF(ISBLANK(HLOOKUP(BL$2,Monitoring_eng!$A$1:$DB$79,Results!$C61,FALSE)),"",IF(HLOOKUP(BL$2,Monitoring_eng!$A$1:$DB$79,Results!$C61,FALSE)=$I61,$P61,IF(HLOOKUP(BL$2,Monitoring_eng!$A$1:$DB$79,Results!$C61,FALSE)=$K61,$Q61,IF(HLOOKUP(BL$2,Monitoring_eng!$A$1:$DB$79,Results!$C61,FALSE)=$M61,$R61,IF(HLOOKUP(BL$2,Monitoring_eng!$A$1:$DB$79,Results!$C61,FALSE)=$O61,$S61,"CHYBA")))))</f>
        <v>0</v>
      </c>
      <c r="BM61" s="60">
        <f>IF(ISBLANK(HLOOKUP(BM$2,Monitoring_eng!$A$1:$DB$79,Results!$C61,FALSE)),"",IF(HLOOKUP(BM$2,Monitoring_eng!$A$1:$DB$79,Results!$C61,FALSE)=$I61,$P61,IF(HLOOKUP(BM$2,Monitoring_eng!$A$1:$DB$79,Results!$C61,FALSE)=$K61,$Q61,IF(HLOOKUP(BM$2,Monitoring_eng!$A$1:$DB$79,Results!$C61,FALSE)=$M61,$R61,IF(HLOOKUP(BM$2,Monitoring_eng!$A$1:$DB$79,Results!$C61,FALSE)=$O61,$S61,"CHYBA")))))</f>
        <v>1</v>
      </c>
      <c r="BN61" s="60">
        <f>IF(ISBLANK(HLOOKUP(BN$2,Monitoring_eng!$A$1:$DB$79,Results!$C61,FALSE)),"",IF(HLOOKUP(BN$2,Monitoring_eng!$A$1:$DB$79,Results!$C61,FALSE)=$I61,$P61,IF(HLOOKUP(BN$2,Monitoring_eng!$A$1:$DB$79,Results!$C61,FALSE)=$K61,$Q61,IF(HLOOKUP(BN$2,Monitoring_eng!$A$1:$DB$79,Results!$C61,FALSE)=$M61,$R61,IF(HLOOKUP(BN$2,Monitoring_eng!$A$1:$DB$79,Results!$C61,FALSE)=$O61,$S61,"CHYBA")))))</f>
        <v>0</v>
      </c>
      <c r="BO61" s="60">
        <f>IF(ISBLANK(HLOOKUP(BO$2,Monitoring_eng!$A$1:$DB$79,Results!$C61,FALSE)),"",IF(HLOOKUP(BO$2,Monitoring_eng!$A$1:$DB$79,Results!$C61,FALSE)=$I61,$P61,IF(HLOOKUP(BO$2,Monitoring_eng!$A$1:$DB$79,Results!$C61,FALSE)=$K61,$Q61,IF(HLOOKUP(BO$2,Monitoring_eng!$A$1:$DB$79,Results!$C61,FALSE)=$M61,$R61,IF(HLOOKUP(BO$2,Monitoring_eng!$A$1:$DB$79,Results!$C61,FALSE)=$O61,$S61,"CHYBA")))))</f>
        <v>0</v>
      </c>
      <c r="BP61" s="60">
        <f>IF(ISBLANK(HLOOKUP(BP$2,Monitoring_eng!$A$1:$DB$79,Results!$C61,FALSE)),"",IF(HLOOKUP(BP$2,Monitoring_eng!$A$1:$DB$79,Results!$C61,FALSE)=$I61,$P61,IF(HLOOKUP(BP$2,Monitoring_eng!$A$1:$DB$79,Results!$C61,FALSE)=$K61,$Q61,IF(HLOOKUP(BP$2,Monitoring_eng!$A$1:$DB$79,Results!$C61,FALSE)=$M61,$R61,IF(HLOOKUP(BP$2,Monitoring_eng!$A$1:$DB$79,Results!$C61,FALSE)=$O61,$S61,"CHYBA")))))</f>
        <v>1</v>
      </c>
      <c r="BQ61" s="60">
        <f>IF(ISBLANK(HLOOKUP(BQ$2,Monitoring_eng!$A$1:$DB$79,Results!$C61,FALSE)),"",IF(HLOOKUP(BQ$2,Monitoring_eng!$A$1:$DB$79,Results!$C61,FALSE)=$I61,$P61,IF(HLOOKUP(BQ$2,Monitoring_eng!$A$1:$DB$79,Results!$C61,FALSE)=$K61,$Q61,IF(HLOOKUP(BQ$2,Monitoring_eng!$A$1:$DB$79,Results!$C61,FALSE)=$M61,$R61,IF(HLOOKUP(BQ$2,Monitoring_eng!$A$1:$DB$79,Results!$C61,FALSE)=$O61,$S61,"CHYBA")))))</f>
        <v>0</v>
      </c>
    </row>
    <row r="62" spans="1:69" x14ac:dyDescent="0.3">
      <c r="A62" s="37" t="s">
        <v>912</v>
      </c>
      <c r="B62" s="37" t="s">
        <v>362</v>
      </c>
      <c r="C62" s="37">
        <v>61</v>
      </c>
      <c r="D62" s="51" t="s">
        <v>162</v>
      </c>
      <c r="E62" s="51" t="s">
        <v>191</v>
      </c>
      <c r="F62" s="52" t="s">
        <v>61</v>
      </c>
      <c r="G62" s="37">
        <v>1</v>
      </c>
      <c r="H62" s="37" t="s">
        <v>481</v>
      </c>
      <c r="I62" s="37" t="s">
        <v>621</v>
      </c>
      <c r="J62" s="37" t="s">
        <v>482</v>
      </c>
      <c r="K62" s="59" t="s">
        <v>622</v>
      </c>
      <c r="L62" s="37" t="s">
        <v>483</v>
      </c>
      <c r="M62" s="37" t="s">
        <v>623</v>
      </c>
      <c r="N62" s="37" t="s">
        <v>755</v>
      </c>
      <c r="O62" s="37" t="s">
        <v>755</v>
      </c>
      <c r="P62" s="37">
        <f t="shared" si="0"/>
        <v>1</v>
      </c>
      <c r="Q62" s="37">
        <v>0</v>
      </c>
      <c r="R62" s="37">
        <f t="shared" si="1"/>
        <v>0.5</v>
      </c>
      <c r="S62" s="37" t="s">
        <v>755</v>
      </c>
      <c r="T62" s="60">
        <f>IF(ISBLANK(HLOOKUP(T$2,Monitoring_eng!$A$1:$DB$79,Results!$C62,FALSE)),"",IF(HLOOKUP(T$2,Monitoring_eng!$A$1:$DB$79,Results!$C62,FALSE)=$I62,$P62,IF(HLOOKUP(T$2,Monitoring_eng!$A$1:$DB$79,Results!$C62,FALSE)=$K62,$Q62,IF(HLOOKUP(T$2,Monitoring_eng!$A$1:$DB$79,Results!$C62,FALSE)=$M62,$R62,IF(HLOOKUP(T$2,Monitoring_eng!$A$1:$DB$79,Results!$C62,FALSE)=$O62,$S62,"CHYBA")))))</f>
        <v>1</v>
      </c>
      <c r="U62" s="60">
        <f>IF(ISBLANK(HLOOKUP(U$2,Monitoring_eng!$A$1:$DB$79,Results!$C62,FALSE)),"",IF(HLOOKUP(U$2,Monitoring_eng!$A$1:$DB$79,Results!$C62,FALSE)=$I62,$P62,IF(HLOOKUP(U$2,Monitoring_eng!$A$1:$DB$79,Results!$C62,FALSE)=$K62,$Q62,IF(HLOOKUP(U$2,Monitoring_eng!$A$1:$DB$79,Results!$C62,FALSE)=$M62,$R62,IF(HLOOKUP(U$2,Monitoring_eng!$A$1:$DB$79,Results!$C62,FALSE)=$O62,$S62,"CHYBA")))))</f>
        <v>1</v>
      </c>
      <c r="V62" s="60">
        <f>IF(ISBLANK(HLOOKUP(V$2,Monitoring_eng!$A$1:$DB$79,Results!$C62,FALSE)),"",IF(HLOOKUP(V$2,Monitoring_eng!$A$1:$DB$79,Results!$C62,FALSE)=$I62,$P62,IF(HLOOKUP(V$2,Monitoring_eng!$A$1:$DB$79,Results!$C62,FALSE)=$K62,$Q62,IF(HLOOKUP(V$2,Monitoring_eng!$A$1:$DB$79,Results!$C62,FALSE)=$M62,$R62,IF(HLOOKUP(V$2,Monitoring_eng!$A$1:$DB$79,Results!$C62,FALSE)=$O62,$S62,"CHYBA")))))</f>
        <v>1</v>
      </c>
      <c r="W62" s="60">
        <f>IF(ISBLANK(HLOOKUP(W$2,Monitoring_eng!$A$1:$DB$79,Results!$C62,FALSE)),"",IF(HLOOKUP(W$2,Monitoring_eng!$A$1:$DB$79,Results!$C62,FALSE)=$I62,$P62,IF(HLOOKUP(W$2,Monitoring_eng!$A$1:$DB$79,Results!$C62,FALSE)=$K62,$Q62,IF(HLOOKUP(W$2,Monitoring_eng!$A$1:$DB$79,Results!$C62,FALSE)=$M62,$R62,IF(HLOOKUP(W$2,Monitoring_eng!$A$1:$DB$79,Results!$C62,FALSE)=$O62,$S62,"CHYBA")))))</f>
        <v>1</v>
      </c>
      <c r="X62" s="60">
        <f>IF(ISBLANK(HLOOKUP(X$2,Monitoring_eng!$A$1:$DB$79,Results!$C62,FALSE)),"",IF(HLOOKUP(X$2,Monitoring_eng!$A$1:$DB$79,Results!$C62,FALSE)=$I62,$P62,IF(HLOOKUP(X$2,Monitoring_eng!$A$1:$DB$79,Results!$C62,FALSE)=$K62,$Q62,IF(HLOOKUP(X$2,Monitoring_eng!$A$1:$DB$79,Results!$C62,FALSE)=$M62,$R62,IF(HLOOKUP(X$2,Monitoring_eng!$A$1:$DB$79,Results!$C62,FALSE)=$O62,$S62,"CHYBA")))))</f>
        <v>1</v>
      </c>
      <c r="Y62" s="60">
        <f>IF(ISBLANK(HLOOKUP(Y$2,Monitoring_eng!$A$1:$DB$79,Results!$C62,FALSE)),"",IF(HLOOKUP(Y$2,Monitoring_eng!$A$1:$DB$79,Results!$C62,FALSE)=$I62,$P62,IF(HLOOKUP(Y$2,Monitoring_eng!$A$1:$DB$79,Results!$C62,FALSE)=$K62,$Q62,IF(HLOOKUP(Y$2,Monitoring_eng!$A$1:$DB$79,Results!$C62,FALSE)=$M62,$R62,IF(HLOOKUP(Y$2,Monitoring_eng!$A$1:$DB$79,Results!$C62,FALSE)=$O62,$S62,"CHYBA")))))</f>
        <v>1</v>
      </c>
      <c r="Z62" s="60">
        <f>IF(ISBLANK(HLOOKUP(Z$2,Monitoring_eng!$A$1:$DB$79,Results!$C62,FALSE)),"",IF(HLOOKUP(Z$2,Monitoring_eng!$A$1:$DB$79,Results!$C62,FALSE)=$I62,$P62,IF(HLOOKUP(Z$2,Monitoring_eng!$A$1:$DB$79,Results!$C62,FALSE)=$K62,$Q62,IF(HLOOKUP(Z$2,Monitoring_eng!$A$1:$DB$79,Results!$C62,FALSE)=$M62,$R62,IF(HLOOKUP(Z$2,Monitoring_eng!$A$1:$DB$79,Results!$C62,FALSE)=$O62,$S62,"CHYBA")))))</f>
        <v>1</v>
      </c>
      <c r="AA62" s="60">
        <f>IF(ISBLANK(HLOOKUP(AA$2,Monitoring_eng!$A$1:$DB$79,Results!$C62,FALSE)),"",IF(HLOOKUP(AA$2,Monitoring_eng!$A$1:$DB$79,Results!$C62,FALSE)=$I62,$P62,IF(HLOOKUP(AA$2,Monitoring_eng!$A$1:$DB$79,Results!$C62,FALSE)=$K62,$Q62,IF(HLOOKUP(AA$2,Monitoring_eng!$A$1:$DB$79,Results!$C62,FALSE)=$M62,$R62,IF(HLOOKUP(AA$2,Monitoring_eng!$A$1:$DB$79,Results!$C62,FALSE)=$O62,$S62,"CHYBA")))))</f>
        <v>1</v>
      </c>
      <c r="AB62" s="60">
        <f>IF(ISBLANK(HLOOKUP(AB$2,Monitoring_eng!$A$1:$DB$79,Results!$C62,FALSE)),"",IF(HLOOKUP(AB$2,Monitoring_eng!$A$1:$DB$79,Results!$C62,FALSE)=$I62,$P62,IF(HLOOKUP(AB$2,Monitoring_eng!$A$1:$DB$79,Results!$C62,FALSE)=$K62,$Q62,IF(HLOOKUP(AB$2,Monitoring_eng!$A$1:$DB$79,Results!$C62,FALSE)=$M62,$R62,IF(HLOOKUP(AB$2,Monitoring_eng!$A$1:$DB$79,Results!$C62,FALSE)=$O62,$S62,"CHYBA")))))</f>
        <v>1</v>
      </c>
      <c r="AC62" s="60">
        <f>IF(ISBLANK(HLOOKUP(AC$2,Monitoring_eng!$A$1:$DB$79,Results!$C62,FALSE)),"",IF(HLOOKUP(AC$2,Monitoring_eng!$A$1:$DB$79,Results!$C62,FALSE)=$I62,$P62,IF(HLOOKUP(AC$2,Monitoring_eng!$A$1:$DB$79,Results!$C62,FALSE)=$K62,$Q62,IF(HLOOKUP(AC$2,Monitoring_eng!$A$1:$DB$79,Results!$C62,FALSE)=$M62,$R62,IF(HLOOKUP(AC$2,Monitoring_eng!$A$1:$DB$79,Results!$C62,FALSE)=$O62,$S62,"CHYBA")))))</f>
        <v>1</v>
      </c>
      <c r="AD62" s="60">
        <f>IF(ISBLANK(HLOOKUP(AD$2,Monitoring_eng!$A$1:$DB$79,Results!$C62,FALSE)),"",IF(HLOOKUP(AD$2,Monitoring_eng!$A$1:$DB$79,Results!$C62,FALSE)=$I62,$P62,IF(HLOOKUP(AD$2,Monitoring_eng!$A$1:$DB$79,Results!$C62,FALSE)=$K62,$Q62,IF(HLOOKUP(AD$2,Monitoring_eng!$A$1:$DB$79,Results!$C62,FALSE)=$M62,$R62,IF(HLOOKUP(AD$2,Monitoring_eng!$A$1:$DB$79,Results!$C62,FALSE)=$O62,$S62,"CHYBA")))))</f>
        <v>1</v>
      </c>
      <c r="AE62" s="60">
        <f>IF(ISBLANK(HLOOKUP(AE$2,Monitoring_eng!$A$1:$DB$79,Results!$C62,FALSE)),"",IF(HLOOKUP(AE$2,Monitoring_eng!$A$1:$DB$79,Results!$C62,FALSE)=$I62,$P62,IF(HLOOKUP(AE$2,Monitoring_eng!$A$1:$DB$79,Results!$C62,FALSE)=$K62,$Q62,IF(HLOOKUP(AE$2,Monitoring_eng!$A$1:$DB$79,Results!$C62,FALSE)=$M62,$R62,IF(HLOOKUP(AE$2,Monitoring_eng!$A$1:$DB$79,Results!$C62,FALSE)=$O62,$S62,"CHYBA")))))</f>
        <v>1</v>
      </c>
      <c r="AF62" s="60">
        <f>IF(ISBLANK(HLOOKUP(AF$2,Monitoring_eng!$A$1:$DB$79,Results!$C62,FALSE)),"",IF(HLOOKUP(AF$2,Monitoring_eng!$A$1:$DB$79,Results!$C62,FALSE)=$I62,$P62,IF(HLOOKUP(AF$2,Monitoring_eng!$A$1:$DB$79,Results!$C62,FALSE)=$K62,$Q62,IF(HLOOKUP(AF$2,Monitoring_eng!$A$1:$DB$79,Results!$C62,FALSE)=$M62,$R62,IF(HLOOKUP(AF$2,Monitoring_eng!$A$1:$DB$79,Results!$C62,FALSE)=$O62,$S62,"CHYBA")))))</f>
        <v>0.5</v>
      </c>
      <c r="AG62" s="60">
        <f>IF(ISBLANK(HLOOKUP(AG$2,Monitoring_eng!$A$1:$DB$79,Results!$C62,FALSE)),"",IF(HLOOKUP(AG$2,Monitoring_eng!$A$1:$DB$79,Results!$C62,FALSE)=$I62,$P62,IF(HLOOKUP(AG$2,Monitoring_eng!$A$1:$DB$79,Results!$C62,FALSE)=$K62,$Q62,IF(HLOOKUP(AG$2,Monitoring_eng!$A$1:$DB$79,Results!$C62,FALSE)=$M62,$R62,IF(HLOOKUP(AG$2,Monitoring_eng!$A$1:$DB$79,Results!$C62,FALSE)=$O62,$S62,"CHYBA")))))</f>
        <v>1</v>
      </c>
      <c r="AH62" s="60">
        <f>IF(ISBLANK(HLOOKUP(AH$2,Monitoring_eng!$A$1:$DB$79,Results!$C62,FALSE)),"",IF(HLOOKUP(AH$2,Monitoring_eng!$A$1:$DB$79,Results!$C62,FALSE)=$I62,$P62,IF(HLOOKUP(AH$2,Monitoring_eng!$A$1:$DB$79,Results!$C62,FALSE)=$K62,$Q62,IF(HLOOKUP(AH$2,Monitoring_eng!$A$1:$DB$79,Results!$C62,FALSE)=$M62,$R62,IF(HLOOKUP(AH$2,Monitoring_eng!$A$1:$DB$79,Results!$C62,FALSE)=$O62,$S62,"CHYBA")))))</f>
        <v>1</v>
      </c>
      <c r="AI62" s="60">
        <f>IF(ISBLANK(HLOOKUP(AI$2,Monitoring_eng!$A$1:$DB$79,Results!$C62,FALSE)),"",IF(HLOOKUP(AI$2,Monitoring_eng!$A$1:$DB$79,Results!$C62,FALSE)=$I62,$P62,IF(HLOOKUP(AI$2,Monitoring_eng!$A$1:$DB$79,Results!$C62,FALSE)=$K62,$Q62,IF(HLOOKUP(AI$2,Monitoring_eng!$A$1:$DB$79,Results!$C62,FALSE)=$M62,$R62,IF(HLOOKUP(AI$2,Monitoring_eng!$A$1:$DB$79,Results!$C62,FALSE)=$O62,$S62,"CHYBA")))))</f>
        <v>0</v>
      </c>
      <c r="AJ62" s="60">
        <f>IF(ISBLANK(HLOOKUP(AJ$2,Monitoring_eng!$A$1:$DB$79,Results!$C62,FALSE)),"",IF(HLOOKUP(AJ$2,Monitoring_eng!$A$1:$DB$79,Results!$C62,FALSE)=$I62,$P62,IF(HLOOKUP(AJ$2,Monitoring_eng!$A$1:$DB$79,Results!$C62,FALSE)=$K62,$Q62,IF(HLOOKUP(AJ$2,Monitoring_eng!$A$1:$DB$79,Results!$C62,FALSE)=$M62,$R62,IF(HLOOKUP(AJ$2,Monitoring_eng!$A$1:$DB$79,Results!$C62,FALSE)=$O62,$S62,"CHYBA")))))</f>
        <v>1</v>
      </c>
      <c r="AK62" s="60">
        <f>IF(ISBLANK(HLOOKUP(AK$2,Monitoring_eng!$A$1:$DB$79,Results!$C62,FALSE)),"",IF(HLOOKUP(AK$2,Monitoring_eng!$A$1:$DB$79,Results!$C62,FALSE)=$I62,$P62,IF(HLOOKUP(AK$2,Monitoring_eng!$A$1:$DB$79,Results!$C62,FALSE)=$K62,$Q62,IF(HLOOKUP(AK$2,Monitoring_eng!$A$1:$DB$79,Results!$C62,FALSE)=$M62,$R62,IF(HLOOKUP(AK$2,Monitoring_eng!$A$1:$DB$79,Results!$C62,FALSE)=$O62,$S62,"CHYBA")))))</f>
        <v>1</v>
      </c>
      <c r="AL62" s="60">
        <f>IF(ISBLANK(HLOOKUP(AL$2,Monitoring_eng!$A$1:$DB$79,Results!$C62,FALSE)),"",IF(HLOOKUP(AL$2,Monitoring_eng!$A$1:$DB$79,Results!$C62,FALSE)=$I62,$P62,IF(HLOOKUP(AL$2,Monitoring_eng!$A$1:$DB$79,Results!$C62,FALSE)=$K62,$Q62,IF(HLOOKUP(AL$2,Monitoring_eng!$A$1:$DB$79,Results!$C62,FALSE)=$M62,$R62,IF(HLOOKUP(AL$2,Monitoring_eng!$A$1:$DB$79,Results!$C62,FALSE)=$O62,$S62,"CHYBA")))))</f>
        <v>1</v>
      </c>
      <c r="AM62" s="60">
        <f>IF(ISBLANK(HLOOKUP(AM$2,Monitoring_eng!$A$1:$DB$79,Results!$C62,FALSE)),"",IF(HLOOKUP(AM$2,Monitoring_eng!$A$1:$DB$79,Results!$C62,FALSE)=$I62,$P62,IF(HLOOKUP(AM$2,Monitoring_eng!$A$1:$DB$79,Results!$C62,FALSE)=$K62,$Q62,IF(HLOOKUP(AM$2,Monitoring_eng!$A$1:$DB$79,Results!$C62,FALSE)=$M62,$R62,IF(HLOOKUP(AM$2,Monitoring_eng!$A$1:$DB$79,Results!$C62,FALSE)=$O62,$S62,"CHYBA")))))</f>
        <v>1</v>
      </c>
      <c r="AN62" s="60">
        <f>IF(ISBLANK(HLOOKUP(AN$2,Monitoring_eng!$A$1:$DB$79,Results!$C62,FALSE)),"",IF(HLOOKUP(AN$2,Monitoring_eng!$A$1:$DB$79,Results!$C62,FALSE)=$I62,$P62,IF(HLOOKUP(AN$2,Monitoring_eng!$A$1:$DB$79,Results!$C62,FALSE)=$K62,$Q62,IF(HLOOKUP(AN$2,Monitoring_eng!$A$1:$DB$79,Results!$C62,FALSE)=$M62,$R62,IF(HLOOKUP(AN$2,Monitoring_eng!$A$1:$DB$79,Results!$C62,FALSE)=$O62,$S62,"CHYBA")))))</f>
        <v>1</v>
      </c>
      <c r="AO62" s="60">
        <f>IF(ISBLANK(HLOOKUP(AO$2,Monitoring_eng!$A$1:$DB$79,Results!$C62,FALSE)),"",IF(HLOOKUP(AO$2,Monitoring_eng!$A$1:$DB$79,Results!$C62,FALSE)=$I62,$P62,IF(HLOOKUP(AO$2,Monitoring_eng!$A$1:$DB$79,Results!$C62,FALSE)=$K62,$Q62,IF(HLOOKUP(AO$2,Monitoring_eng!$A$1:$DB$79,Results!$C62,FALSE)=$M62,$R62,IF(HLOOKUP(AO$2,Monitoring_eng!$A$1:$DB$79,Results!$C62,FALSE)=$O62,$S62,"CHYBA")))))</f>
        <v>1</v>
      </c>
      <c r="AP62" s="60">
        <f>IF(ISBLANK(HLOOKUP(AP$2,Monitoring_eng!$A$1:$DB$79,Results!$C62,FALSE)),"",IF(HLOOKUP(AP$2,Monitoring_eng!$A$1:$DB$79,Results!$C62,FALSE)=$I62,$P62,IF(HLOOKUP(AP$2,Monitoring_eng!$A$1:$DB$79,Results!$C62,FALSE)=$K62,$Q62,IF(HLOOKUP(AP$2,Monitoring_eng!$A$1:$DB$79,Results!$C62,FALSE)=$M62,$R62,IF(HLOOKUP(AP$2,Monitoring_eng!$A$1:$DB$79,Results!$C62,FALSE)=$O62,$S62,"CHYBA")))))</f>
        <v>1</v>
      </c>
      <c r="AQ62" s="60">
        <f>IF(ISBLANK(HLOOKUP(AQ$2,Monitoring_eng!$A$1:$DB$79,Results!$C62,FALSE)),"",IF(HLOOKUP(AQ$2,Monitoring_eng!$A$1:$DB$79,Results!$C62,FALSE)=$I62,$P62,IF(HLOOKUP(AQ$2,Monitoring_eng!$A$1:$DB$79,Results!$C62,FALSE)=$K62,$Q62,IF(HLOOKUP(AQ$2,Monitoring_eng!$A$1:$DB$79,Results!$C62,FALSE)=$M62,$R62,IF(HLOOKUP(AQ$2,Monitoring_eng!$A$1:$DB$79,Results!$C62,FALSE)=$O62,$S62,"CHYBA")))))</f>
        <v>1</v>
      </c>
      <c r="AR62" s="60">
        <f>IF(ISBLANK(HLOOKUP(AR$2,Monitoring_eng!$A$1:$DB$79,Results!$C62,FALSE)),"",IF(HLOOKUP(AR$2,Monitoring_eng!$A$1:$DB$79,Results!$C62,FALSE)=$I62,$P62,IF(HLOOKUP(AR$2,Monitoring_eng!$A$1:$DB$79,Results!$C62,FALSE)=$K62,$Q62,IF(HLOOKUP(AR$2,Monitoring_eng!$A$1:$DB$79,Results!$C62,FALSE)=$M62,$R62,IF(HLOOKUP(AR$2,Monitoring_eng!$A$1:$DB$79,Results!$C62,FALSE)=$O62,$S62,"CHYBA")))))</f>
        <v>1</v>
      </c>
      <c r="AS62" s="60">
        <f>IF(ISBLANK(HLOOKUP(AS$2,Monitoring_eng!$A$1:$DB$79,Results!$C62,FALSE)),"",IF(HLOOKUP(AS$2,Monitoring_eng!$A$1:$DB$79,Results!$C62,FALSE)=$I62,$P62,IF(HLOOKUP(AS$2,Monitoring_eng!$A$1:$DB$79,Results!$C62,FALSE)=$K62,$Q62,IF(HLOOKUP(AS$2,Monitoring_eng!$A$1:$DB$79,Results!$C62,FALSE)=$M62,$R62,IF(HLOOKUP(AS$2,Monitoring_eng!$A$1:$DB$79,Results!$C62,FALSE)=$O62,$S62,"CHYBA")))))</f>
        <v>1</v>
      </c>
      <c r="AT62" s="60">
        <f>IF(ISBLANK(HLOOKUP(AT$2,Monitoring_eng!$A$1:$DB$79,Results!$C62,FALSE)),"",IF(HLOOKUP(AT$2,Monitoring_eng!$A$1:$DB$79,Results!$C62,FALSE)=$I62,$P62,IF(HLOOKUP(AT$2,Monitoring_eng!$A$1:$DB$79,Results!$C62,FALSE)=$K62,$Q62,IF(HLOOKUP(AT$2,Monitoring_eng!$A$1:$DB$79,Results!$C62,FALSE)=$M62,$R62,IF(HLOOKUP(AT$2,Monitoring_eng!$A$1:$DB$79,Results!$C62,FALSE)=$O62,$S62,"CHYBA")))))</f>
        <v>1</v>
      </c>
      <c r="AU62" s="60">
        <f>IF(ISBLANK(HLOOKUP(AU$2,Monitoring_eng!$A$1:$DB$79,Results!$C62,FALSE)),"",IF(HLOOKUP(AU$2,Monitoring_eng!$A$1:$DB$79,Results!$C62,FALSE)=$I62,$P62,IF(HLOOKUP(AU$2,Monitoring_eng!$A$1:$DB$79,Results!$C62,FALSE)=$K62,$Q62,IF(HLOOKUP(AU$2,Monitoring_eng!$A$1:$DB$79,Results!$C62,FALSE)=$M62,$R62,IF(HLOOKUP(AU$2,Monitoring_eng!$A$1:$DB$79,Results!$C62,FALSE)=$O62,$S62,"CHYBA")))))</f>
        <v>1</v>
      </c>
      <c r="AV62" s="60">
        <f>IF(ISBLANK(HLOOKUP(AV$2,Monitoring_eng!$A$1:$DB$79,Results!$C62,FALSE)),"",IF(HLOOKUP(AV$2,Monitoring_eng!$A$1:$DB$79,Results!$C62,FALSE)=$I62,$P62,IF(HLOOKUP(AV$2,Monitoring_eng!$A$1:$DB$79,Results!$C62,FALSE)=$K62,$Q62,IF(HLOOKUP(AV$2,Monitoring_eng!$A$1:$DB$79,Results!$C62,FALSE)=$M62,$R62,IF(HLOOKUP(AV$2,Monitoring_eng!$A$1:$DB$79,Results!$C62,FALSE)=$O62,$S62,"CHYBA")))))</f>
        <v>1</v>
      </c>
      <c r="AW62" s="60">
        <f>IF(ISBLANK(HLOOKUP(AW$2,Monitoring_eng!$A$1:$DB$79,Results!$C62,FALSE)),"",IF(HLOOKUP(AW$2,Monitoring_eng!$A$1:$DB$79,Results!$C62,FALSE)=$I62,$P62,IF(HLOOKUP(AW$2,Monitoring_eng!$A$1:$DB$79,Results!$C62,FALSE)=$K62,$Q62,IF(HLOOKUP(AW$2,Monitoring_eng!$A$1:$DB$79,Results!$C62,FALSE)=$M62,$R62,IF(HLOOKUP(AW$2,Monitoring_eng!$A$1:$DB$79,Results!$C62,FALSE)=$O62,$S62,"CHYBA")))))</f>
        <v>1</v>
      </c>
      <c r="AX62" s="60">
        <f>IF(ISBLANK(HLOOKUP(AX$2,Monitoring_eng!$A$1:$DB$79,Results!$C62,FALSE)),"",IF(HLOOKUP(AX$2,Monitoring_eng!$A$1:$DB$79,Results!$C62,FALSE)=$I62,$P62,IF(HLOOKUP(AX$2,Monitoring_eng!$A$1:$DB$79,Results!$C62,FALSE)=$K62,$Q62,IF(HLOOKUP(AX$2,Monitoring_eng!$A$1:$DB$79,Results!$C62,FALSE)=$M62,$R62,IF(HLOOKUP(AX$2,Monitoring_eng!$A$1:$DB$79,Results!$C62,FALSE)=$O62,$S62,"CHYBA")))))</f>
        <v>1</v>
      </c>
      <c r="AY62" s="60">
        <f>IF(ISBLANK(HLOOKUP(AY$2,Monitoring_eng!$A$1:$DB$79,Results!$C62,FALSE)),"",IF(HLOOKUP(AY$2,Monitoring_eng!$A$1:$DB$79,Results!$C62,FALSE)=$I62,$P62,IF(HLOOKUP(AY$2,Monitoring_eng!$A$1:$DB$79,Results!$C62,FALSE)=$K62,$Q62,IF(HLOOKUP(AY$2,Monitoring_eng!$A$1:$DB$79,Results!$C62,FALSE)=$M62,$R62,IF(HLOOKUP(AY$2,Monitoring_eng!$A$1:$DB$79,Results!$C62,FALSE)=$O62,$S62,"CHYBA")))))</f>
        <v>0</v>
      </c>
      <c r="AZ62" s="60">
        <f>IF(ISBLANK(HLOOKUP(AZ$2,Monitoring_eng!$A$1:$DB$79,Results!$C62,FALSE)),"",IF(HLOOKUP(AZ$2,Monitoring_eng!$A$1:$DB$79,Results!$C62,FALSE)=$I62,$P62,IF(HLOOKUP(AZ$2,Monitoring_eng!$A$1:$DB$79,Results!$C62,FALSE)=$K62,$Q62,IF(HLOOKUP(AZ$2,Monitoring_eng!$A$1:$DB$79,Results!$C62,FALSE)=$M62,$R62,IF(HLOOKUP(AZ$2,Monitoring_eng!$A$1:$DB$79,Results!$C62,FALSE)=$O62,$S62,"CHYBA")))))</f>
        <v>1</v>
      </c>
      <c r="BA62" s="60">
        <f>IF(ISBLANK(HLOOKUP(BA$2,Monitoring_eng!$A$1:$DB$79,Results!$C62,FALSE)),"",IF(HLOOKUP(BA$2,Monitoring_eng!$A$1:$DB$79,Results!$C62,FALSE)=$I62,$P62,IF(HLOOKUP(BA$2,Monitoring_eng!$A$1:$DB$79,Results!$C62,FALSE)=$K62,$Q62,IF(HLOOKUP(BA$2,Monitoring_eng!$A$1:$DB$79,Results!$C62,FALSE)=$M62,$R62,IF(HLOOKUP(BA$2,Monitoring_eng!$A$1:$DB$79,Results!$C62,FALSE)=$O62,$S62,"CHYBA")))))</f>
        <v>1</v>
      </c>
      <c r="BB62" s="60">
        <f>IF(ISBLANK(HLOOKUP(BB$2,Monitoring_eng!$A$1:$DB$79,Results!$C62,FALSE)),"",IF(HLOOKUP(BB$2,Monitoring_eng!$A$1:$DB$79,Results!$C62,FALSE)=$I62,$P62,IF(HLOOKUP(BB$2,Monitoring_eng!$A$1:$DB$79,Results!$C62,FALSE)=$K62,$Q62,IF(HLOOKUP(BB$2,Monitoring_eng!$A$1:$DB$79,Results!$C62,FALSE)=$M62,$R62,IF(HLOOKUP(BB$2,Monitoring_eng!$A$1:$DB$79,Results!$C62,FALSE)=$O62,$S62,"CHYBA")))))</f>
        <v>1</v>
      </c>
      <c r="BC62" s="60">
        <f>IF(ISBLANK(HLOOKUP(BC$2,Monitoring_eng!$A$1:$DB$79,Results!$C62,FALSE)),"",IF(HLOOKUP(BC$2,Monitoring_eng!$A$1:$DB$79,Results!$C62,FALSE)=$I62,$P62,IF(HLOOKUP(BC$2,Monitoring_eng!$A$1:$DB$79,Results!$C62,FALSE)=$K62,$Q62,IF(HLOOKUP(BC$2,Monitoring_eng!$A$1:$DB$79,Results!$C62,FALSE)=$M62,$R62,IF(HLOOKUP(BC$2,Monitoring_eng!$A$1:$DB$79,Results!$C62,FALSE)=$O62,$S62,"CHYBA")))))</f>
        <v>1</v>
      </c>
      <c r="BD62" s="60">
        <f>IF(ISBLANK(HLOOKUP(BD$2,Monitoring_eng!$A$1:$DB$79,Results!$C62,FALSE)),"",IF(HLOOKUP(BD$2,Monitoring_eng!$A$1:$DB$79,Results!$C62,FALSE)=$I62,$P62,IF(HLOOKUP(BD$2,Monitoring_eng!$A$1:$DB$79,Results!$C62,FALSE)=$K62,$Q62,IF(HLOOKUP(BD$2,Monitoring_eng!$A$1:$DB$79,Results!$C62,FALSE)=$M62,$R62,IF(HLOOKUP(BD$2,Monitoring_eng!$A$1:$DB$79,Results!$C62,FALSE)=$O62,$S62,"CHYBA")))))</f>
        <v>1</v>
      </c>
      <c r="BE62" s="60">
        <f>IF(ISBLANK(HLOOKUP(BE$2,Monitoring_eng!$A$1:$DB$79,Results!$C62,FALSE)),"",IF(HLOOKUP(BE$2,Monitoring_eng!$A$1:$DB$79,Results!$C62,FALSE)=$I62,$P62,IF(HLOOKUP(BE$2,Monitoring_eng!$A$1:$DB$79,Results!$C62,FALSE)=$K62,$Q62,IF(HLOOKUP(BE$2,Monitoring_eng!$A$1:$DB$79,Results!$C62,FALSE)=$M62,$R62,IF(HLOOKUP(BE$2,Monitoring_eng!$A$1:$DB$79,Results!$C62,FALSE)=$O62,$S62,"CHYBA")))))</f>
        <v>1</v>
      </c>
      <c r="BF62" s="60">
        <f>IF(ISBLANK(HLOOKUP(BF$2,Monitoring_eng!$A$1:$DB$79,Results!$C62,FALSE)),"",IF(HLOOKUP(BF$2,Monitoring_eng!$A$1:$DB$79,Results!$C62,FALSE)=$I62,$P62,IF(HLOOKUP(BF$2,Monitoring_eng!$A$1:$DB$79,Results!$C62,FALSE)=$K62,$Q62,IF(HLOOKUP(BF$2,Monitoring_eng!$A$1:$DB$79,Results!$C62,FALSE)=$M62,$R62,IF(HLOOKUP(BF$2,Monitoring_eng!$A$1:$DB$79,Results!$C62,FALSE)=$O62,$S62,"CHYBA")))))</f>
        <v>1</v>
      </c>
      <c r="BG62" s="60">
        <f>IF(ISBLANK(HLOOKUP(BG$2,Monitoring_eng!$A$1:$DB$79,Results!$C62,FALSE)),"",IF(HLOOKUP(BG$2,Monitoring_eng!$A$1:$DB$79,Results!$C62,FALSE)=$I62,$P62,IF(HLOOKUP(BG$2,Monitoring_eng!$A$1:$DB$79,Results!$C62,FALSE)=$K62,$Q62,IF(HLOOKUP(BG$2,Monitoring_eng!$A$1:$DB$79,Results!$C62,FALSE)=$M62,$R62,IF(HLOOKUP(BG$2,Monitoring_eng!$A$1:$DB$79,Results!$C62,FALSE)=$O62,$S62,"CHYBA")))))</f>
        <v>1</v>
      </c>
      <c r="BH62" s="60">
        <f>IF(ISBLANK(HLOOKUP(BH$2,Monitoring_eng!$A$1:$DB$79,Results!$C62,FALSE)),"",IF(HLOOKUP(BH$2,Monitoring_eng!$A$1:$DB$79,Results!$C62,FALSE)=$I62,$P62,IF(HLOOKUP(BH$2,Monitoring_eng!$A$1:$DB$79,Results!$C62,FALSE)=$K62,$Q62,IF(HLOOKUP(BH$2,Monitoring_eng!$A$1:$DB$79,Results!$C62,FALSE)=$M62,$R62,IF(HLOOKUP(BH$2,Monitoring_eng!$A$1:$DB$79,Results!$C62,FALSE)=$O62,$S62,"CHYBA")))))</f>
        <v>1</v>
      </c>
      <c r="BI62" s="60">
        <f>IF(ISBLANK(HLOOKUP(BI$2,Monitoring_eng!$A$1:$DB$79,Results!$C62,FALSE)),"",IF(HLOOKUP(BI$2,Monitoring_eng!$A$1:$DB$79,Results!$C62,FALSE)=$I62,$P62,IF(HLOOKUP(BI$2,Monitoring_eng!$A$1:$DB$79,Results!$C62,FALSE)=$K62,$Q62,IF(HLOOKUP(BI$2,Monitoring_eng!$A$1:$DB$79,Results!$C62,FALSE)=$M62,$R62,IF(HLOOKUP(BI$2,Monitoring_eng!$A$1:$DB$79,Results!$C62,FALSE)=$O62,$S62,"CHYBA")))))</f>
        <v>1</v>
      </c>
      <c r="BJ62" s="60">
        <f>IF(ISBLANK(HLOOKUP(BJ$2,Monitoring_eng!$A$1:$DB$79,Results!$C62,FALSE)),"",IF(HLOOKUP(BJ$2,Monitoring_eng!$A$1:$DB$79,Results!$C62,FALSE)=$I62,$P62,IF(HLOOKUP(BJ$2,Monitoring_eng!$A$1:$DB$79,Results!$C62,FALSE)=$K62,$Q62,IF(HLOOKUP(BJ$2,Monitoring_eng!$A$1:$DB$79,Results!$C62,FALSE)=$M62,$R62,IF(HLOOKUP(BJ$2,Monitoring_eng!$A$1:$DB$79,Results!$C62,FALSE)=$O62,$S62,"CHYBA")))))</f>
        <v>1</v>
      </c>
      <c r="BK62" s="60">
        <f>IF(ISBLANK(HLOOKUP(BK$2,Monitoring_eng!$A$1:$DB$79,Results!$C62,FALSE)),"",IF(HLOOKUP(BK$2,Monitoring_eng!$A$1:$DB$79,Results!$C62,FALSE)=$I62,$P62,IF(HLOOKUP(BK$2,Monitoring_eng!$A$1:$DB$79,Results!$C62,FALSE)=$K62,$Q62,IF(HLOOKUP(BK$2,Monitoring_eng!$A$1:$DB$79,Results!$C62,FALSE)=$M62,$R62,IF(HLOOKUP(BK$2,Monitoring_eng!$A$1:$DB$79,Results!$C62,FALSE)=$O62,$S62,"CHYBA")))))</f>
        <v>1</v>
      </c>
      <c r="BL62" s="60">
        <f>IF(ISBLANK(HLOOKUP(BL$2,Monitoring_eng!$A$1:$DB$79,Results!$C62,FALSE)),"",IF(HLOOKUP(BL$2,Monitoring_eng!$A$1:$DB$79,Results!$C62,FALSE)=$I62,$P62,IF(HLOOKUP(BL$2,Monitoring_eng!$A$1:$DB$79,Results!$C62,FALSE)=$K62,$Q62,IF(HLOOKUP(BL$2,Monitoring_eng!$A$1:$DB$79,Results!$C62,FALSE)=$M62,$R62,IF(HLOOKUP(BL$2,Monitoring_eng!$A$1:$DB$79,Results!$C62,FALSE)=$O62,$S62,"CHYBA")))))</f>
        <v>1</v>
      </c>
      <c r="BM62" s="60">
        <f>IF(ISBLANK(HLOOKUP(BM$2,Monitoring_eng!$A$1:$DB$79,Results!$C62,FALSE)),"",IF(HLOOKUP(BM$2,Monitoring_eng!$A$1:$DB$79,Results!$C62,FALSE)=$I62,$P62,IF(HLOOKUP(BM$2,Monitoring_eng!$A$1:$DB$79,Results!$C62,FALSE)=$K62,$Q62,IF(HLOOKUP(BM$2,Monitoring_eng!$A$1:$DB$79,Results!$C62,FALSE)=$M62,$R62,IF(HLOOKUP(BM$2,Monitoring_eng!$A$1:$DB$79,Results!$C62,FALSE)=$O62,$S62,"CHYBA")))))</f>
        <v>1</v>
      </c>
      <c r="BN62" s="60">
        <f>IF(ISBLANK(HLOOKUP(BN$2,Monitoring_eng!$A$1:$DB$79,Results!$C62,FALSE)),"",IF(HLOOKUP(BN$2,Monitoring_eng!$A$1:$DB$79,Results!$C62,FALSE)=$I62,$P62,IF(HLOOKUP(BN$2,Monitoring_eng!$A$1:$DB$79,Results!$C62,FALSE)=$K62,$Q62,IF(HLOOKUP(BN$2,Monitoring_eng!$A$1:$DB$79,Results!$C62,FALSE)=$M62,$R62,IF(HLOOKUP(BN$2,Monitoring_eng!$A$1:$DB$79,Results!$C62,FALSE)=$O62,$S62,"CHYBA")))))</f>
        <v>1</v>
      </c>
      <c r="BO62" s="60">
        <f>IF(ISBLANK(HLOOKUP(BO$2,Monitoring_eng!$A$1:$DB$79,Results!$C62,FALSE)),"",IF(HLOOKUP(BO$2,Monitoring_eng!$A$1:$DB$79,Results!$C62,FALSE)=$I62,$P62,IF(HLOOKUP(BO$2,Monitoring_eng!$A$1:$DB$79,Results!$C62,FALSE)=$K62,$Q62,IF(HLOOKUP(BO$2,Monitoring_eng!$A$1:$DB$79,Results!$C62,FALSE)=$M62,$R62,IF(HLOOKUP(BO$2,Monitoring_eng!$A$1:$DB$79,Results!$C62,FALSE)=$O62,$S62,"CHYBA")))))</f>
        <v>1</v>
      </c>
      <c r="BP62" s="60">
        <f>IF(ISBLANK(HLOOKUP(BP$2,Monitoring_eng!$A$1:$DB$79,Results!$C62,FALSE)),"",IF(HLOOKUP(BP$2,Monitoring_eng!$A$1:$DB$79,Results!$C62,FALSE)=$I62,$P62,IF(HLOOKUP(BP$2,Monitoring_eng!$A$1:$DB$79,Results!$C62,FALSE)=$K62,$Q62,IF(HLOOKUP(BP$2,Monitoring_eng!$A$1:$DB$79,Results!$C62,FALSE)=$M62,$R62,IF(HLOOKUP(BP$2,Monitoring_eng!$A$1:$DB$79,Results!$C62,FALSE)=$O62,$S62,"CHYBA")))))</f>
        <v>1</v>
      </c>
      <c r="BQ62" s="60">
        <f>IF(ISBLANK(HLOOKUP(BQ$2,Monitoring_eng!$A$1:$DB$79,Results!$C62,FALSE)),"",IF(HLOOKUP(BQ$2,Monitoring_eng!$A$1:$DB$79,Results!$C62,FALSE)=$I62,$P62,IF(HLOOKUP(BQ$2,Monitoring_eng!$A$1:$DB$79,Results!$C62,FALSE)=$K62,$Q62,IF(HLOOKUP(BQ$2,Monitoring_eng!$A$1:$DB$79,Results!$C62,FALSE)=$M62,$R62,IF(HLOOKUP(BQ$2,Monitoring_eng!$A$1:$DB$79,Results!$C62,FALSE)=$O62,$S62,"CHYBA")))))</f>
        <v>1</v>
      </c>
    </row>
    <row r="63" spans="1:69" x14ac:dyDescent="0.3">
      <c r="A63" s="37" t="s">
        <v>913</v>
      </c>
      <c r="B63" s="37" t="s">
        <v>363</v>
      </c>
      <c r="C63" s="37">
        <v>62</v>
      </c>
      <c r="D63" s="51" t="s">
        <v>292</v>
      </c>
      <c r="E63" s="51" t="s">
        <v>484</v>
      </c>
      <c r="F63" s="52" t="s">
        <v>61</v>
      </c>
      <c r="G63" s="37">
        <v>1</v>
      </c>
      <c r="H63" s="37" t="s">
        <v>481</v>
      </c>
      <c r="I63" s="37" t="s">
        <v>621</v>
      </c>
      <c r="J63" s="37" t="s">
        <v>482</v>
      </c>
      <c r="K63" s="59" t="s">
        <v>622</v>
      </c>
      <c r="L63" s="37" t="s">
        <v>483</v>
      </c>
      <c r="M63" s="37" t="s">
        <v>623</v>
      </c>
      <c r="N63" s="37" t="s">
        <v>755</v>
      </c>
      <c r="O63" s="37" t="s">
        <v>755</v>
      </c>
      <c r="P63" s="37">
        <f t="shared" si="0"/>
        <v>1</v>
      </c>
      <c r="Q63" s="37">
        <v>0</v>
      </c>
      <c r="R63" s="37">
        <f t="shared" si="1"/>
        <v>0.5</v>
      </c>
      <c r="S63" s="37" t="s">
        <v>755</v>
      </c>
      <c r="T63" s="60">
        <f>IF(ISBLANK(HLOOKUP(T$2,Monitoring_eng!$A$1:$DB$79,Results!$C63,FALSE)),"",IF(HLOOKUP(T$2,Monitoring_eng!$A$1:$DB$79,Results!$C63,FALSE)=$I63,$P63,IF(HLOOKUP(T$2,Monitoring_eng!$A$1:$DB$79,Results!$C63,FALSE)=$K63,$Q63,IF(HLOOKUP(T$2,Monitoring_eng!$A$1:$DB$79,Results!$C63,FALSE)=$M63,$R63,IF(HLOOKUP(T$2,Monitoring_eng!$A$1:$DB$79,Results!$C63,FALSE)=$O63,$S63,"CHYBA")))))</f>
        <v>1</v>
      </c>
      <c r="U63" s="60">
        <f>IF(ISBLANK(HLOOKUP(U$2,Monitoring_eng!$A$1:$DB$79,Results!$C63,FALSE)),"",IF(HLOOKUP(U$2,Monitoring_eng!$A$1:$DB$79,Results!$C63,FALSE)=$I63,$P63,IF(HLOOKUP(U$2,Monitoring_eng!$A$1:$DB$79,Results!$C63,FALSE)=$K63,$Q63,IF(HLOOKUP(U$2,Monitoring_eng!$A$1:$DB$79,Results!$C63,FALSE)=$M63,$R63,IF(HLOOKUP(U$2,Monitoring_eng!$A$1:$DB$79,Results!$C63,FALSE)=$O63,$S63,"CHYBA")))))</f>
        <v>1</v>
      </c>
      <c r="V63" s="60">
        <f>IF(ISBLANK(HLOOKUP(V$2,Monitoring_eng!$A$1:$DB$79,Results!$C63,FALSE)),"",IF(HLOOKUP(V$2,Monitoring_eng!$A$1:$DB$79,Results!$C63,FALSE)=$I63,$P63,IF(HLOOKUP(V$2,Monitoring_eng!$A$1:$DB$79,Results!$C63,FALSE)=$K63,$Q63,IF(HLOOKUP(V$2,Monitoring_eng!$A$1:$DB$79,Results!$C63,FALSE)=$M63,$R63,IF(HLOOKUP(V$2,Monitoring_eng!$A$1:$DB$79,Results!$C63,FALSE)=$O63,$S63,"CHYBA")))))</f>
        <v>1</v>
      </c>
      <c r="W63" s="60">
        <f>IF(ISBLANK(HLOOKUP(W$2,Monitoring_eng!$A$1:$DB$79,Results!$C63,FALSE)),"",IF(HLOOKUP(W$2,Monitoring_eng!$A$1:$DB$79,Results!$C63,FALSE)=$I63,$P63,IF(HLOOKUP(W$2,Monitoring_eng!$A$1:$DB$79,Results!$C63,FALSE)=$K63,$Q63,IF(HLOOKUP(W$2,Monitoring_eng!$A$1:$DB$79,Results!$C63,FALSE)=$M63,$R63,IF(HLOOKUP(W$2,Monitoring_eng!$A$1:$DB$79,Results!$C63,FALSE)=$O63,$S63,"CHYBA")))))</f>
        <v>1</v>
      </c>
      <c r="X63" s="60">
        <f>IF(ISBLANK(HLOOKUP(X$2,Monitoring_eng!$A$1:$DB$79,Results!$C63,FALSE)),"",IF(HLOOKUP(X$2,Monitoring_eng!$A$1:$DB$79,Results!$C63,FALSE)=$I63,$P63,IF(HLOOKUP(X$2,Monitoring_eng!$A$1:$DB$79,Results!$C63,FALSE)=$K63,$Q63,IF(HLOOKUP(X$2,Monitoring_eng!$A$1:$DB$79,Results!$C63,FALSE)=$M63,$R63,IF(HLOOKUP(X$2,Monitoring_eng!$A$1:$DB$79,Results!$C63,FALSE)=$O63,$S63,"CHYBA")))))</f>
        <v>1</v>
      </c>
      <c r="Y63" s="60">
        <f>IF(ISBLANK(HLOOKUP(Y$2,Monitoring_eng!$A$1:$DB$79,Results!$C63,FALSE)),"",IF(HLOOKUP(Y$2,Monitoring_eng!$A$1:$DB$79,Results!$C63,FALSE)=$I63,$P63,IF(HLOOKUP(Y$2,Monitoring_eng!$A$1:$DB$79,Results!$C63,FALSE)=$K63,$Q63,IF(HLOOKUP(Y$2,Monitoring_eng!$A$1:$DB$79,Results!$C63,FALSE)=$M63,$R63,IF(HLOOKUP(Y$2,Monitoring_eng!$A$1:$DB$79,Results!$C63,FALSE)=$O63,$S63,"CHYBA")))))</f>
        <v>1</v>
      </c>
      <c r="Z63" s="60">
        <f>IF(ISBLANK(HLOOKUP(Z$2,Monitoring_eng!$A$1:$DB$79,Results!$C63,FALSE)),"",IF(HLOOKUP(Z$2,Monitoring_eng!$A$1:$DB$79,Results!$C63,FALSE)=$I63,$P63,IF(HLOOKUP(Z$2,Monitoring_eng!$A$1:$DB$79,Results!$C63,FALSE)=$K63,$Q63,IF(HLOOKUP(Z$2,Monitoring_eng!$A$1:$DB$79,Results!$C63,FALSE)=$M63,$R63,IF(HLOOKUP(Z$2,Monitoring_eng!$A$1:$DB$79,Results!$C63,FALSE)=$O63,$S63,"CHYBA")))))</f>
        <v>1</v>
      </c>
      <c r="AA63" s="60">
        <f>IF(ISBLANK(HLOOKUP(AA$2,Monitoring_eng!$A$1:$DB$79,Results!$C63,FALSE)),"",IF(HLOOKUP(AA$2,Monitoring_eng!$A$1:$DB$79,Results!$C63,FALSE)=$I63,$P63,IF(HLOOKUP(AA$2,Monitoring_eng!$A$1:$DB$79,Results!$C63,FALSE)=$K63,$Q63,IF(HLOOKUP(AA$2,Monitoring_eng!$A$1:$DB$79,Results!$C63,FALSE)=$M63,$R63,IF(HLOOKUP(AA$2,Monitoring_eng!$A$1:$DB$79,Results!$C63,FALSE)=$O63,$S63,"CHYBA")))))</f>
        <v>1</v>
      </c>
      <c r="AB63" s="60">
        <f>IF(ISBLANK(HLOOKUP(AB$2,Monitoring_eng!$A$1:$DB$79,Results!$C63,FALSE)),"",IF(HLOOKUP(AB$2,Monitoring_eng!$A$1:$DB$79,Results!$C63,FALSE)=$I63,$P63,IF(HLOOKUP(AB$2,Monitoring_eng!$A$1:$DB$79,Results!$C63,FALSE)=$K63,$Q63,IF(HLOOKUP(AB$2,Monitoring_eng!$A$1:$DB$79,Results!$C63,FALSE)=$M63,$R63,IF(HLOOKUP(AB$2,Monitoring_eng!$A$1:$DB$79,Results!$C63,FALSE)=$O63,$S63,"CHYBA")))))</f>
        <v>1</v>
      </c>
      <c r="AC63" s="60">
        <f>IF(ISBLANK(HLOOKUP(AC$2,Monitoring_eng!$A$1:$DB$79,Results!$C63,FALSE)),"",IF(HLOOKUP(AC$2,Monitoring_eng!$A$1:$DB$79,Results!$C63,FALSE)=$I63,$P63,IF(HLOOKUP(AC$2,Monitoring_eng!$A$1:$DB$79,Results!$C63,FALSE)=$K63,$Q63,IF(HLOOKUP(AC$2,Monitoring_eng!$A$1:$DB$79,Results!$C63,FALSE)=$M63,$R63,IF(HLOOKUP(AC$2,Monitoring_eng!$A$1:$DB$79,Results!$C63,FALSE)=$O63,$S63,"CHYBA")))))</f>
        <v>0</v>
      </c>
      <c r="AD63" s="60">
        <f>IF(ISBLANK(HLOOKUP(AD$2,Monitoring_eng!$A$1:$DB$79,Results!$C63,FALSE)),"",IF(HLOOKUP(AD$2,Monitoring_eng!$A$1:$DB$79,Results!$C63,FALSE)=$I63,$P63,IF(HLOOKUP(AD$2,Monitoring_eng!$A$1:$DB$79,Results!$C63,FALSE)=$K63,$Q63,IF(HLOOKUP(AD$2,Monitoring_eng!$A$1:$DB$79,Results!$C63,FALSE)=$M63,$R63,IF(HLOOKUP(AD$2,Monitoring_eng!$A$1:$DB$79,Results!$C63,FALSE)=$O63,$S63,"CHYBA")))))</f>
        <v>0</v>
      </c>
      <c r="AE63" s="60">
        <f>IF(ISBLANK(HLOOKUP(AE$2,Monitoring_eng!$A$1:$DB$79,Results!$C63,FALSE)),"",IF(HLOOKUP(AE$2,Monitoring_eng!$A$1:$DB$79,Results!$C63,FALSE)=$I63,$P63,IF(HLOOKUP(AE$2,Monitoring_eng!$A$1:$DB$79,Results!$C63,FALSE)=$K63,$Q63,IF(HLOOKUP(AE$2,Monitoring_eng!$A$1:$DB$79,Results!$C63,FALSE)=$M63,$R63,IF(HLOOKUP(AE$2,Monitoring_eng!$A$1:$DB$79,Results!$C63,FALSE)=$O63,$S63,"CHYBA")))))</f>
        <v>1</v>
      </c>
      <c r="AF63" s="60">
        <f>IF(ISBLANK(HLOOKUP(AF$2,Monitoring_eng!$A$1:$DB$79,Results!$C63,FALSE)),"",IF(HLOOKUP(AF$2,Monitoring_eng!$A$1:$DB$79,Results!$C63,FALSE)=$I63,$P63,IF(HLOOKUP(AF$2,Monitoring_eng!$A$1:$DB$79,Results!$C63,FALSE)=$K63,$Q63,IF(HLOOKUP(AF$2,Monitoring_eng!$A$1:$DB$79,Results!$C63,FALSE)=$M63,$R63,IF(HLOOKUP(AF$2,Monitoring_eng!$A$1:$DB$79,Results!$C63,FALSE)=$O63,$S63,"CHYBA")))))</f>
        <v>0</v>
      </c>
      <c r="AG63" s="60">
        <f>IF(ISBLANK(HLOOKUP(AG$2,Monitoring_eng!$A$1:$DB$79,Results!$C63,FALSE)),"",IF(HLOOKUP(AG$2,Monitoring_eng!$A$1:$DB$79,Results!$C63,FALSE)=$I63,$P63,IF(HLOOKUP(AG$2,Monitoring_eng!$A$1:$DB$79,Results!$C63,FALSE)=$K63,$Q63,IF(HLOOKUP(AG$2,Monitoring_eng!$A$1:$DB$79,Results!$C63,FALSE)=$M63,$R63,IF(HLOOKUP(AG$2,Monitoring_eng!$A$1:$DB$79,Results!$C63,FALSE)=$O63,$S63,"CHYBA")))))</f>
        <v>1</v>
      </c>
      <c r="AH63" s="60">
        <f>IF(ISBLANK(HLOOKUP(AH$2,Monitoring_eng!$A$1:$DB$79,Results!$C63,FALSE)),"",IF(HLOOKUP(AH$2,Monitoring_eng!$A$1:$DB$79,Results!$C63,FALSE)=$I63,$P63,IF(HLOOKUP(AH$2,Monitoring_eng!$A$1:$DB$79,Results!$C63,FALSE)=$K63,$Q63,IF(HLOOKUP(AH$2,Monitoring_eng!$A$1:$DB$79,Results!$C63,FALSE)=$M63,$R63,IF(HLOOKUP(AH$2,Monitoring_eng!$A$1:$DB$79,Results!$C63,FALSE)=$O63,$S63,"CHYBA")))))</f>
        <v>1</v>
      </c>
      <c r="AI63" s="60">
        <f>IF(ISBLANK(HLOOKUP(AI$2,Monitoring_eng!$A$1:$DB$79,Results!$C63,FALSE)),"",IF(HLOOKUP(AI$2,Monitoring_eng!$A$1:$DB$79,Results!$C63,FALSE)=$I63,$P63,IF(HLOOKUP(AI$2,Monitoring_eng!$A$1:$DB$79,Results!$C63,FALSE)=$K63,$Q63,IF(HLOOKUP(AI$2,Monitoring_eng!$A$1:$DB$79,Results!$C63,FALSE)=$M63,$R63,IF(HLOOKUP(AI$2,Monitoring_eng!$A$1:$DB$79,Results!$C63,FALSE)=$O63,$S63,"CHYBA")))))</f>
        <v>1</v>
      </c>
      <c r="AJ63" s="60">
        <f>IF(ISBLANK(HLOOKUP(AJ$2,Monitoring_eng!$A$1:$DB$79,Results!$C63,FALSE)),"",IF(HLOOKUP(AJ$2,Monitoring_eng!$A$1:$DB$79,Results!$C63,FALSE)=$I63,$P63,IF(HLOOKUP(AJ$2,Monitoring_eng!$A$1:$DB$79,Results!$C63,FALSE)=$K63,$Q63,IF(HLOOKUP(AJ$2,Monitoring_eng!$A$1:$DB$79,Results!$C63,FALSE)=$M63,$R63,IF(HLOOKUP(AJ$2,Monitoring_eng!$A$1:$DB$79,Results!$C63,FALSE)=$O63,$S63,"CHYBA")))))</f>
        <v>1</v>
      </c>
      <c r="AK63" s="60">
        <f>IF(ISBLANK(HLOOKUP(AK$2,Monitoring_eng!$A$1:$DB$79,Results!$C63,FALSE)),"",IF(HLOOKUP(AK$2,Monitoring_eng!$A$1:$DB$79,Results!$C63,FALSE)=$I63,$P63,IF(HLOOKUP(AK$2,Monitoring_eng!$A$1:$DB$79,Results!$C63,FALSE)=$K63,$Q63,IF(HLOOKUP(AK$2,Monitoring_eng!$A$1:$DB$79,Results!$C63,FALSE)=$M63,$R63,IF(HLOOKUP(AK$2,Monitoring_eng!$A$1:$DB$79,Results!$C63,FALSE)=$O63,$S63,"CHYBA")))))</f>
        <v>0</v>
      </c>
      <c r="AL63" s="60">
        <f>IF(ISBLANK(HLOOKUP(AL$2,Monitoring_eng!$A$1:$DB$79,Results!$C63,FALSE)),"",IF(HLOOKUP(AL$2,Monitoring_eng!$A$1:$DB$79,Results!$C63,FALSE)=$I63,$P63,IF(HLOOKUP(AL$2,Monitoring_eng!$A$1:$DB$79,Results!$C63,FALSE)=$K63,$Q63,IF(HLOOKUP(AL$2,Monitoring_eng!$A$1:$DB$79,Results!$C63,FALSE)=$M63,$R63,IF(HLOOKUP(AL$2,Monitoring_eng!$A$1:$DB$79,Results!$C63,FALSE)=$O63,$S63,"CHYBA")))))</f>
        <v>1</v>
      </c>
      <c r="AM63" s="60">
        <f>IF(ISBLANK(HLOOKUP(AM$2,Monitoring_eng!$A$1:$DB$79,Results!$C63,FALSE)),"",IF(HLOOKUP(AM$2,Monitoring_eng!$A$1:$DB$79,Results!$C63,FALSE)=$I63,$P63,IF(HLOOKUP(AM$2,Monitoring_eng!$A$1:$DB$79,Results!$C63,FALSE)=$K63,$Q63,IF(HLOOKUP(AM$2,Monitoring_eng!$A$1:$DB$79,Results!$C63,FALSE)=$M63,$R63,IF(HLOOKUP(AM$2,Monitoring_eng!$A$1:$DB$79,Results!$C63,FALSE)=$O63,$S63,"CHYBA")))))</f>
        <v>1</v>
      </c>
      <c r="AN63" s="60">
        <f>IF(ISBLANK(HLOOKUP(AN$2,Monitoring_eng!$A$1:$DB$79,Results!$C63,FALSE)),"",IF(HLOOKUP(AN$2,Monitoring_eng!$A$1:$DB$79,Results!$C63,FALSE)=$I63,$P63,IF(HLOOKUP(AN$2,Monitoring_eng!$A$1:$DB$79,Results!$C63,FALSE)=$K63,$Q63,IF(HLOOKUP(AN$2,Monitoring_eng!$A$1:$DB$79,Results!$C63,FALSE)=$M63,$R63,IF(HLOOKUP(AN$2,Monitoring_eng!$A$1:$DB$79,Results!$C63,FALSE)=$O63,$S63,"CHYBA")))))</f>
        <v>1</v>
      </c>
      <c r="AO63" s="60">
        <f>IF(ISBLANK(HLOOKUP(AO$2,Monitoring_eng!$A$1:$DB$79,Results!$C63,FALSE)),"",IF(HLOOKUP(AO$2,Monitoring_eng!$A$1:$DB$79,Results!$C63,FALSE)=$I63,$P63,IF(HLOOKUP(AO$2,Monitoring_eng!$A$1:$DB$79,Results!$C63,FALSE)=$K63,$Q63,IF(HLOOKUP(AO$2,Monitoring_eng!$A$1:$DB$79,Results!$C63,FALSE)=$M63,$R63,IF(HLOOKUP(AO$2,Monitoring_eng!$A$1:$DB$79,Results!$C63,FALSE)=$O63,$S63,"CHYBA")))))</f>
        <v>1</v>
      </c>
      <c r="AP63" s="60">
        <f>IF(ISBLANK(HLOOKUP(AP$2,Monitoring_eng!$A$1:$DB$79,Results!$C63,FALSE)),"",IF(HLOOKUP(AP$2,Monitoring_eng!$A$1:$DB$79,Results!$C63,FALSE)=$I63,$P63,IF(HLOOKUP(AP$2,Monitoring_eng!$A$1:$DB$79,Results!$C63,FALSE)=$K63,$Q63,IF(HLOOKUP(AP$2,Monitoring_eng!$A$1:$DB$79,Results!$C63,FALSE)=$M63,$R63,IF(HLOOKUP(AP$2,Monitoring_eng!$A$1:$DB$79,Results!$C63,FALSE)=$O63,$S63,"CHYBA")))))</f>
        <v>1</v>
      </c>
      <c r="AQ63" s="60">
        <f>IF(ISBLANK(HLOOKUP(AQ$2,Monitoring_eng!$A$1:$DB$79,Results!$C63,FALSE)),"",IF(HLOOKUP(AQ$2,Monitoring_eng!$A$1:$DB$79,Results!$C63,FALSE)=$I63,$P63,IF(HLOOKUP(AQ$2,Monitoring_eng!$A$1:$DB$79,Results!$C63,FALSE)=$K63,$Q63,IF(HLOOKUP(AQ$2,Monitoring_eng!$A$1:$DB$79,Results!$C63,FALSE)=$M63,$R63,IF(HLOOKUP(AQ$2,Monitoring_eng!$A$1:$DB$79,Results!$C63,FALSE)=$O63,$S63,"CHYBA")))))</f>
        <v>1</v>
      </c>
      <c r="AR63" s="60">
        <f>IF(ISBLANK(HLOOKUP(AR$2,Monitoring_eng!$A$1:$DB$79,Results!$C63,FALSE)),"",IF(HLOOKUP(AR$2,Monitoring_eng!$A$1:$DB$79,Results!$C63,FALSE)=$I63,$P63,IF(HLOOKUP(AR$2,Monitoring_eng!$A$1:$DB$79,Results!$C63,FALSE)=$K63,$Q63,IF(HLOOKUP(AR$2,Monitoring_eng!$A$1:$DB$79,Results!$C63,FALSE)=$M63,$R63,IF(HLOOKUP(AR$2,Monitoring_eng!$A$1:$DB$79,Results!$C63,FALSE)=$O63,$S63,"CHYBA")))))</f>
        <v>1</v>
      </c>
      <c r="AS63" s="60">
        <f>IF(ISBLANK(HLOOKUP(AS$2,Monitoring_eng!$A$1:$DB$79,Results!$C63,FALSE)),"",IF(HLOOKUP(AS$2,Monitoring_eng!$A$1:$DB$79,Results!$C63,FALSE)=$I63,$P63,IF(HLOOKUP(AS$2,Monitoring_eng!$A$1:$DB$79,Results!$C63,FALSE)=$K63,$Q63,IF(HLOOKUP(AS$2,Monitoring_eng!$A$1:$DB$79,Results!$C63,FALSE)=$M63,$R63,IF(HLOOKUP(AS$2,Monitoring_eng!$A$1:$DB$79,Results!$C63,FALSE)=$O63,$S63,"CHYBA")))))</f>
        <v>1</v>
      </c>
      <c r="AT63" s="60">
        <f>IF(ISBLANK(HLOOKUP(AT$2,Monitoring_eng!$A$1:$DB$79,Results!$C63,FALSE)),"",IF(HLOOKUP(AT$2,Monitoring_eng!$A$1:$DB$79,Results!$C63,FALSE)=$I63,$P63,IF(HLOOKUP(AT$2,Monitoring_eng!$A$1:$DB$79,Results!$C63,FALSE)=$K63,$Q63,IF(HLOOKUP(AT$2,Monitoring_eng!$A$1:$DB$79,Results!$C63,FALSE)=$M63,$R63,IF(HLOOKUP(AT$2,Monitoring_eng!$A$1:$DB$79,Results!$C63,FALSE)=$O63,$S63,"CHYBA")))))</f>
        <v>1</v>
      </c>
      <c r="AU63" s="60">
        <f>IF(ISBLANK(HLOOKUP(AU$2,Monitoring_eng!$A$1:$DB$79,Results!$C63,FALSE)),"",IF(HLOOKUP(AU$2,Monitoring_eng!$A$1:$DB$79,Results!$C63,FALSE)=$I63,$P63,IF(HLOOKUP(AU$2,Monitoring_eng!$A$1:$DB$79,Results!$C63,FALSE)=$K63,$Q63,IF(HLOOKUP(AU$2,Monitoring_eng!$A$1:$DB$79,Results!$C63,FALSE)=$M63,$R63,IF(HLOOKUP(AU$2,Monitoring_eng!$A$1:$DB$79,Results!$C63,FALSE)=$O63,$S63,"CHYBA")))))</f>
        <v>0</v>
      </c>
      <c r="AV63" s="60">
        <f>IF(ISBLANK(HLOOKUP(AV$2,Monitoring_eng!$A$1:$DB$79,Results!$C63,FALSE)),"",IF(HLOOKUP(AV$2,Monitoring_eng!$A$1:$DB$79,Results!$C63,FALSE)=$I63,$P63,IF(HLOOKUP(AV$2,Monitoring_eng!$A$1:$DB$79,Results!$C63,FALSE)=$K63,$Q63,IF(HLOOKUP(AV$2,Monitoring_eng!$A$1:$DB$79,Results!$C63,FALSE)=$M63,$R63,IF(HLOOKUP(AV$2,Monitoring_eng!$A$1:$DB$79,Results!$C63,FALSE)=$O63,$S63,"CHYBA")))))</f>
        <v>1</v>
      </c>
      <c r="AW63" s="60">
        <f>IF(ISBLANK(HLOOKUP(AW$2,Monitoring_eng!$A$1:$DB$79,Results!$C63,FALSE)),"",IF(HLOOKUP(AW$2,Monitoring_eng!$A$1:$DB$79,Results!$C63,FALSE)=$I63,$P63,IF(HLOOKUP(AW$2,Monitoring_eng!$A$1:$DB$79,Results!$C63,FALSE)=$K63,$Q63,IF(HLOOKUP(AW$2,Monitoring_eng!$A$1:$DB$79,Results!$C63,FALSE)=$M63,$R63,IF(HLOOKUP(AW$2,Monitoring_eng!$A$1:$DB$79,Results!$C63,FALSE)=$O63,$S63,"CHYBA")))))</f>
        <v>1</v>
      </c>
      <c r="AX63" s="60">
        <f>IF(ISBLANK(HLOOKUP(AX$2,Monitoring_eng!$A$1:$DB$79,Results!$C63,FALSE)),"",IF(HLOOKUP(AX$2,Monitoring_eng!$A$1:$DB$79,Results!$C63,FALSE)=$I63,$P63,IF(HLOOKUP(AX$2,Monitoring_eng!$A$1:$DB$79,Results!$C63,FALSE)=$K63,$Q63,IF(HLOOKUP(AX$2,Monitoring_eng!$A$1:$DB$79,Results!$C63,FALSE)=$M63,$R63,IF(HLOOKUP(AX$2,Monitoring_eng!$A$1:$DB$79,Results!$C63,FALSE)=$O63,$S63,"CHYBA")))))</f>
        <v>0</v>
      </c>
      <c r="AY63" s="60">
        <f>IF(ISBLANK(HLOOKUP(AY$2,Monitoring_eng!$A$1:$DB$79,Results!$C63,FALSE)),"",IF(HLOOKUP(AY$2,Monitoring_eng!$A$1:$DB$79,Results!$C63,FALSE)=$I63,$P63,IF(HLOOKUP(AY$2,Monitoring_eng!$A$1:$DB$79,Results!$C63,FALSE)=$K63,$Q63,IF(HLOOKUP(AY$2,Monitoring_eng!$A$1:$DB$79,Results!$C63,FALSE)=$M63,$R63,IF(HLOOKUP(AY$2,Monitoring_eng!$A$1:$DB$79,Results!$C63,FALSE)=$O63,$S63,"CHYBA")))))</f>
        <v>0</v>
      </c>
      <c r="AZ63" s="60">
        <f>IF(ISBLANK(HLOOKUP(AZ$2,Monitoring_eng!$A$1:$DB$79,Results!$C63,FALSE)),"",IF(HLOOKUP(AZ$2,Monitoring_eng!$A$1:$DB$79,Results!$C63,FALSE)=$I63,$P63,IF(HLOOKUP(AZ$2,Monitoring_eng!$A$1:$DB$79,Results!$C63,FALSE)=$K63,$Q63,IF(HLOOKUP(AZ$2,Monitoring_eng!$A$1:$DB$79,Results!$C63,FALSE)=$M63,$R63,IF(HLOOKUP(AZ$2,Monitoring_eng!$A$1:$DB$79,Results!$C63,FALSE)=$O63,$S63,"CHYBA")))))</f>
        <v>0</v>
      </c>
      <c r="BA63" s="60">
        <f>IF(ISBLANK(HLOOKUP(BA$2,Monitoring_eng!$A$1:$DB$79,Results!$C63,FALSE)),"",IF(HLOOKUP(BA$2,Monitoring_eng!$A$1:$DB$79,Results!$C63,FALSE)=$I63,$P63,IF(HLOOKUP(BA$2,Monitoring_eng!$A$1:$DB$79,Results!$C63,FALSE)=$K63,$Q63,IF(HLOOKUP(BA$2,Monitoring_eng!$A$1:$DB$79,Results!$C63,FALSE)=$M63,$R63,IF(HLOOKUP(BA$2,Monitoring_eng!$A$1:$DB$79,Results!$C63,FALSE)=$O63,$S63,"CHYBA")))))</f>
        <v>0</v>
      </c>
      <c r="BB63" s="60">
        <f>IF(ISBLANK(HLOOKUP(BB$2,Monitoring_eng!$A$1:$DB$79,Results!$C63,FALSE)),"",IF(HLOOKUP(BB$2,Monitoring_eng!$A$1:$DB$79,Results!$C63,FALSE)=$I63,$P63,IF(HLOOKUP(BB$2,Monitoring_eng!$A$1:$DB$79,Results!$C63,FALSE)=$K63,$Q63,IF(HLOOKUP(BB$2,Monitoring_eng!$A$1:$DB$79,Results!$C63,FALSE)=$M63,$R63,IF(HLOOKUP(BB$2,Monitoring_eng!$A$1:$DB$79,Results!$C63,FALSE)=$O63,$S63,"CHYBA")))))</f>
        <v>0</v>
      </c>
      <c r="BC63" s="60">
        <f>IF(ISBLANK(HLOOKUP(BC$2,Monitoring_eng!$A$1:$DB$79,Results!$C63,FALSE)),"",IF(HLOOKUP(BC$2,Monitoring_eng!$A$1:$DB$79,Results!$C63,FALSE)=$I63,$P63,IF(HLOOKUP(BC$2,Monitoring_eng!$A$1:$DB$79,Results!$C63,FALSE)=$K63,$Q63,IF(HLOOKUP(BC$2,Monitoring_eng!$A$1:$DB$79,Results!$C63,FALSE)=$M63,$R63,IF(HLOOKUP(BC$2,Monitoring_eng!$A$1:$DB$79,Results!$C63,FALSE)=$O63,$S63,"CHYBA")))))</f>
        <v>1</v>
      </c>
      <c r="BD63" s="60">
        <f>IF(ISBLANK(HLOOKUP(BD$2,Monitoring_eng!$A$1:$DB$79,Results!$C63,FALSE)),"",IF(HLOOKUP(BD$2,Monitoring_eng!$A$1:$DB$79,Results!$C63,FALSE)=$I63,$P63,IF(HLOOKUP(BD$2,Monitoring_eng!$A$1:$DB$79,Results!$C63,FALSE)=$K63,$Q63,IF(HLOOKUP(BD$2,Monitoring_eng!$A$1:$DB$79,Results!$C63,FALSE)=$M63,$R63,IF(HLOOKUP(BD$2,Monitoring_eng!$A$1:$DB$79,Results!$C63,FALSE)=$O63,$S63,"CHYBA")))))</f>
        <v>0</v>
      </c>
      <c r="BE63" s="60">
        <f>IF(ISBLANK(HLOOKUP(BE$2,Monitoring_eng!$A$1:$DB$79,Results!$C63,FALSE)),"",IF(HLOOKUP(BE$2,Monitoring_eng!$A$1:$DB$79,Results!$C63,FALSE)=$I63,$P63,IF(HLOOKUP(BE$2,Monitoring_eng!$A$1:$DB$79,Results!$C63,FALSE)=$K63,$Q63,IF(HLOOKUP(BE$2,Monitoring_eng!$A$1:$DB$79,Results!$C63,FALSE)=$M63,$R63,IF(HLOOKUP(BE$2,Monitoring_eng!$A$1:$DB$79,Results!$C63,FALSE)=$O63,$S63,"CHYBA")))))</f>
        <v>1</v>
      </c>
      <c r="BF63" s="60">
        <f>IF(ISBLANK(HLOOKUP(BF$2,Monitoring_eng!$A$1:$DB$79,Results!$C63,FALSE)),"",IF(HLOOKUP(BF$2,Monitoring_eng!$A$1:$DB$79,Results!$C63,FALSE)=$I63,$P63,IF(HLOOKUP(BF$2,Monitoring_eng!$A$1:$DB$79,Results!$C63,FALSE)=$K63,$Q63,IF(HLOOKUP(BF$2,Monitoring_eng!$A$1:$DB$79,Results!$C63,FALSE)=$M63,$R63,IF(HLOOKUP(BF$2,Monitoring_eng!$A$1:$DB$79,Results!$C63,FALSE)=$O63,$S63,"CHYBA")))))</f>
        <v>1</v>
      </c>
      <c r="BG63" s="60">
        <f>IF(ISBLANK(HLOOKUP(BG$2,Monitoring_eng!$A$1:$DB$79,Results!$C63,FALSE)),"",IF(HLOOKUP(BG$2,Monitoring_eng!$A$1:$DB$79,Results!$C63,FALSE)=$I63,$P63,IF(HLOOKUP(BG$2,Monitoring_eng!$A$1:$DB$79,Results!$C63,FALSE)=$K63,$Q63,IF(HLOOKUP(BG$2,Monitoring_eng!$A$1:$DB$79,Results!$C63,FALSE)=$M63,$R63,IF(HLOOKUP(BG$2,Monitoring_eng!$A$1:$DB$79,Results!$C63,FALSE)=$O63,$S63,"CHYBA")))))</f>
        <v>1</v>
      </c>
      <c r="BH63" s="60">
        <f>IF(ISBLANK(HLOOKUP(BH$2,Monitoring_eng!$A$1:$DB$79,Results!$C63,FALSE)),"",IF(HLOOKUP(BH$2,Monitoring_eng!$A$1:$DB$79,Results!$C63,FALSE)=$I63,$P63,IF(HLOOKUP(BH$2,Monitoring_eng!$A$1:$DB$79,Results!$C63,FALSE)=$K63,$Q63,IF(HLOOKUP(BH$2,Monitoring_eng!$A$1:$DB$79,Results!$C63,FALSE)=$M63,$R63,IF(HLOOKUP(BH$2,Monitoring_eng!$A$1:$DB$79,Results!$C63,FALSE)=$O63,$S63,"CHYBA")))))</f>
        <v>1</v>
      </c>
      <c r="BI63" s="60">
        <f>IF(ISBLANK(HLOOKUP(BI$2,Monitoring_eng!$A$1:$DB$79,Results!$C63,FALSE)),"",IF(HLOOKUP(BI$2,Monitoring_eng!$A$1:$DB$79,Results!$C63,FALSE)=$I63,$P63,IF(HLOOKUP(BI$2,Monitoring_eng!$A$1:$DB$79,Results!$C63,FALSE)=$K63,$Q63,IF(HLOOKUP(BI$2,Monitoring_eng!$A$1:$DB$79,Results!$C63,FALSE)=$M63,$R63,IF(HLOOKUP(BI$2,Monitoring_eng!$A$1:$DB$79,Results!$C63,FALSE)=$O63,$S63,"CHYBA")))))</f>
        <v>1</v>
      </c>
      <c r="BJ63" s="60">
        <f>IF(ISBLANK(HLOOKUP(BJ$2,Monitoring_eng!$A$1:$DB$79,Results!$C63,FALSE)),"",IF(HLOOKUP(BJ$2,Monitoring_eng!$A$1:$DB$79,Results!$C63,FALSE)=$I63,$P63,IF(HLOOKUP(BJ$2,Monitoring_eng!$A$1:$DB$79,Results!$C63,FALSE)=$K63,$Q63,IF(HLOOKUP(BJ$2,Monitoring_eng!$A$1:$DB$79,Results!$C63,FALSE)=$M63,$R63,IF(HLOOKUP(BJ$2,Monitoring_eng!$A$1:$DB$79,Results!$C63,FALSE)=$O63,$S63,"CHYBA")))))</f>
        <v>1</v>
      </c>
      <c r="BK63" s="60">
        <f>IF(ISBLANK(HLOOKUP(BK$2,Monitoring_eng!$A$1:$DB$79,Results!$C63,FALSE)),"",IF(HLOOKUP(BK$2,Monitoring_eng!$A$1:$DB$79,Results!$C63,FALSE)=$I63,$P63,IF(HLOOKUP(BK$2,Monitoring_eng!$A$1:$DB$79,Results!$C63,FALSE)=$K63,$Q63,IF(HLOOKUP(BK$2,Monitoring_eng!$A$1:$DB$79,Results!$C63,FALSE)=$M63,$R63,IF(HLOOKUP(BK$2,Monitoring_eng!$A$1:$DB$79,Results!$C63,FALSE)=$O63,$S63,"CHYBA")))))</f>
        <v>1</v>
      </c>
      <c r="BL63" s="60">
        <f>IF(ISBLANK(HLOOKUP(BL$2,Monitoring_eng!$A$1:$DB$79,Results!$C63,FALSE)),"",IF(HLOOKUP(BL$2,Monitoring_eng!$A$1:$DB$79,Results!$C63,FALSE)=$I63,$P63,IF(HLOOKUP(BL$2,Monitoring_eng!$A$1:$DB$79,Results!$C63,FALSE)=$K63,$Q63,IF(HLOOKUP(BL$2,Monitoring_eng!$A$1:$DB$79,Results!$C63,FALSE)=$M63,$R63,IF(HLOOKUP(BL$2,Monitoring_eng!$A$1:$DB$79,Results!$C63,FALSE)=$O63,$S63,"CHYBA")))))</f>
        <v>1</v>
      </c>
      <c r="BM63" s="60">
        <f>IF(ISBLANK(HLOOKUP(BM$2,Monitoring_eng!$A$1:$DB$79,Results!$C63,FALSE)),"",IF(HLOOKUP(BM$2,Monitoring_eng!$A$1:$DB$79,Results!$C63,FALSE)=$I63,$P63,IF(HLOOKUP(BM$2,Monitoring_eng!$A$1:$DB$79,Results!$C63,FALSE)=$K63,$Q63,IF(HLOOKUP(BM$2,Monitoring_eng!$A$1:$DB$79,Results!$C63,FALSE)=$M63,$R63,IF(HLOOKUP(BM$2,Monitoring_eng!$A$1:$DB$79,Results!$C63,FALSE)=$O63,$S63,"CHYBA")))))</f>
        <v>1</v>
      </c>
      <c r="BN63" s="60">
        <f>IF(ISBLANK(HLOOKUP(BN$2,Monitoring_eng!$A$1:$DB$79,Results!$C63,FALSE)),"",IF(HLOOKUP(BN$2,Monitoring_eng!$A$1:$DB$79,Results!$C63,FALSE)=$I63,$P63,IF(HLOOKUP(BN$2,Monitoring_eng!$A$1:$DB$79,Results!$C63,FALSE)=$K63,$Q63,IF(HLOOKUP(BN$2,Monitoring_eng!$A$1:$DB$79,Results!$C63,FALSE)=$M63,$R63,IF(HLOOKUP(BN$2,Monitoring_eng!$A$1:$DB$79,Results!$C63,FALSE)=$O63,$S63,"CHYBA")))))</f>
        <v>1</v>
      </c>
      <c r="BO63" s="60">
        <f>IF(ISBLANK(HLOOKUP(BO$2,Monitoring_eng!$A$1:$DB$79,Results!$C63,FALSE)),"",IF(HLOOKUP(BO$2,Monitoring_eng!$A$1:$DB$79,Results!$C63,FALSE)=$I63,$P63,IF(HLOOKUP(BO$2,Monitoring_eng!$A$1:$DB$79,Results!$C63,FALSE)=$K63,$Q63,IF(HLOOKUP(BO$2,Monitoring_eng!$A$1:$DB$79,Results!$C63,FALSE)=$M63,$R63,IF(HLOOKUP(BO$2,Monitoring_eng!$A$1:$DB$79,Results!$C63,FALSE)=$O63,$S63,"CHYBA")))))</f>
        <v>1</v>
      </c>
      <c r="BP63" s="60">
        <f>IF(ISBLANK(HLOOKUP(BP$2,Monitoring_eng!$A$1:$DB$79,Results!$C63,FALSE)),"",IF(HLOOKUP(BP$2,Monitoring_eng!$A$1:$DB$79,Results!$C63,FALSE)=$I63,$P63,IF(HLOOKUP(BP$2,Monitoring_eng!$A$1:$DB$79,Results!$C63,FALSE)=$K63,$Q63,IF(HLOOKUP(BP$2,Monitoring_eng!$A$1:$DB$79,Results!$C63,FALSE)=$M63,$R63,IF(HLOOKUP(BP$2,Monitoring_eng!$A$1:$DB$79,Results!$C63,FALSE)=$O63,$S63,"CHYBA")))))</f>
        <v>1</v>
      </c>
      <c r="BQ63" s="60">
        <f>IF(ISBLANK(HLOOKUP(BQ$2,Monitoring_eng!$A$1:$DB$79,Results!$C63,FALSE)),"",IF(HLOOKUP(BQ$2,Monitoring_eng!$A$1:$DB$79,Results!$C63,FALSE)=$I63,$P63,IF(HLOOKUP(BQ$2,Monitoring_eng!$A$1:$DB$79,Results!$C63,FALSE)=$K63,$Q63,IF(HLOOKUP(BQ$2,Monitoring_eng!$A$1:$DB$79,Results!$C63,FALSE)=$M63,$R63,IF(HLOOKUP(BQ$2,Monitoring_eng!$A$1:$DB$79,Results!$C63,FALSE)=$O63,$S63,"CHYBA")))))</f>
        <v>0</v>
      </c>
    </row>
    <row r="64" spans="1:69" x14ac:dyDescent="0.3">
      <c r="A64" s="37" t="s">
        <v>914</v>
      </c>
      <c r="B64" s="37" t="s">
        <v>364</v>
      </c>
      <c r="C64" s="37">
        <v>63</v>
      </c>
      <c r="D64" s="51" t="s">
        <v>163</v>
      </c>
      <c r="E64" s="51" t="s">
        <v>192</v>
      </c>
      <c r="F64" s="52" t="s">
        <v>61</v>
      </c>
      <c r="G64" s="37">
        <v>1</v>
      </c>
      <c r="H64" s="37" t="s">
        <v>481</v>
      </c>
      <c r="I64" s="37" t="s">
        <v>621</v>
      </c>
      <c r="J64" s="37" t="s">
        <v>482</v>
      </c>
      <c r="K64" s="59" t="s">
        <v>622</v>
      </c>
      <c r="L64" s="37" t="s">
        <v>483</v>
      </c>
      <c r="M64" s="37" t="s">
        <v>623</v>
      </c>
      <c r="N64" s="37" t="s">
        <v>755</v>
      </c>
      <c r="O64" s="37" t="s">
        <v>755</v>
      </c>
      <c r="P64" s="37">
        <f t="shared" si="0"/>
        <v>1</v>
      </c>
      <c r="Q64" s="37">
        <v>0</v>
      </c>
      <c r="R64" s="37">
        <f t="shared" si="1"/>
        <v>0.5</v>
      </c>
      <c r="S64" s="37" t="s">
        <v>755</v>
      </c>
      <c r="T64" s="60">
        <f>IF(ISBLANK(HLOOKUP(T$2,Monitoring_eng!$A$1:$DB$79,Results!$C64,FALSE)),"",IF(HLOOKUP(T$2,Monitoring_eng!$A$1:$DB$79,Results!$C64,FALSE)=$I64,$P64,IF(HLOOKUP(T$2,Monitoring_eng!$A$1:$DB$79,Results!$C64,FALSE)=$K64,$Q64,IF(HLOOKUP(T$2,Monitoring_eng!$A$1:$DB$79,Results!$C64,FALSE)=$M64,$R64,IF(HLOOKUP(T$2,Monitoring_eng!$A$1:$DB$79,Results!$C64,FALSE)=$O64,$S64,"CHYBA")))))</f>
        <v>1</v>
      </c>
      <c r="U64" s="60">
        <f>IF(ISBLANK(HLOOKUP(U$2,Monitoring_eng!$A$1:$DB$79,Results!$C64,FALSE)),"",IF(HLOOKUP(U$2,Monitoring_eng!$A$1:$DB$79,Results!$C64,FALSE)=$I64,$P64,IF(HLOOKUP(U$2,Monitoring_eng!$A$1:$DB$79,Results!$C64,FALSE)=$K64,$Q64,IF(HLOOKUP(U$2,Monitoring_eng!$A$1:$DB$79,Results!$C64,FALSE)=$M64,$R64,IF(HLOOKUP(U$2,Monitoring_eng!$A$1:$DB$79,Results!$C64,FALSE)=$O64,$S64,"CHYBA")))))</f>
        <v>0</v>
      </c>
      <c r="V64" s="60">
        <f>IF(ISBLANK(HLOOKUP(V$2,Monitoring_eng!$A$1:$DB$79,Results!$C64,FALSE)),"",IF(HLOOKUP(V$2,Monitoring_eng!$A$1:$DB$79,Results!$C64,FALSE)=$I64,$P64,IF(HLOOKUP(V$2,Monitoring_eng!$A$1:$DB$79,Results!$C64,FALSE)=$K64,$Q64,IF(HLOOKUP(V$2,Monitoring_eng!$A$1:$DB$79,Results!$C64,FALSE)=$M64,$R64,IF(HLOOKUP(V$2,Monitoring_eng!$A$1:$DB$79,Results!$C64,FALSE)=$O64,$S64,"CHYBA")))))</f>
        <v>1</v>
      </c>
      <c r="W64" s="60">
        <f>IF(ISBLANK(HLOOKUP(W$2,Monitoring_eng!$A$1:$DB$79,Results!$C64,FALSE)),"",IF(HLOOKUP(W$2,Monitoring_eng!$A$1:$DB$79,Results!$C64,FALSE)=$I64,$P64,IF(HLOOKUP(W$2,Monitoring_eng!$A$1:$DB$79,Results!$C64,FALSE)=$K64,$Q64,IF(HLOOKUP(W$2,Monitoring_eng!$A$1:$DB$79,Results!$C64,FALSE)=$M64,$R64,IF(HLOOKUP(W$2,Monitoring_eng!$A$1:$DB$79,Results!$C64,FALSE)=$O64,$S64,"CHYBA")))))</f>
        <v>1</v>
      </c>
      <c r="X64" s="60">
        <f>IF(ISBLANK(HLOOKUP(X$2,Monitoring_eng!$A$1:$DB$79,Results!$C64,FALSE)),"",IF(HLOOKUP(X$2,Monitoring_eng!$A$1:$DB$79,Results!$C64,FALSE)=$I64,$P64,IF(HLOOKUP(X$2,Monitoring_eng!$A$1:$DB$79,Results!$C64,FALSE)=$K64,$Q64,IF(HLOOKUP(X$2,Monitoring_eng!$A$1:$DB$79,Results!$C64,FALSE)=$M64,$R64,IF(HLOOKUP(X$2,Monitoring_eng!$A$1:$DB$79,Results!$C64,FALSE)=$O64,$S64,"CHYBA")))))</f>
        <v>1</v>
      </c>
      <c r="Y64" s="60">
        <f>IF(ISBLANK(HLOOKUP(Y$2,Monitoring_eng!$A$1:$DB$79,Results!$C64,FALSE)),"",IF(HLOOKUP(Y$2,Monitoring_eng!$A$1:$DB$79,Results!$C64,FALSE)=$I64,$P64,IF(HLOOKUP(Y$2,Monitoring_eng!$A$1:$DB$79,Results!$C64,FALSE)=$K64,$Q64,IF(HLOOKUP(Y$2,Monitoring_eng!$A$1:$DB$79,Results!$C64,FALSE)=$M64,$R64,IF(HLOOKUP(Y$2,Monitoring_eng!$A$1:$DB$79,Results!$C64,FALSE)=$O64,$S64,"CHYBA")))))</f>
        <v>1</v>
      </c>
      <c r="Z64" s="60">
        <f>IF(ISBLANK(HLOOKUP(Z$2,Monitoring_eng!$A$1:$DB$79,Results!$C64,FALSE)),"",IF(HLOOKUP(Z$2,Monitoring_eng!$A$1:$DB$79,Results!$C64,FALSE)=$I64,$P64,IF(HLOOKUP(Z$2,Monitoring_eng!$A$1:$DB$79,Results!$C64,FALSE)=$K64,$Q64,IF(HLOOKUP(Z$2,Monitoring_eng!$A$1:$DB$79,Results!$C64,FALSE)=$M64,$R64,IF(HLOOKUP(Z$2,Monitoring_eng!$A$1:$DB$79,Results!$C64,FALSE)=$O64,$S64,"CHYBA")))))</f>
        <v>1</v>
      </c>
      <c r="AA64" s="60">
        <f>IF(ISBLANK(HLOOKUP(AA$2,Monitoring_eng!$A$1:$DB$79,Results!$C64,FALSE)),"",IF(HLOOKUP(AA$2,Monitoring_eng!$A$1:$DB$79,Results!$C64,FALSE)=$I64,$P64,IF(HLOOKUP(AA$2,Monitoring_eng!$A$1:$DB$79,Results!$C64,FALSE)=$K64,$Q64,IF(HLOOKUP(AA$2,Monitoring_eng!$A$1:$DB$79,Results!$C64,FALSE)=$M64,$R64,IF(HLOOKUP(AA$2,Monitoring_eng!$A$1:$DB$79,Results!$C64,FALSE)=$O64,$S64,"CHYBA")))))</f>
        <v>1</v>
      </c>
      <c r="AB64" s="60">
        <f>IF(ISBLANK(HLOOKUP(AB$2,Monitoring_eng!$A$1:$DB$79,Results!$C64,FALSE)),"",IF(HLOOKUP(AB$2,Monitoring_eng!$A$1:$DB$79,Results!$C64,FALSE)=$I64,$P64,IF(HLOOKUP(AB$2,Monitoring_eng!$A$1:$DB$79,Results!$C64,FALSE)=$K64,$Q64,IF(HLOOKUP(AB$2,Monitoring_eng!$A$1:$DB$79,Results!$C64,FALSE)=$M64,$R64,IF(HLOOKUP(AB$2,Monitoring_eng!$A$1:$DB$79,Results!$C64,FALSE)=$O64,$S64,"CHYBA")))))</f>
        <v>1</v>
      </c>
      <c r="AC64" s="60">
        <f>IF(ISBLANK(HLOOKUP(AC$2,Monitoring_eng!$A$1:$DB$79,Results!$C64,FALSE)),"",IF(HLOOKUP(AC$2,Monitoring_eng!$A$1:$DB$79,Results!$C64,FALSE)=$I64,$P64,IF(HLOOKUP(AC$2,Monitoring_eng!$A$1:$DB$79,Results!$C64,FALSE)=$K64,$Q64,IF(HLOOKUP(AC$2,Monitoring_eng!$A$1:$DB$79,Results!$C64,FALSE)=$M64,$R64,IF(HLOOKUP(AC$2,Monitoring_eng!$A$1:$DB$79,Results!$C64,FALSE)=$O64,$S64,"CHYBA")))))</f>
        <v>1</v>
      </c>
      <c r="AD64" s="60">
        <f>IF(ISBLANK(HLOOKUP(AD$2,Monitoring_eng!$A$1:$DB$79,Results!$C64,FALSE)),"",IF(HLOOKUP(AD$2,Monitoring_eng!$A$1:$DB$79,Results!$C64,FALSE)=$I64,$P64,IF(HLOOKUP(AD$2,Monitoring_eng!$A$1:$DB$79,Results!$C64,FALSE)=$K64,$Q64,IF(HLOOKUP(AD$2,Monitoring_eng!$A$1:$DB$79,Results!$C64,FALSE)=$M64,$R64,IF(HLOOKUP(AD$2,Monitoring_eng!$A$1:$DB$79,Results!$C64,FALSE)=$O64,$S64,"CHYBA")))))</f>
        <v>1</v>
      </c>
      <c r="AE64" s="60">
        <f>IF(ISBLANK(HLOOKUP(AE$2,Monitoring_eng!$A$1:$DB$79,Results!$C64,FALSE)),"",IF(HLOOKUP(AE$2,Monitoring_eng!$A$1:$DB$79,Results!$C64,FALSE)=$I64,$P64,IF(HLOOKUP(AE$2,Monitoring_eng!$A$1:$DB$79,Results!$C64,FALSE)=$K64,$Q64,IF(HLOOKUP(AE$2,Monitoring_eng!$A$1:$DB$79,Results!$C64,FALSE)=$M64,$R64,IF(HLOOKUP(AE$2,Monitoring_eng!$A$1:$DB$79,Results!$C64,FALSE)=$O64,$S64,"CHYBA")))))</f>
        <v>1</v>
      </c>
      <c r="AF64" s="60">
        <f>IF(ISBLANK(HLOOKUP(AF$2,Monitoring_eng!$A$1:$DB$79,Results!$C64,FALSE)),"",IF(HLOOKUP(AF$2,Monitoring_eng!$A$1:$DB$79,Results!$C64,FALSE)=$I64,$P64,IF(HLOOKUP(AF$2,Monitoring_eng!$A$1:$DB$79,Results!$C64,FALSE)=$K64,$Q64,IF(HLOOKUP(AF$2,Monitoring_eng!$A$1:$DB$79,Results!$C64,FALSE)=$M64,$R64,IF(HLOOKUP(AF$2,Monitoring_eng!$A$1:$DB$79,Results!$C64,FALSE)=$O64,$S64,"CHYBA")))))</f>
        <v>1</v>
      </c>
      <c r="AG64" s="60">
        <f>IF(ISBLANK(HLOOKUP(AG$2,Monitoring_eng!$A$1:$DB$79,Results!$C64,FALSE)),"",IF(HLOOKUP(AG$2,Monitoring_eng!$A$1:$DB$79,Results!$C64,FALSE)=$I64,$P64,IF(HLOOKUP(AG$2,Monitoring_eng!$A$1:$DB$79,Results!$C64,FALSE)=$K64,$Q64,IF(HLOOKUP(AG$2,Monitoring_eng!$A$1:$DB$79,Results!$C64,FALSE)=$M64,$R64,IF(HLOOKUP(AG$2,Monitoring_eng!$A$1:$DB$79,Results!$C64,FALSE)=$O64,$S64,"CHYBA")))))</f>
        <v>1</v>
      </c>
      <c r="AH64" s="60">
        <f>IF(ISBLANK(HLOOKUP(AH$2,Monitoring_eng!$A$1:$DB$79,Results!$C64,FALSE)),"",IF(HLOOKUP(AH$2,Monitoring_eng!$A$1:$DB$79,Results!$C64,FALSE)=$I64,$P64,IF(HLOOKUP(AH$2,Monitoring_eng!$A$1:$DB$79,Results!$C64,FALSE)=$K64,$Q64,IF(HLOOKUP(AH$2,Monitoring_eng!$A$1:$DB$79,Results!$C64,FALSE)=$M64,$R64,IF(HLOOKUP(AH$2,Monitoring_eng!$A$1:$DB$79,Results!$C64,FALSE)=$O64,$S64,"CHYBA")))))</f>
        <v>1</v>
      </c>
      <c r="AI64" s="60">
        <f>IF(ISBLANK(HLOOKUP(AI$2,Monitoring_eng!$A$1:$DB$79,Results!$C64,FALSE)),"",IF(HLOOKUP(AI$2,Monitoring_eng!$A$1:$DB$79,Results!$C64,FALSE)=$I64,$P64,IF(HLOOKUP(AI$2,Monitoring_eng!$A$1:$DB$79,Results!$C64,FALSE)=$K64,$Q64,IF(HLOOKUP(AI$2,Monitoring_eng!$A$1:$DB$79,Results!$C64,FALSE)=$M64,$R64,IF(HLOOKUP(AI$2,Monitoring_eng!$A$1:$DB$79,Results!$C64,FALSE)=$O64,$S64,"CHYBA")))))</f>
        <v>0</v>
      </c>
      <c r="AJ64" s="60">
        <f>IF(ISBLANK(HLOOKUP(AJ$2,Monitoring_eng!$A$1:$DB$79,Results!$C64,FALSE)),"",IF(HLOOKUP(AJ$2,Monitoring_eng!$A$1:$DB$79,Results!$C64,FALSE)=$I64,$P64,IF(HLOOKUP(AJ$2,Monitoring_eng!$A$1:$DB$79,Results!$C64,FALSE)=$K64,$Q64,IF(HLOOKUP(AJ$2,Monitoring_eng!$A$1:$DB$79,Results!$C64,FALSE)=$M64,$R64,IF(HLOOKUP(AJ$2,Monitoring_eng!$A$1:$DB$79,Results!$C64,FALSE)=$O64,$S64,"CHYBA")))))</f>
        <v>0</v>
      </c>
      <c r="AK64" s="60">
        <f>IF(ISBLANK(HLOOKUP(AK$2,Monitoring_eng!$A$1:$DB$79,Results!$C64,FALSE)),"",IF(HLOOKUP(AK$2,Monitoring_eng!$A$1:$DB$79,Results!$C64,FALSE)=$I64,$P64,IF(HLOOKUP(AK$2,Monitoring_eng!$A$1:$DB$79,Results!$C64,FALSE)=$K64,$Q64,IF(HLOOKUP(AK$2,Monitoring_eng!$A$1:$DB$79,Results!$C64,FALSE)=$M64,$R64,IF(HLOOKUP(AK$2,Monitoring_eng!$A$1:$DB$79,Results!$C64,FALSE)=$O64,$S64,"CHYBA")))))</f>
        <v>0</v>
      </c>
      <c r="AL64" s="60">
        <f>IF(ISBLANK(HLOOKUP(AL$2,Monitoring_eng!$A$1:$DB$79,Results!$C64,FALSE)),"",IF(HLOOKUP(AL$2,Monitoring_eng!$A$1:$DB$79,Results!$C64,FALSE)=$I64,$P64,IF(HLOOKUP(AL$2,Monitoring_eng!$A$1:$DB$79,Results!$C64,FALSE)=$K64,$Q64,IF(HLOOKUP(AL$2,Monitoring_eng!$A$1:$DB$79,Results!$C64,FALSE)=$M64,$R64,IF(HLOOKUP(AL$2,Monitoring_eng!$A$1:$DB$79,Results!$C64,FALSE)=$O64,$S64,"CHYBA")))))</f>
        <v>1</v>
      </c>
      <c r="AM64" s="60">
        <f>IF(ISBLANK(HLOOKUP(AM$2,Monitoring_eng!$A$1:$DB$79,Results!$C64,FALSE)),"",IF(HLOOKUP(AM$2,Monitoring_eng!$A$1:$DB$79,Results!$C64,FALSE)=$I64,$P64,IF(HLOOKUP(AM$2,Monitoring_eng!$A$1:$DB$79,Results!$C64,FALSE)=$K64,$Q64,IF(HLOOKUP(AM$2,Monitoring_eng!$A$1:$DB$79,Results!$C64,FALSE)=$M64,$R64,IF(HLOOKUP(AM$2,Monitoring_eng!$A$1:$DB$79,Results!$C64,FALSE)=$O64,$S64,"CHYBA")))))</f>
        <v>1</v>
      </c>
      <c r="AN64" s="60">
        <f>IF(ISBLANK(HLOOKUP(AN$2,Monitoring_eng!$A$1:$DB$79,Results!$C64,FALSE)),"",IF(HLOOKUP(AN$2,Monitoring_eng!$A$1:$DB$79,Results!$C64,FALSE)=$I64,$P64,IF(HLOOKUP(AN$2,Monitoring_eng!$A$1:$DB$79,Results!$C64,FALSE)=$K64,$Q64,IF(HLOOKUP(AN$2,Monitoring_eng!$A$1:$DB$79,Results!$C64,FALSE)=$M64,$R64,IF(HLOOKUP(AN$2,Monitoring_eng!$A$1:$DB$79,Results!$C64,FALSE)=$O64,$S64,"CHYBA")))))</f>
        <v>1</v>
      </c>
      <c r="AO64" s="60">
        <f>IF(ISBLANK(HLOOKUP(AO$2,Monitoring_eng!$A$1:$DB$79,Results!$C64,FALSE)),"",IF(HLOOKUP(AO$2,Monitoring_eng!$A$1:$DB$79,Results!$C64,FALSE)=$I64,$P64,IF(HLOOKUP(AO$2,Monitoring_eng!$A$1:$DB$79,Results!$C64,FALSE)=$K64,$Q64,IF(HLOOKUP(AO$2,Monitoring_eng!$A$1:$DB$79,Results!$C64,FALSE)=$M64,$R64,IF(HLOOKUP(AO$2,Monitoring_eng!$A$1:$DB$79,Results!$C64,FALSE)=$O64,$S64,"CHYBA")))))</f>
        <v>1</v>
      </c>
      <c r="AP64" s="60">
        <f>IF(ISBLANK(HLOOKUP(AP$2,Monitoring_eng!$A$1:$DB$79,Results!$C64,FALSE)),"",IF(HLOOKUP(AP$2,Monitoring_eng!$A$1:$DB$79,Results!$C64,FALSE)=$I64,$P64,IF(HLOOKUP(AP$2,Monitoring_eng!$A$1:$DB$79,Results!$C64,FALSE)=$K64,$Q64,IF(HLOOKUP(AP$2,Monitoring_eng!$A$1:$DB$79,Results!$C64,FALSE)=$M64,$R64,IF(HLOOKUP(AP$2,Monitoring_eng!$A$1:$DB$79,Results!$C64,FALSE)=$O64,$S64,"CHYBA")))))</f>
        <v>1</v>
      </c>
      <c r="AQ64" s="60">
        <f>IF(ISBLANK(HLOOKUP(AQ$2,Monitoring_eng!$A$1:$DB$79,Results!$C64,FALSE)),"",IF(HLOOKUP(AQ$2,Monitoring_eng!$A$1:$DB$79,Results!$C64,FALSE)=$I64,$P64,IF(HLOOKUP(AQ$2,Monitoring_eng!$A$1:$DB$79,Results!$C64,FALSE)=$K64,$Q64,IF(HLOOKUP(AQ$2,Monitoring_eng!$A$1:$DB$79,Results!$C64,FALSE)=$M64,$R64,IF(HLOOKUP(AQ$2,Monitoring_eng!$A$1:$DB$79,Results!$C64,FALSE)=$O64,$S64,"CHYBA")))))</f>
        <v>1</v>
      </c>
      <c r="AR64" s="60">
        <f>IF(ISBLANK(HLOOKUP(AR$2,Monitoring_eng!$A$1:$DB$79,Results!$C64,FALSE)),"",IF(HLOOKUP(AR$2,Monitoring_eng!$A$1:$DB$79,Results!$C64,FALSE)=$I64,$P64,IF(HLOOKUP(AR$2,Monitoring_eng!$A$1:$DB$79,Results!$C64,FALSE)=$K64,$Q64,IF(HLOOKUP(AR$2,Monitoring_eng!$A$1:$DB$79,Results!$C64,FALSE)=$M64,$R64,IF(HLOOKUP(AR$2,Monitoring_eng!$A$1:$DB$79,Results!$C64,FALSE)=$O64,$S64,"CHYBA")))))</f>
        <v>1</v>
      </c>
      <c r="AS64" s="60">
        <f>IF(ISBLANK(HLOOKUP(AS$2,Monitoring_eng!$A$1:$DB$79,Results!$C64,FALSE)),"",IF(HLOOKUP(AS$2,Monitoring_eng!$A$1:$DB$79,Results!$C64,FALSE)=$I64,$P64,IF(HLOOKUP(AS$2,Monitoring_eng!$A$1:$DB$79,Results!$C64,FALSE)=$K64,$Q64,IF(HLOOKUP(AS$2,Monitoring_eng!$A$1:$DB$79,Results!$C64,FALSE)=$M64,$R64,IF(HLOOKUP(AS$2,Monitoring_eng!$A$1:$DB$79,Results!$C64,FALSE)=$O64,$S64,"CHYBA")))))</f>
        <v>1</v>
      </c>
      <c r="AT64" s="60">
        <f>IF(ISBLANK(HLOOKUP(AT$2,Monitoring_eng!$A$1:$DB$79,Results!$C64,FALSE)),"",IF(HLOOKUP(AT$2,Monitoring_eng!$A$1:$DB$79,Results!$C64,FALSE)=$I64,$P64,IF(HLOOKUP(AT$2,Monitoring_eng!$A$1:$DB$79,Results!$C64,FALSE)=$K64,$Q64,IF(HLOOKUP(AT$2,Monitoring_eng!$A$1:$DB$79,Results!$C64,FALSE)=$M64,$R64,IF(HLOOKUP(AT$2,Monitoring_eng!$A$1:$DB$79,Results!$C64,FALSE)=$O64,$S64,"CHYBA")))))</f>
        <v>1</v>
      </c>
      <c r="AU64" s="60">
        <f>IF(ISBLANK(HLOOKUP(AU$2,Monitoring_eng!$A$1:$DB$79,Results!$C64,FALSE)),"",IF(HLOOKUP(AU$2,Monitoring_eng!$A$1:$DB$79,Results!$C64,FALSE)=$I64,$P64,IF(HLOOKUP(AU$2,Monitoring_eng!$A$1:$DB$79,Results!$C64,FALSE)=$K64,$Q64,IF(HLOOKUP(AU$2,Monitoring_eng!$A$1:$DB$79,Results!$C64,FALSE)=$M64,$R64,IF(HLOOKUP(AU$2,Monitoring_eng!$A$1:$DB$79,Results!$C64,FALSE)=$O64,$S64,"CHYBA")))))</f>
        <v>1</v>
      </c>
      <c r="AV64" s="60">
        <f>IF(ISBLANK(HLOOKUP(AV$2,Monitoring_eng!$A$1:$DB$79,Results!$C64,FALSE)),"",IF(HLOOKUP(AV$2,Monitoring_eng!$A$1:$DB$79,Results!$C64,FALSE)=$I64,$P64,IF(HLOOKUP(AV$2,Monitoring_eng!$A$1:$DB$79,Results!$C64,FALSE)=$K64,$Q64,IF(HLOOKUP(AV$2,Monitoring_eng!$A$1:$DB$79,Results!$C64,FALSE)=$M64,$R64,IF(HLOOKUP(AV$2,Monitoring_eng!$A$1:$DB$79,Results!$C64,FALSE)=$O64,$S64,"CHYBA")))))</f>
        <v>1</v>
      </c>
      <c r="AW64" s="60">
        <f>IF(ISBLANK(HLOOKUP(AW$2,Monitoring_eng!$A$1:$DB$79,Results!$C64,FALSE)),"",IF(HLOOKUP(AW$2,Monitoring_eng!$A$1:$DB$79,Results!$C64,FALSE)=$I64,$P64,IF(HLOOKUP(AW$2,Monitoring_eng!$A$1:$DB$79,Results!$C64,FALSE)=$K64,$Q64,IF(HLOOKUP(AW$2,Monitoring_eng!$A$1:$DB$79,Results!$C64,FALSE)=$M64,$R64,IF(HLOOKUP(AW$2,Monitoring_eng!$A$1:$DB$79,Results!$C64,FALSE)=$O64,$S64,"CHYBA")))))</f>
        <v>1</v>
      </c>
      <c r="AX64" s="60">
        <f>IF(ISBLANK(HLOOKUP(AX$2,Monitoring_eng!$A$1:$DB$79,Results!$C64,FALSE)),"",IF(HLOOKUP(AX$2,Monitoring_eng!$A$1:$DB$79,Results!$C64,FALSE)=$I64,$P64,IF(HLOOKUP(AX$2,Monitoring_eng!$A$1:$DB$79,Results!$C64,FALSE)=$K64,$Q64,IF(HLOOKUP(AX$2,Monitoring_eng!$A$1:$DB$79,Results!$C64,FALSE)=$M64,$R64,IF(HLOOKUP(AX$2,Monitoring_eng!$A$1:$DB$79,Results!$C64,FALSE)=$O64,$S64,"CHYBA")))))</f>
        <v>1</v>
      </c>
      <c r="AY64" s="60">
        <f>IF(ISBLANK(HLOOKUP(AY$2,Monitoring_eng!$A$1:$DB$79,Results!$C64,FALSE)),"",IF(HLOOKUP(AY$2,Monitoring_eng!$A$1:$DB$79,Results!$C64,FALSE)=$I64,$P64,IF(HLOOKUP(AY$2,Monitoring_eng!$A$1:$DB$79,Results!$C64,FALSE)=$K64,$Q64,IF(HLOOKUP(AY$2,Monitoring_eng!$A$1:$DB$79,Results!$C64,FALSE)=$M64,$R64,IF(HLOOKUP(AY$2,Monitoring_eng!$A$1:$DB$79,Results!$C64,FALSE)=$O64,$S64,"CHYBA")))))</f>
        <v>0</v>
      </c>
      <c r="AZ64" s="60">
        <f>IF(ISBLANK(HLOOKUP(AZ$2,Monitoring_eng!$A$1:$DB$79,Results!$C64,FALSE)),"",IF(HLOOKUP(AZ$2,Monitoring_eng!$A$1:$DB$79,Results!$C64,FALSE)=$I64,$P64,IF(HLOOKUP(AZ$2,Monitoring_eng!$A$1:$DB$79,Results!$C64,FALSE)=$K64,$Q64,IF(HLOOKUP(AZ$2,Monitoring_eng!$A$1:$DB$79,Results!$C64,FALSE)=$M64,$R64,IF(HLOOKUP(AZ$2,Monitoring_eng!$A$1:$DB$79,Results!$C64,FALSE)=$O64,$S64,"CHYBA")))))</f>
        <v>1</v>
      </c>
      <c r="BA64" s="60">
        <f>IF(ISBLANK(HLOOKUP(BA$2,Monitoring_eng!$A$1:$DB$79,Results!$C64,FALSE)),"",IF(HLOOKUP(BA$2,Monitoring_eng!$A$1:$DB$79,Results!$C64,FALSE)=$I64,$P64,IF(HLOOKUP(BA$2,Monitoring_eng!$A$1:$DB$79,Results!$C64,FALSE)=$K64,$Q64,IF(HLOOKUP(BA$2,Monitoring_eng!$A$1:$DB$79,Results!$C64,FALSE)=$M64,$R64,IF(HLOOKUP(BA$2,Monitoring_eng!$A$1:$DB$79,Results!$C64,FALSE)=$O64,$S64,"CHYBA")))))</f>
        <v>1</v>
      </c>
      <c r="BB64" s="60">
        <f>IF(ISBLANK(HLOOKUP(BB$2,Monitoring_eng!$A$1:$DB$79,Results!$C64,FALSE)),"",IF(HLOOKUP(BB$2,Monitoring_eng!$A$1:$DB$79,Results!$C64,FALSE)=$I64,$P64,IF(HLOOKUP(BB$2,Monitoring_eng!$A$1:$DB$79,Results!$C64,FALSE)=$K64,$Q64,IF(HLOOKUP(BB$2,Monitoring_eng!$A$1:$DB$79,Results!$C64,FALSE)=$M64,$R64,IF(HLOOKUP(BB$2,Monitoring_eng!$A$1:$DB$79,Results!$C64,FALSE)=$O64,$S64,"CHYBA")))))</f>
        <v>1</v>
      </c>
      <c r="BC64" s="60">
        <f>IF(ISBLANK(HLOOKUP(BC$2,Monitoring_eng!$A$1:$DB$79,Results!$C64,FALSE)),"",IF(HLOOKUP(BC$2,Monitoring_eng!$A$1:$DB$79,Results!$C64,FALSE)=$I64,$P64,IF(HLOOKUP(BC$2,Monitoring_eng!$A$1:$DB$79,Results!$C64,FALSE)=$K64,$Q64,IF(HLOOKUP(BC$2,Monitoring_eng!$A$1:$DB$79,Results!$C64,FALSE)=$M64,$R64,IF(HLOOKUP(BC$2,Monitoring_eng!$A$1:$DB$79,Results!$C64,FALSE)=$O64,$S64,"CHYBA")))))</f>
        <v>1</v>
      </c>
      <c r="BD64" s="60">
        <f>IF(ISBLANK(HLOOKUP(BD$2,Monitoring_eng!$A$1:$DB$79,Results!$C64,FALSE)),"",IF(HLOOKUP(BD$2,Monitoring_eng!$A$1:$DB$79,Results!$C64,FALSE)=$I64,$P64,IF(HLOOKUP(BD$2,Monitoring_eng!$A$1:$DB$79,Results!$C64,FALSE)=$K64,$Q64,IF(HLOOKUP(BD$2,Monitoring_eng!$A$1:$DB$79,Results!$C64,FALSE)=$M64,$R64,IF(HLOOKUP(BD$2,Monitoring_eng!$A$1:$DB$79,Results!$C64,FALSE)=$O64,$S64,"CHYBA")))))</f>
        <v>0.5</v>
      </c>
      <c r="BE64" s="60">
        <f>IF(ISBLANK(HLOOKUP(BE$2,Monitoring_eng!$A$1:$DB$79,Results!$C64,FALSE)),"",IF(HLOOKUP(BE$2,Monitoring_eng!$A$1:$DB$79,Results!$C64,FALSE)=$I64,$P64,IF(HLOOKUP(BE$2,Monitoring_eng!$A$1:$DB$79,Results!$C64,FALSE)=$K64,$Q64,IF(HLOOKUP(BE$2,Monitoring_eng!$A$1:$DB$79,Results!$C64,FALSE)=$M64,$R64,IF(HLOOKUP(BE$2,Monitoring_eng!$A$1:$DB$79,Results!$C64,FALSE)=$O64,$S64,"CHYBA")))))</f>
        <v>1</v>
      </c>
      <c r="BF64" s="60">
        <f>IF(ISBLANK(HLOOKUP(BF$2,Monitoring_eng!$A$1:$DB$79,Results!$C64,FALSE)),"",IF(HLOOKUP(BF$2,Monitoring_eng!$A$1:$DB$79,Results!$C64,FALSE)=$I64,$P64,IF(HLOOKUP(BF$2,Monitoring_eng!$A$1:$DB$79,Results!$C64,FALSE)=$K64,$Q64,IF(HLOOKUP(BF$2,Monitoring_eng!$A$1:$DB$79,Results!$C64,FALSE)=$M64,$R64,IF(HLOOKUP(BF$2,Monitoring_eng!$A$1:$DB$79,Results!$C64,FALSE)=$O64,$S64,"CHYBA")))))</f>
        <v>1</v>
      </c>
      <c r="BG64" s="60">
        <f>IF(ISBLANK(HLOOKUP(BG$2,Monitoring_eng!$A$1:$DB$79,Results!$C64,FALSE)),"",IF(HLOOKUP(BG$2,Monitoring_eng!$A$1:$DB$79,Results!$C64,FALSE)=$I64,$P64,IF(HLOOKUP(BG$2,Monitoring_eng!$A$1:$DB$79,Results!$C64,FALSE)=$K64,$Q64,IF(HLOOKUP(BG$2,Monitoring_eng!$A$1:$DB$79,Results!$C64,FALSE)=$M64,$R64,IF(HLOOKUP(BG$2,Monitoring_eng!$A$1:$DB$79,Results!$C64,FALSE)=$O64,$S64,"CHYBA")))))</f>
        <v>1</v>
      </c>
      <c r="BH64" s="60">
        <f>IF(ISBLANK(HLOOKUP(BH$2,Monitoring_eng!$A$1:$DB$79,Results!$C64,FALSE)),"",IF(HLOOKUP(BH$2,Monitoring_eng!$A$1:$DB$79,Results!$C64,FALSE)=$I64,$P64,IF(HLOOKUP(BH$2,Monitoring_eng!$A$1:$DB$79,Results!$C64,FALSE)=$K64,$Q64,IF(HLOOKUP(BH$2,Monitoring_eng!$A$1:$DB$79,Results!$C64,FALSE)=$M64,$R64,IF(HLOOKUP(BH$2,Monitoring_eng!$A$1:$DB$79,Results!$C64,FALSE)=$O64,$S64,"CHYBA")))))</f>
        <v>1</v>
      </c>
      <c r="BI64" s="60">
        <f>IF(ISBLANK(HLOOKUP(BI$2,Monitoring_eng!$A$1:$DB$79,Results!$C64,FALSE)),"",IF(HLOOKUP(BI$2,Monitoring_eng!$A$1:$DB$79,Results!$C64,FALSE)=$I64,$P64,IF(HLOOKUP(BI$2,Monitoring_eng!$A$1:$DB$79,Results!$C64,FALSE)=$K64,$Q64,IF(HLOOKUP(BI$2,Monitoring_eng!$A$1:$DB$79,Results!$C64,FALSE)=$M64,$R64,IF(HLOOKUP(BI$2,Monitoring_eng!$A$1:$DB$79,Results!$C64,FALSE)=$O64,$S64,"CHYBA")))))</f>
        <v>1</v>
      </c>
      <c r="BJ64" s="60">
        <f>IF(ISBLANK(HLOOKUP(BJ$2,Monitoring_eng!$A$1:$DB$79,Results!$C64,FALSE)),"",IF(HLOOKUP(BJ$2,Monitoring_eng!$A$1:$DB$79,Results!$C64,FALSE)=$I64,$P64,IF(HLOOKUP(BJ$2,Monitoring_eng!$A$1:$DB$79,Results!$C64,FALSE)=$K64,$Q64,IF(HLOOKUP(BJ$2,Monitoring_eng!$A$1:$DB$79,Results!$C64,FALSE)=$M64,$R64,IF(HLOOKUP(BJ$2,Monitoring_eng!$A$1:$DB$79,Results!$C64,FALSE)=$O64,$S64,"CHYBA")))))</f>
        <v>1</v>
      </c>
      <c r="BK64" s="60">
        <f>IF(ISBLANK(HLOOKUP(BK$2,Monitoring_eng!$A$1:$DB$79,Results!$C64,FALSE)),"",IF(HLOOKUP(BK$2,Monitoring_eng!$A$1:$DB$79,Results!$C64,FALSE)=$I64,$P64,IF(HLOOKUP(BK$2,Monitoring_eng!$A$1:$DB$79,Results!$C64,FALSE)=$K64,$Q64,IF(HLOOKUP(BK$2,Monitoring_eng!$A$1:$DB$79,Results!$C64,FALSE)=$M64,$R64,IF(HLOOKUP(BK$2,Monitoring_eng!$A$1:$DB$79,Results!$C64,FALSE)=$O64,$S64,"CHYBA")))))</f>
        <v>1</v>
      </c>
      <c r="BL64" s="60">
        <f>IF(ISBLANK(HLOOKUP(BL$2,Monitoring_eng!$A$1:$DB$79,Results!$C64,FALSE)),"",IF(HLOOKUP(BL$2,Monitoring_eng!$A$1:$DB$79,Results!$C64,FALSE)=$I64,$P64,IF(HLOOKUP(BL$2,Monitoring_eng!$A$1:$DB$79,Results!$C64,FALSE)=$K64,$Q64,IF(HLOOKUP(BL$2,Monitoring_eng!$A$1:$DB$79,Results!$C64,FALSE)=$M64,$R64,IF(HLOOKUP(BL$2,Monitoring_eng!$A$1:$DB$79,Results!$C64,FALSE)=$O64,$S64,"CHYBA")))))</f>
        <v>1</v>
      </c>
      <c r="BM64" s="60">
        <f>IF(ISBLANK(HLOOKUP(BM$2,Monitoring_eng!$A$1:$DB$79,Results!$C64,FALSE)),"",IF(HLOOKUP(BM$2,Monitoring_eng!$A$1:$DB$79,Results!$C64,FALSE)=$I64,$P64,IF(HLOOKUP(BM$2,Monitoring_eng!$A$1:$DB$79,Results!$C64,FALSE)=$K64,$Q64,IF(HLOOKUP(BM$2,Monitoring_eng!$A$1:$DB$79,Results!$C64,FALSE)=$M64,$R64,IF(HLOOKUP(BM$2,Monitoring_eng!$A$1:$DB$79,Results!$C64,FALSE)=$O64,$S64,"CHYBA")))))</f>
        <v>1</v>
      </c>
      <c r="BN64" s="60">
        <f>IF(ISBLANK(HLOOKUP(BN$2,Monitoring_eng!$A$1:$DB$79,Results!$C64,FALSE)),"",IF(HLOOKUP(BN$2,Monitoring_eng!$A$1:$DB$79,Results!$C64,FALSE)=$I64,$P64,IF(HLOOKUP(BN$2,Monitoring_eng!$A$1:$DB$79,Results!$C64,FALSE)=$K64,$Q64,IF(HLOOKUP(BN$2,Monitoring_eng!$A$1:$DB$79,Results!$C64,FALSE)=$M64,$R64,IF(HLOOKUP(BN$2,Monitoring_eng!$A$1:$DB$79,Results!$C64,FALSE)=$O64,$S64,"CHYBA")))))</f>
        <v>1</v>
      </c>
      <c r="BO64" s="60">
        <f>IF(ISBLANK(HLOOKUP(BO$2,Monitoring_eng!$A$1:$DB$79,Results!$C64,FALSE)),"",IF(HLOOKUP(BO$2,Monitoring_eng!$A$1:$DB$79,Results!$C64,FALSE)=$I64,$P64,IF(HLOOKUP(BO$2,Monitoring_eng!$A$1:$DB$79,Results!$C64,FALSE)=$K64,$Q64,IF(HLOOKUP(BO$2,Monitoring_eng!$A$1:$DB$79,Results!$C64,FALSE)=$M64,$R64,IF(HLOOKUP(BO$2,Monitoring_eng!$A$1:$DB$79,Results!$C64,FALSE)=$O64,$S64,"CHYBA")))))</f>
        <v>1</v>
      </c>
      <c r="BP64" s="60">
        <f>IF(ISBLANK(HLOOKUP(BP$2,Monitoring_eng!$A$1:$DB$79,Results!$C64,FALSE)),"",IF(HLOOKUP(BP$2,Monitoring_eng!$A$1:$DB$79,Results!$C64,FALSE)=$I64,$P64,IF(HLOOKUP(BP$2,Monitoring_eng!$A$1:$DB$79,Results!$C64,FALSE)=$K64,$Q64,IF(HLOOKUP(BP$2,Monitoring_eng!$A$1:$DB$79,Results!$C64,FALSE)=$M64,$R64,IF(HLOOKUP(BP$2,Monitoring_eng!$A$1:$DB$79,Results!$C64,FALSE)=$O64,$S64,"CHYBA")))))</f>
        <v>1</v>
      </c>
      <c r="BQ64" s="60">
        <f>IF(ISBLANK(HLOOKUP(BQ$2,Monitoring_eng!$A$1:$DB$79,Results!$C64,FALSE)),"",IF(HLOOKUP(BQ$2,Monitoring_eng!$A$1:$DB$79,Results!$C64,FALSE)=$I64,$P64,IF(HLOOKUP(BQ$2,Monitoring_eng!$A$1:$DB$79,Results!$C64,FALSE)=$K64,$Q64,IF(HLOOKUP(BQ$2,Monitoring_eng!$A$1:$DB$79,Results!$C64,FALSE)=$M64,$R64,IF(HLOOKUP(BQ$2,Monitoring_eng!$A$1:$DB$79,Results!$C64,FALSE)=$O64,$S64,"CHYBA")))))</f>
        <v>1</v>
      </c>
    </row>
    <row r="65" spans="1:69" x14ac:dyDescent="0.3">
      <c r="A65" s="37" t="s">
        <v>915</v>
      </c>
      <c r="B65" s="37" t="s">
        <v>365</v>
      </c>
      <c r="C65" s="37">
        <v>64</v>
      </c>
      <c r="D65" s="51" t="s">
        <v>164</v>
      </c>
      <c r="E65" s="51" t="s">
        <v>193</v>
      </c>
      <c r="F65" s="52" t="s">
        <v>61</v>
      </c>
      <c r="G65" s="37">
        <v>1</v>
      </c>
      <c r="H65" s="37" t="s">
        <v>481</v>
      </c>
      <c r="I65" s="37" t="s">
        <v>621</v>
      </c>
      <c r="J65" s="37" t="s">
        <v>482</v>
      </c>
      <c r="K65" s="59" t="s">
        <v>622</v>
      </c>
      <c r="L65" s="37" t="s">
        <v>483</v>
      </c>
      <c r="M65" s="37" t="s">
        <v>623</v>
      </c>
      <c r="N65" s="37" t="s">
        <v>755</v>
      </c>
      <c r="O65" s="37" t="s">
        <v>755</v>
      </c>
      <c r="P65" s="37">
        <f t="shared" si="0"/>
        <v>1</v>
      </c>
      <c r="Q65" s="37">
        <v>0</v>
      </c>
      <c r="R65" s="37">
        <f t="shared" si="1"/>
        <v>0.5</v>
      </c>
      <c r="S65" s="37" t="s">
        <v>755</v>
      </c>
      <c r="T65" s="60">
        <f>IF(ISBLANK(HLOOKUP(T$2,Monitoring_eng!$A$1:$DB$79,Results!$C65,FALSE)),"",IF(HLOOKUP(T$2,Monitoring_eng!$A$1:$DB$79,Results!$C65,FALSE)=$I65,$P65,IF(HLOOKUP(T$2,Monitoring_eng!$A$1:$DB$79,Results!$C65,FALSE)=$K65,$Q65,IF(HLOOKUP(T$2,Monitoring_eng!$A$1:$DB$79,Results!$C65,FALSE)=$M65,$R65,IF(HLOOKUP(T$2,Monitoring_eng!$A$1:$DB$79,Results!$C65,FALSE)=$O65,$S65,"CHYBA")))))</f>
        <v>1</v>
      </c>
      <c r="U65" s="60">
        <f>IF(ISBLANK(HLOOKUP(U$2,Monitoring_eng!$A$1:$DB$79,Results!$C65,FALSE)),"",IF(HLOOKUP(U$2,Monitoring_eng!$A$1:$DB$79,Results!$C65,FALSE)=$I65,$P65,IF(HLOOKUP(U$2,Monitoring_eng!$A$1:$DB$79,Results!$C65,FALSE)=$K65,$Q65,IF(HLOOKUP(U$2,Monitoring_eng!$A$1:$DB$79,Results!$C65,FALSE)=$M65,$R65,IF(HLOOKUP(U$2,Monitoring_eng!$A$1:$DB$79,Results!$C65,FALSE)=$O65,$S65,"CHYBA")))))</f>
        <v>1</v>
      </c>
      <c r="V65" s="60">
        <f>IF(ISBLANK(HLOOKUP(V$2,Monitoring_eng!$A$1:$DB$79,Results!$C65,FALSE)),"",IF(HLOOKUP(V$2,Monitoring_eng!$A$1:$DB$79,Results!$C65,FALSE)=$I65,$P65,IF(HLOOKUP(V$2,Monitoring_eng!$A$1:$DB$79,Results!$C65,FALSE)=$K65,$Q65,IF(HLOOKUP(V$2,Monitoring_eng!$A$1:$DB$79,Results!$C65,FALSE)=$M65,$R65,IF(HLOOKUP(V$2,Monitoring_eng!$A$1:$DB$79,Results!$C65,FALSE)=$O65,$S65,"CHYBA")))))</f>
        <v>0</v>
      </c>
      <c r="W65" s="60">
        <f>IF(ISBLANK(HLOOKUP(W$2,Monitoring_eng!$A$1:$DB$79,Results!$C65,FALSE)),"",IF(HLOOKUP(W$2,Monitoring_eng!$A$1:$DB$79,Results!$C65,FALSE)=$I65,$P65,IF(HLOOKUP(W$2,Monitoring_eng!$A$1:$DB$79,Results!$C65,FALSE)=$K65,$Q65,IF(HLOOKUP(W$2,Monitoring_eng!$A$1:$DB$79,Results!$C65,FALSE)=$M65,$R65,IF(HLOOKUP(W$2,Monitoring_eng!$A$1:$DB$79,Results!$C65,FALSE)=$O65,$S65,"CHYBA")))))</f>
        <v>1</v>
      </c>
      <c r="X65" s="60">
        <f>IF(ISBLANK(HLOOKUP(X$2,Monitoring_eng!$A$1:$DB$79,Results!$C65,FALSE)),"",IF(HLOOKUP(X$2,Monitoring_eng!$A$1:$DB$79,Results!$C65,FALSE)=$I65,$P65,IF(HLOOKUP(X$2,Monitoring_eng!$A$1:$DB$79,Results!$C65,FALSE)=$K65,$Q65,IF(HLOOKUP(X$2,Monitoring_eng!$A$1:$DB$79,Results!$C65,FALSE)=$M65,$R65,IF(HLOOKUP(X$2,Monitoring_eng!$A$1:$DB$79,Results!$C65,FALSE)=$O65,$S65,"CHYBA")))))</f>
        <v>0</v>
      </c>
      <c r="Y65" s="60">
        <f>IF(ISBLANK(HLOOKUP(Y$2,Monitoring_eng!$A$1:$DB$79,Results!$C65,FALSE)),"",IF(HLOOKUP(Y$2,Monitoring_eng!$A$1:$DB$79,Results!$C65,FALSE)=$I65,$P65,IF(HLOOKUP(Y$2,Monitoring_eng!$A$1:$DB$79,Results!$C65,FALSE)=$K65,$Q65,IF(HLOOKUP(Y$2,Monitoring_eng!$A$1:$DB$79,Results!$C65,FALSE)=$M65,$R65,IF(HLOOKUP(Y$2,Monitoring_eng!$A$1:$DB$79,Results!$C65,FALSE)=$O65,$S65,"CHYBA")))))</f>
        <v>1</v>
      </c>
      <c r="Z65" s="60">
        <f>IF(ISBLANK(HLOOKUP(Z$2,Monitoring_eng!$A$1:$DB$79,Results!$C65,FALSE)),"",IF(HLOOKUP(Z$2,Monitoring_eng!$A$1:$DB$79,Results!$C65,FALSE)=$I65,$P65,IF(HLOOKUP(Z$2,Monitoring_eng!$A$1:$DB$79,Results!$C65,FALSE)=$K65,$Q65,IF(HLOOKUP(Z$2,Monitoring_eng!$A$1:$DB$79,Results!$C65,FALSE)=$M65,$R65,IF(HLOOKUP(Z$2,Monitoring_eng!$A$1:$DB$79,Results!$C65,FALSE)=$O65,$S65,"CHYBA")))))</f>
        <v>1</v>
      </c>
      <c r="AA65" s="60">
        <f>IF(ISBLANK(HLOOKUP(AA$2,Monitoring_eng!$A$1:$DB$79,Results!$C65,FALSE)),"",IF(HLOOKUP(AA$2,Monitoring_eng!$A$1:$DB$79,Results!$C65,FALSE)=$I65,$P65,IF(HLOOKUP(AA$2,Monitoring_eng!$A$1:$DB$79,Results!$C65,FALSE)=$K65,$Q65,IF(HLOOKUP(AA$2,Monitoring_eng!$A$1:$DB$79,Results!$C65,FALSE)=$M65,$R65,IF(HLOOKUP(AA$2,Monitoring_eng!$A$1:$DB$79,Results!$C65,FALSE)=$O65,$S65,"CHYBA")))))</f>
        <v>1</v>
      </c>
      <c r="AB65" s="60">
        <f>IF(ISBLANK(HLOOKUP(AB$2,Monitoring_eng!$A$1:$DB$79,Results!$C65,FALSE)),"",IF(HLOOKUP(AB$2,Monitoring_eng!$A$1:$DB$79,Results!$C65,FALSE)=$I65,$P65,IF(HLOOKUP(AB$2,Monitoring_eng!$A$1:$DB$79,Results!$C65,FALSE)=$K65,$Q65,IF(HLOOKUP(AB$2,Monitoring_eng!$A$1:$DB$79,Results!$C65,FALSE)=$M65,$R65,IF(HLOOKUP(AB$2,Monitoring_eng!$A$1:$DB$79,Results!$C65,FALSE)=$O65,$S65,"CHYBA")))))</f>
        <v>1</v>
      </c>
      <c r="AC65" s="60">
        <f>IF(ISBLANK(HLOOKUP(AC$2,Monitoring_eng!$A$1:$DB$79,Results!$C65,FALSE)),"",IF(HLOOKUP(AC$2,Monitoring_eng!$A$1:$DB$79,Results!$C65,FALSE)=$I65,$P65,IF(HLOOKUP(AC$2,Monitoring_eng!$A$1:$DB$79,Results!$C65,FALSE)=$K65,$Q65,IF(HLOOKUP(AC$2,Monitoring_eng!$A$1:$DB$79,Results!$C65,FALSE)=$M65,$R65,IF(HLOOKUP(AC$2,Monitoring_eng!$A$1:$DB$79,Results!$C65,FALSE)=$O65,$S65,"CHYBA")))))</f>
        <v>0</v>
      </c>
      <c r="AD65" s="60">
        <f>IF(ISBLANK(HLOOKUP(AD$2,Monitoring_eng!$A$1:$DB$79,Results!$C65,FALSE)),"",IF(HLOOKUP(AD$2,Monitoring_eng!$A$1:$DB$79,Results!$C65,FALSE)=$I65,$P65,IF(HLOOKUP(AD$2,Monitoring_eng!$A$1:$DB$79,Results!$C65,FALSE)=$K65,$Q65,IF(HLOOKUP(AD$2,Monitoring_eng!$A$1:$DB$79,Results!$C65,FALSE)=$M65,$R65,IF(HLOOKUP(AD$2,Monitoring_eng!$A$1:$DB$79,Results!$C65,FALSE)=$O65,$S65,"CHYBA")))))</f>
        <v>1</v>
      </c>
      <c r="AE65" s="60">
        <f>IF(ISBLANK(HLOOKUP(AE$2,Monitoring_eng!$A$1:$DB$79,Results!$C65,FALSE)),"",IF(HLOOKUP(AE$2,Monitoring_eng!$A$1:$DB$79,Results!$C65,FALSE)=$I65,$P65,IF(HLOOKUP(AE$2,Monitoring_eng!$A$1:$DB$79,Results!$C65,FALSE)=$K65,$Q65,IF(HLOOKUP(AE$2,Monitoring_eng!$A$1:$DB$79,Results!$C65,FALSE)=$M65,$R65,IF(HLOOKUP(AE$2,Monitoring_eng!$A$1:$DB$79,Results!$C65,FALSE)=$O65,$S65,"CHYBA")))))</f>
        <v>0</v>
      </c>
      <c r="AF65" s="60">
        <f>IF(ISBLANK(HLOOKUP(AF$2,Monitoring_eng!$A$1:$DB$79,Results!$C65,FALSE)),"",IF(HLOOKUP(AF$2,Monitoring_eng!$A$1:$DB$79,Results!$C65,FALSE)=$I65,$P65,IF(HLOOKUP(AF$2,Monitoring_eng!$A$1:$DB$79,Results!$C65,FALSE)=$K65,$Q65,IF(HLOOKUP(AF$2,Monitoring_eng!$A$1:$DB$79,Results!$C65,FALSE)=$M65,$R65,IF(HLOOKUP(AF$2,Monitoring_eng!$A$1:$DB$79,Results!$C65,FALSE)=$O65,$S65,"CHYBA")))))</f>
        <v>0</v>
      </c>
      <c r="AG65" s="60">
        <f>IF(ISBLANK(HLOOKUP(AG$2,Monitoring_eng!$A$1:$DB$79,Results!$C65,FALSE)),"",IF(HLOOKUP(AG$2,Monitoring_eng!$A$1:$DB$79,Results!$C65,FALSE)=$I65,$P65,IF(HLOOKUP(AG$2,Monitoring_eng!$A$1:$DB$79,Results!$C65,FALSE)=$K65,$Q65,IF(HLOOKUP(AG$2,Monitoring_eng!$A$1:$DB$79,Results!$C65,FALSE)=$M65,$R65,IF(HLOOKUP(AG$2,Monitoring_eng!$A$1:$DB$79,Results!$C65,FALSE)=$O65,$S65,"CHYBA")))))</f>
        <v>1</v>
      </c>
      <c r="AH65" s="60">
        <f>IF(ISBLANK(HLOOKUP(AH$2,Monitoring_eng!$A$1:$DB$79,Results!$C65,FALSE)),"",IF(HLOOKUP(AH$2,Monitoring_eng!$A$1:$DB$79,Results!$C65,FALSE)=$I65,$P65,IF(HLOOKUP(AH$2,Monitoring_eng!$A$1:$DB$79,Results!$C65,FALSE)=$K65,$Q65,IF(HLOOKUP(AH$2,Monitoring_eng!$A$1:$DB$79,Results!$C65,FALSE)=$M65,$R65,IF(HLOOKUP(AH$2,Monitoring_eng!$A$1:$DB$79,Results!$C65,FALSE)=$O65,$S65,"CHYBA")))))</f>
        <v>1</v>
      </c>
      <c r="AI65" s="60">
        <f>IF(ISBLANK(HLOOKUP(AI$2,Monitoring_eng!$A$1:$DB$79,Results!$C65,FALSE)),"",IF(HLOOKUP(AI$2,Monitoring_eng!$A$1:$DB$79,Results!$C65,FALSE)=$I65,$P65,IF(HLOOKUP(AI$2,Monitoring_eng!$A$1:$DB$79,Results!$C65,FALSE)=$K65,$Q65,IF(HLOOKUP(AI$2,Monitoring_eng!$A$1:$DB$79,Results!$C65,FALSE)=$M65,$R65,IF(HLOOKUP(AI$2,Monitoring_eng!$A$1:$DB$79,Results!$C65,FALSE)=$O65,$S65,"CHYBA")))))</f>
        <v>1</v>
      </c>
      <c r="AJ65" s="60">
        <f>IF(ISBLANK(HLOOKUP(AJ$2,Monitoring_eng!$A$1:$DB$79,Results!$C65,FALSE)),"",IF(HLOOKUP(AJ$2,Monitoring_eng!$A$1:$DB$79,Results!$C65,FALSE)=$I65,$P65,IF(HLOOKUP(AJ$2,Monitoring_eng!$A$1:$DB$79,Results!$C65,FALSE)=$K65,$Q65,IF(HLOOKUP(AJ$2,Monitoring_eng!$A$1:$DB$79,Results!$C65,FALSE)=$M65,$R65,IF(HLOOKUP(AJ$2,Monitoring_eng!$A$1:$DB$79,Results!$C65,FALSE)=$O65,$S65,"CHYBA")))))</f>
        <v>0</v>
      </c>
      <c r="AK65" s="60">
        <f>IF(ISBLANK(HLOOKUP(AK$2,Monitoring_eng!$A$1:$DB$79,Results!$C65,FALSE)),"",IF(HLOOKUP(AK$2,Monitoring_eng!$A$1:$DB$79,Results!$C65,FALSE)=$I65,$P65,IF(HLOOKUP(AK$2,Monitoring_eng!$A$1:$DB$79,Results!$C65,FALSE)=$K65,$Q65,IF(HLOOKUP(AK$2,Monitoring_eng!$A$1:$DB$79,Results!$C65,FALSE)=$M65,$R65,IF(HLOOKUP(AK$2,Monitoring_eng!$A$1:$DB$79,Results!$C65,FALSE)=$O65,$S65,"CHYBA")))))</f>
        <v>0</v>
      </c>
      <c r="AL65" s="60">
        <f>IF(ISBLANK(HLOOKUP(AL$2,Monitoring_eng!$A$1:$DB$79,Results!$C65,FALSE)),"",IF(HLOOKUP(AL$2,Monitoring_eng!$A$1:$DB$79,Results!$C65,FALSE)=$I65,$P65,IF(HLOOKUP(AL$2,Monitoring_eng!$A$1:$DB$79,Results!$C65,FALSE)=$K65,$Q65,IF(HLOOKUP(AL$2,Monitoring_eng!$A$1:$DB$79,Results!$C65,FALSE)=$M65,$R65,IF(HLOOKUP(AL$2,Monitoring_eng!$A$1:$DB$79,Results!$C65,FALSE)=$O65,$S65,"CHYBA")))))</f>
        <v>1</v>
      </c>
      <c r="AM65" s="60">
        <f>IF(ISBLANK(HLOOKUP(AM$2,Monitoring_eng!$A$1:$DB$79,Results!$C65,FALSE)),"",IF(HLOOKUP(AM$2,Monitoring_eng!$A$1:$DB$79,Results!$C65,FALSE)=$I65,$P65,IF(HLOOKUP(AM$2,Monitoring_eng!$A$1:$DB$79,Results!$C65,FALSE)=$K65,$Q65,IF(HLOOKUP(AM$2,Monitoring_eng!$A$1:$DB$79,Results!$C65,FALSE)=$M65,$R65,IF(HLOOKUP(AM$2,Monitoring_eng!$A$1:$DB$79,Results!$C65,FALSE)=$O65,$S65,"CHYBA")))))</f>
        <v>0</v>
      </c>
      <c r="AN65" s="60">
        <f>IF(ISBLANK(HLOOKUP(AN$2,Monitoring_eng!$A$1:$DB$79,Results!$C65,FALSE)),"",IF(HLOOKUP(AN$2,Monitoring_eng!$A$1:$DB$79,Results!$C65,FALSE)=$I65,$P65,IF(HLOOKUP(AN$2,Monitoring_eng!$A$1:$DB$79,Results!$C65,FALSE)=$K65,$Q65,IF(HLOOKUP(AN$2,Monitoring_eng!$A$1:$DB$79,Results!$C65,FALSE)=$M65,$R65,IF(HLOOKUP(AN$2,Monitoring_eng!$A$1:$DB$79,Results!$C65,FALSE)=$O65,$S65,"CHYBA")))))</f>
        <v>0</v>
      </c>
      <c r="AO65" s="60">
        <f>IF(ISBLANK(HLOOKUP(AO$2,Monitoring_eng!$A$1:$DB$79,Results!$C65,FALSE)),"",IF(HLOOKUP(AO$2,Monitoring_eng!$A$1:$DB$79,Results!$C65,FALSE)=$I65,$P65,IF(HLOOKUP(AO$2,Monitoring_eng!$A$1:$DB$79,Results!$C65,FALSE)=$K65,$Q65,IF(HLOOKUP(AO$2,Monitoring_eng!$A$1:$DB$79,Results!$C65,FALSE)=$M65,$R65,IF(HLOOKUP(AO$2,Monitoring_eng!$A$1:$DB$79,Results!$C65,FALSE)=$O65,$S65,"CHYBA")))))</f>
        <v>1</v>
      </c>
      <c r="AP65" s="60">
        <f>IF(ISBLANK(HLOOKUP(AP$2,Monitoring_eng!$A$1:$DB$79,Results!$C65,FALSE)),"",IF(HLOOKUP(AP$2,Monitoring_eng!$A$1:$DB$79,Results!$C65,FALSE)=$I65,$P65,IF(HLOOKUP(AP$2,Monitoring_eng!$A$1:$DB$79,Results!$C65,FALSE)=$K65,$Q65,IF(HLOOKUP(AP$2,Monitoring_eng!$A$1:$DB$79,Results!$C65,FALSE)=$M65,$R65,IF(HLOOKUP(AP$2,Monitoring_eng!$A$1:$DB$79,Results!$C65,FALSE)=$O65,$S65,"CHYBA")))))</f>
        <v>0</v>
      </c>
      <c r="AQ65" s="60">
        <f>IF(ISBLANK(HLOOKUP(AQ$2,Monitoring_eng!$A$1:$DB$79,Results!$C65,FALSE)),"",IF(HLOOKUP(AQ$2,Monitoring_eng!$A$1:$DB$79,Results!$C65,FALSE)=$I65,$P65,IF(HLOOKUP(AQ$2,Monitoring_eng!$A$1:$DB$79,Results!$C65,FALSE)=$K65,$Q65,IF(HLOOKUP(AQ$2,Monitoring_eng!$A$1:$DB$79,Results!$C65,FALSE)=$M65,$R65,IF(HLOOKUP(AQ$2,Monitoring_eng!$A$1:$DB$79,Results!$C65,FALSE)=$O65,$S65,"CHYBA")))))</f>
        <v>1</v>
      </c>
      <c r="AR65" s="60">
        <f>IF(ISBLANK(HLOOKUP(AR$2,Monitoring_eng!$A$1:$DB$79,Results!$C65,FALSE)),"",IF(HLOOKUP(AR$2,Monitoring_eng!$A$1:$DB$79,Results!$C65,FALSE)=$I65,$P65,IF(HLOOKUP(AR$2,Monitoring_eng!$A$1:$DB$79,Results!$C65,FALSE)=$K65,$Q65,IF(HLOOKUP(AR$2,Monitoring_eng!$A$1:$DB$79,Results!$C65,FALSE)=$M65,$R65,IF(HLOOKUP(AR$2,Monitoring_eng!$A$1:$DB$79,Results!$C65,FALSE)=$O65,$S65,"CHYBA")))))</f>
        <v>0</v>
      </c>
      <c r="AS65" s="60">
        <f>IF(ISBLANK(HLOOKUP(AS$2,Monitoring_eng!$A$1:$DB$79,Results!$C65,FALSE)),"",IF(HLOOKUP(AS$2,Monitoring_eng!$A$1:$DB$79,Results!$C65,FALSE)=$I65,$P65,IF(HLOOKUP(AS$2,Monitoring_eng!$A$1:$DB$79,Results!$C65,FALSE)=$K65,$Q65,IF(HLOOKUP(AS$2,Monitoring_eng!$A$1:$DB$79,Results!$C65,FALSE)=$M65,$R65,IF(HLOOKUP(AS$2,Monitoring_eng!$A$1:$DB$79,Results!$C65,FALSE)=$O65,$S65,"CHYBA")))))</f>
        <v>0</v>
      </c>
      <c r="AT65" s="60">
        <f>IF(ISBLANK(HLOOKUP(AT$2,Monitoring_eng!$A$1:$DB$79,Results!$C65,FALSE)),"",IF(HLOOKUP(AT$2,Monitoring_eng!$A$1:$DB$79,Results!$C65,FALSE)=$I65,$P65,IF(HLOOKUP(AT$2,Monitoring_eng!$A$1:$DB$79,Results!$C65,FALSE)=$K65,$Q65,IF(HLOOKUP(AT$2,Monitoring_eng!$A$1:$DB$79,Results!$C65,FALSE)=$M65,$R65,IF(HLOOKUP(AT$2,Monitoring_eng!$A$1:$DB$79,Results!$C65,FALSE)=$O65,$S65,"CHYBA")))))</f>
        <v>1</v>
      </c>
      <c r="AU65" s="60">
        <f>IF(ISBLANK(HLOOKUP(AU$2,Monitoring_eng!$A$1:$DB$79,Results!$C65,FALSE)),"",IF(HLOOKUP(AU$2,Monitoring_eng!$A$1:$DB$79,Results!$C65,FALSE)=$I65,$P65,IF(HLOOKUP(AU$2,Monitoring_eng!$A$1:$DB$79,Results!$C65,FALSE)=$K65,$Q65,IF(HLOOKUP(AU$2,Monitoring_eng!$A$1:$DB$79,Results!$C65,FALSE)=$M65,$R65,IF(HLOOKUP(AU$2,Monitoring_eng!$A$1:$DB$79,Results!$C65,FALSE)=$O65,$S65,"CHYBA")))))</f>
        <v>0</v>
      </c>
      <c r="AV65" s="60">
        <f>IF(ISBLANK(HLOOKUP(AV$2,Monitoring_eng!$A$1:$DB$79,Results!$C65,FALSE)),"",IF(HLOOKUP(AV$2,Monitoring_eng!$A$1:$DB$79,Results!$C65,FALSE)=$I65,$P65,IF(HLOOKUP(AV$2,Monitoring_eng!$A$1:$DB$79,Results!$C65,FALSE)=$K65,$Q65,IF(HLOOKUP(AV$2,Monitoring_eng!$A$1:$DB$79,Results!$C65,FALSE)=$M65,$R65,IF(HLOOKUP(AV$2,Monitoring_eng!$A$1:$DB$79,Results!$C65,FALSE)=$O65,$S65,"CHYBA")))))</f>
        <v>1</v>
      </c>
      <c r="AW65" s="60">
        <f>IF(ISBLANK(HLOOKUP(AW$2,Monitoring_eng!$A$1:$DB$79,Results!$C65,FALSE)),"",IF(HLOOKUP(AW$2,Monitoring_eng!$A$1:$DB$79,Results!$C65,FALSE)=$I65,$P65,IF(HLOOKUP(AW$2,Monitoring_eng!$A$1:$DB$79,Results!$C65,FALSE)=$K65,$Q65,IF(HLOOKUP(AW$2,Monitoring_eng!$A$1:$DB$79,Results!$C65,FALSE)=$M65,$R65,IF(HLOOKUP(AW$2,Monitoring_eng!$A$1:$DB$79,Results!$C65,FALSE)=$O65,$S65,"CHYBA")))))</f>
        <v>1</v>
      </c>
      <c r="AX65" s="60">
        <f>IF(ISBLANK(HLOOKUP(AX$2,Monitoring_eng!$A$1:$DB$79,Results!$C65,FALSE)),"",IF(HLOOKUP(AX$2,Monitoring_eng!$A$1:$DB$79,Results!$C65,FALSE)=$I65,$P65,IF(HLOOKUP(AX$2,Monitoring_eng!$A$1:$DB$79,Results!$C65,FALSE)=$K65,$Q65,IF(HLOOKUP(AX$2,Monitoring_eng!$A$1:$DB$79,Results!$C65,FALSE)=$M65,$R65,IF(HLOOKUP(AX$2,Monitoring_eng!$A$1:$DB$79,Results!$C65,FALSE)=$O65,$S65,"CHYBA")))))</f>
        <v>0</v>
      </c>
      <c r="AY65" s="60">
        <f>IF(ISBLANK(HLOOKUP(AY$2,Monitoring_eng!$A$1:$DB$79,Results!$C65,FALSE)),"",IF(HLOOKUP(AY$2,Monitoring_eng!$A$1:$DB$79,Results!$C65,FALSE)=$I65,$P65,IF(HLOOKUP(AY$2,Monitoring_eng!$A$1:$DB$79,Results!$C65,FALSE)=$K65,$Q65,IF(HLOOKUP(AY$2,Monitoring_eng!$A$1:$DB$79,Results!$C65,FALSE)=$M65,$R65,IF(HLOOKUP(AY$2,Monitoring_eng!$A$1:$DB$79,Results!$C65,FALSE)=$O65,$S65,"CHYBA")))))</f>
        <v>0</v>
      </c>
      <c r="AZ65" s="60">
        <f>IF(ISBLANK(HLOOKUP(AZ$2,Monitoring_eng!$A$1:$DB$79,Results!$C65,FALSE)),"",IF(HLOOKUP(AZ$2,Monitoring_eng!$A$1:$DB$79,Results!$C65,FALSE)=$I65,$P65,IF(HLOOKUP(AZ$2,Monitoring_eng!$A$1:$DB$79,Results!$C65,FALSE)=$K65,$Q65,IF(HLOOKUP(AZ$2,Monitoring_eng!$A$1:$DB$79,Results!$C65,FALSE)=$M65,$R65,IF(HLOOKUP(AZ$2,Monitoring_eng!$A$1:$DB$79,Results!$C65,FALSE)=$O65,$S65,"CHYBA")))))</f>
        <v>0</v>
      </c>
      <c r="BA65" s="60">
        <f>IF(ISBLANK(HLOOKUP(BA$2,Monitoring_eng!$A$1:$DB$79,Results!$C65,FALSE)),"",IF(HLOOKUP(BA$2,Monitoring_eng!$A$1:$DB$79,Results!$C65,FALSE)=$I65,$P65,IF(HLOOKUP(BA$2,Monitoring_eng!$A$1:$DB$79,Results!$C65,FALSE)=$K65,$Q65,IF(HLOOKUP(BA$2,Monitoring_eng!$A$1:$DB$79,Results!$C65,FALSE)=$M65,$R65,IF(HLOOKUP(BA$2,Monitoring_eng!$A$1:$DB$79,Results!$C65,FALSE)=$O65,$S65,"CHYBA")))))</f>
        <v>0.5</v>
      </c>
      <c r="BB65" s="60">
        <f>IF(ISBLANK(HLOOKUP(BB$2,Monitoring_eng!$A$1:$DB$79,Results!$C65,FALSE)),"",IF(HLOOKUP(BB$2,Monitoring_eng!$A$1:$DB$79,Results!$C65,FALSE)=$I65,$P65,IF(HLOOKUP(BB$2,Monitoring_eng!$A$1:$DB$79,Results!$C65,FALSE)=$K65,$Q65,IF(HLOOKUP(BB$2,Monitoring_eng!$A$1:$DB$79,Results!$C65,FALSE)=$M65,$R65,IF(HLOOKUP(BB$2,Monitoring_eng!$A$1:$DB$79,Results!$C65,FALSE)=$O65,$S65,"CHYBA")))))</f>
        <v>0</v>
      </c>
      <c r="BC65" s="60">
        <f>IF(ISBLANK(HLOOKUP(BC$2,Monitoring_eng!$A$1:$DB$79,Results!$C65,FALSE)),"",IF(HLOOKUP(BC$2,Monitoring_eng!$A$1:$DB$79,Results!$C65,FALSE)=$I65,$P65,IF(HLOOKUP(BC$2,Monitoring_eng!$A$1:$DB$79,Results!$C65,FALSE)=$K65,$Q65,IF(HLOOKUP(BC$2,Monitoring_eng!$A$1:$DB$79,Results!$C65,FALSE)=$M65,$R65,IF(HLOOKUP(BC$2,Monitoring_eng!$A$1:$DB$79,Results!$C65,FALSE)=$O65,$S65,"CHYBA")))))</f>
        <v>0</v>
      </c>
      <c r="BD65" s="60">
        <f>IF(ISBLANK(HLOOKUP(BD$2,Monitoring_eng!$A$1:$DB$79,Results!$C65,FALSE)),"",IF(HLOOKUP(BD$2,Monitoring_eng!$A$1:$DB$79,Results!$C65,FALSE)=$I65,$P65,IF(HLOOKUP(BD$2,Monitoring_eng!$A$1:$DB$79,Results!$C65,FALSE)=$K65,$Q65,IF(HLOOKUP(BD$2,Monitoring_eng!$A$1:$DB$79,Results!$C65,FALSE)=$M65,$R65,IF(HLOOKUP(BD$2,Monitoring_eng!$A$1:$DB$79,Results!$C65,FALSE)=$O65,$S65,"CHYBA")))))</f>
        <v>0</v>
      </c>
      <c r="BE65" s="60">
        <f>IF(ISBLANK(HLOOKUP(BE$2,Monitoring_eng!$A$1:$DB$79,Results!$C65,FALSE)),"",IF(HLOOKUP(BE$2,Monitoring_eng!$A$1:$DB$79,Results!$C65,FALSE)=$I65,$P65,IF(HLOOKUP(BE$2,Monitoring_eng!$A$1:$DB$79,Results!$C65,FALSE)=$K65,$Q65,IF(HLOOKUP(BE$2,Monitoring_eng!$A$1:$DB$79,Results!$C65,FALSE)=$M65,$R65,IF(HLOOKUP(BE$2,Monitoring_eng!$A$1:$DB$79,Results!$C65,FALSE)=$O65,$S65,"CHYBA")))))</f>
        <v>1</v>
      </c>
      <c r="BF65" s="60">
        <f>IF(ISBLANK(HLOOKUP(BF$2,Monitoring_eng!$A$1:$DB$79,Results!$C65,FALSE)),"",IF(HLOOKUP(BF$2,Monitoring_eng!$A$1:$DB$79,Results!$C65,FALSE)=$I65,$P65,IF(HLOOKUP(BF$2,Monitoring_eng!$A$1:$DB$79,Results!$C65,FALSE)=$K65,$Q65,IF(HLOOKUP(BF$2,Monitoring_eng!$A$1:$DB$79,Results!$C65,FALSE)=$M65,$R65,IF(HLOOKUP(BF$2,Monitoring_eng!$A$1:$DB$79,Results!$C65,FALSE)=$O65,$S65,"CHYBA")))))</f>
        <v>1</v>
      </c>
      <c r="BG65" s="60">
        <f>IF(ISBLANK(HLOOKUP(BG$2,Monitoring_eng!$A$1:$DB$79,Results!$C65,FALSE)),"",IF(HLOOKUP(BG$2,Monitoring_eng!$A$1:$DB$79,Results!$C65,FALSE)=$I65,$P65,IF(HLOOKUP(BG$2,Monitoring_eng!$A$1:$DB$79,Results!$C65,FALSE)=$K65,$Q65,IF(HLOOKUP(BG$2,Monitoring_eng!$A$1:$DB$79,Results!$C65,FALSE)=$M65,$R65,IF(HLOOKUP(BG$2,Monitoring_eng!$A$1:$DB$79,Results!$C65,FALSE)=$O65,$S65,"CHYBA")))))</f>
        <v>1</v>
      </c>
      <c r="BH65" s="60">
        <f>IF(ISBLANK(HLOOKUP(BH$2,Monitoring_eng!$A$1:$DB$79,Results!$C65,FALSE)),"",IF(HLOOKUP(BH$2,Monitoring_eng!$A$1:$DB$79,Results!$C65,FALSE)=$I65,$P65,IF(HLOOKUP(BH$2,Monitoring_eng!$A$1:$DB$79,Results!$C65,FALSE)=$K65,$Q65,IF(HLOOKUP(BH$2,Monitoring_eng!$A$1:$DB$79,Results!$C65,FALSE)=$M65,$R65,IF(HLOOKUP(BH$2,Monitoring_eng!$A$1:$DB$79,Results!$C65,FALSE)=$O65,$S65,"CHYBA")))))</f>
        <v>1</v>
      </c>
      <c r="BI65" s="60">
        <f>IF(ISBLANK(HLOOKUP(BI$2,Monitoring_eng!$A$1:$DB$79,Results!$C65,FALSE)),"",IF(HLOOKUP(BI$2,Monitoring_eng!$A$1:$DB$79,Results!$C65,FALSE)=$I65,$P65,IF(HLOOKUP(BI$2,Monitoring_eng!$A$1:$DB$79,Results!$C65,FALSE)=$K65,$Q65,IF(HLOOKUP(BI$2,Monitoring_eng!$A$1:$DB$79,Results!$C65,FALSE)=$M65,$R65,IF(HLOOKUP(BI$2,Monitoring_eng!$A$1:$DB$79,Results!$C65,FALSE)=$O65,$S65,"CHYBA")))))</f>
        <v>0.5</v>
      </c>
      <c r="BJ65" s="60">
        <f>IF(ISBLANK(HLOOKUP(BJ$2,Monitoring_eng!$A$1:$DB$79,Results!$C65,FALSE)),"",IF(HLOOKUP(BJ$2,Monitoring_eng!$A$1:$DB$79,Results!$C65,FALSE)=$I65,$P65,IF(HLOOKUP(BJ$2,Monitoring_eng!$A$1:$DB$79,Results!$C65,FALSE)=$K65,$Q65,IF(HLOOKUP(BJ$2,Monitoring_eng!$A$1:$DB$79,Results!$C65,FALSE)=$M65,$R65,IF(HLOOKUP(BJ$2,Monitoring_eng!$A$1:$DB$79,Results!$C65,FALSE)=$O65,$S65,"CHYBA")))))</f>
        <v>0.5</v>
      </c>
      <c r="BK65" s="60">
        <f>IF(ISBLANK(HLOOKUP(BK$2,Monitoring_eng!$A$1:$DB$79,Results!$C65,FALSE)),"",IF(HLOOKUP(BK$2,Monitoring_eng!$A$1:$DB$79,Results!$C65,FALSE)=$I65,$P65,IF(HLOOKUP(BK$2,Monitoring_eng!$A$1:$DB$79,Results!$C65,FALSE)=$K65,$Q65,IF(HLOOKUP(BK$2,Monitoring_eng!$A$1:$DB$79,Results!$C65,FALSE)=$M65,$R65,IF(HLOOKUP(BK$2,Monitoring_eng!$A$1:$DB$79,Results!$C65,FALSE)=$O65,$S65,"CHYBA")))))</f>
        <v>0</v>
      </c>
      <c r="BL65" s="60">
        <f>IF(ISBLANK(HLOOKUP(BL$2,Monitoring_eng!$A$1:$DB$79,Results!$C65,FALSE)),"",IF(HLOOKUP(BL$2,Monitoring_eng!$A$1:$DB$79,Results!$C65,FALSE)=$I65,$P65,IF(HLOOKUP(BL$2,Monitoring_eng!$A$1:$DB$79,Results!$C65,FALSE)=$K65,$Q65,IF(HLOOKUP(BL$2,Monitoring_eng!$A$1:$DB$79,Results!$C65,FALSE)=$M65,$R65,IF(HLOOKUP(BL$2,Monitoring_eng!$A$1:$DB$79,Results!$C65,FALSE)=$O65,$S65,"CHYBA")))))</f>
        <v>0</v>
      </c>
      <c r="BM65" s="60">
        <f>IF(ISBLANK(HLOOKUP(BM$2,Monitoring_eng!$A$1:$DB$79,Results!$C65,FALSE)),"",IF(HLOOKUP(BM$2,Monitoring_eng!$A$1:$DB$79,Results!$C65,FALSE)=$I65,$P65,IF(HLOOKUP(BM$2,Monitoring_eng!$A$1:$DB$79,Results!$C65,FALSE)=$K65,$Q65,IF(HLOOKUP(BM$2,Monitoring_eng!$A$1:$DB$79,Results!$C65,FALSE)=$M65,$R65,IF(HLOOKUP(BM$2,Monitoring_eng!$A$1:$DB$79,Results!$C65,FALSE)=$O65,$S65,"CHYBA")))))</f>
        <v>1</v>
      </c>
      <c r="BN65" s="60">
        <f>IF(ISBLANK(HLOOKUP(BN$2,Monitoring_eng!$A$1:$DB$79,Results!$C65,FALSE)),"",IF(HLOOKUP(BN$2,Monitoring_eng!$A$1:$DB$79,Results!$C65,FALSE)=$I65,$P65,IF(HLOOKUP(BN$2,Monitoring_eng!$A$1:$DB$79,Results!$C65,FALSE)=$K65,$Q65,IF(HLOOKUP(BN$2,Monitoring_eng!$A$1:$DB$79,Results!$C65,FALSE)=$M65,$R65,IF(HLOOKUP(BN$2,Monitoring_eng!$A$1:$DB$79,Results!$C65,FALSE)=$O65,$S65,"CHYBA")))))</f>
        <v>0</v>
      </c>
      <c r="BO65" s="60">
        <f>IF(ISBLANK(HLOOKUP(BO$2,Monitoring_eng!$A$1:$DB$79,Results!$C65,FALSE)),"",IF(HLOOKUP(BO$2,Monitoring_eng!$A$1:$DB$79,Results!$C65,FALSE)=$I65,$P65,IF(HLOOKUP(BO$2,Monitoring_eng!$A$1:$DB$79,Results!$C65,FALSE)=$K65,$Q65,IF(HLOOKUP(BO$2,Monitoring_eng!$A$1:$DB$79,Results!$C65,FALSE)=$M65,$R65,IF(HLOOKUP(BO$2,Monitoring_eng!$A$1:$DB$79,Results!$C65,FALSE)=$O65,$S65,"CHYBA")))))</f>
        <v>1</v>
      </c>
      <c r="BP65" s="60">
        <f>IF(ISBLANK(HLOOKUP(BP$2,Monitoring_eng!$A$1:$DB$79,Results!$C65,FALSE)),"",IF(HLOOKUP(BP$2,Monitoring_eng!$A$1:$DB$79,Results!$C65,FALSE)=$I65,$P65,IF(HLOOKUP(BP$2,Monitoring_eng!$A$1:$DB$79,Results!$C65,FALSE)=$K65,$Q65,IF(HLOOKUP(BP$2,Monitoring_eng!$A$1:$DB$79,Results!$C65,FALSE)=$M65,$R65,IF(HLOOKUP(BP$2,Monitoring_eng!$A$1:$DB$79,Results!$C65,FALSE)=$O65,$S65,"CHYBA")))))</f>
        <v>1</v>
      </c>
      <c r="BQ65" s="60">
        <f>IF(ISBLANK(HLOOKUP(BQ$2,Monitoring_eng!$A$1:$DB$79,Results!$C65,FALSE)),"",IF(HLOOKUP(BQ$2,Monitoring_eng!$A$1:$DB$79,Results!$C65,FALSE)=$I65,$P65,IF(HLOOKUP(BQ$2,Monitoring_eng!$A$1:$DB$79,Results!$C65,FALSE)=$K65,$Q65,IF(HLOOKUP(BQ$2,Monitoring_eng!$A$1:$DB$79,Results!$C65,FALSE)=$M65,$R65,IF(HLOOKUP(BQ$2,Monitoring_eng!$A$1:$DB$79,Results!$C65,FALSE)=$O65,$S65,"CHYBA")))))</f>
        <v>0</v>
      </c>
    </row>
    <row r="66" spans="1:69" x14ac:dyDescent="0.3">
      <c r="A66" s="37" t="s">
        <v>916</v>
      </c>
      <c r="B66" s="37" t="s">
        <v>366</v>
      </c>
      <c r="C66" s="37">
        <v>65</v>
      </c>
      <c r="D66" s="51" t="s">
        <v>165</v>
      </c>
      <c r="E66" s="51" t="s">
        <v>194</v>
      </c>
      <c r="F66" s="52" t="s">
        <v>61</v>
      </c>
      <c r="G66" s="37">
        <v>1</v>
      </c>
      <c r="H66" s="37" t="s">
        <v>481</v>
      </c>
      <c r="I66" s="37" t="s">
        <v>621</v>
      </c>
      <c r="J66" s="37" t="s">
        <v>482</v>
      </c>
      <c r="K66" s="59" t="s">
        <v>622</v>
      </c>
      <c r="L66" s="37" t="s">
        <v>483</v>
      </c>
      <c r="M66" s="37" t="s">
        <v>623</v>
      </c>
      <c r="N66" s="37" t="s">
        <v>755</v>
      </c>
      <c r="O66" s="37" t="s">
        <v>755</v>
      </c>
      <c r="P66" s="37">
        <f t="shared" si="0"/>
        <v>1</v>
      </c>
      <c r="Q66" s="37">
        <v>0</v>
      </c>
      <c r="R66" s="37">
        <f t="shared" si="1"/>
        <v>0.5</v>
      </c>
      <c r="S66" s="37" t="s">
        <v>755</v>
      </c>
      <c r="T66" s="60">
        <f>IF(ISBLANK(HLOOKUP(T$2,Monitoring_eng!$A$1:$DB$79,Results!$C66,FALSE)),"",IF(HLOOKUP(T$2,Monitoring_eng!$A$1:$DB$79,Results!$C66,FALSE)=$I66,$P66,IF(HLOOKUP(T$2,Monitoring_eng!$A$1:$DB$79,Results!$C66,FALSE)=$K66,$Q66,IF(HLOOKUP(T$2,Monitoring_eng!$A$1:$DB$79,Results!$C66,FALSE)=$M66,$R66,IF(HLOOKUP(T$2,Monitoring_eng!$A$1:$DB$79,Results!$C66,FALSE)=$O66,$S66,"CHYBA")))))</f>
        <v>1</v>
      </c>
      <c r="U66" s="60">
        <f>IF(ISBLANK(HLOOKUP(U$2,Monitoring_eng!$A$1:$DB$79,Results!$C66,FALSE)),"",IF(HLOOKUP(U$2,Monitoring_eng!$A$1:$DB$79,Results!$C66,FALSE)=$I66,$P66,IF(HLOOKUP(U$2,Monitoring_eng!$A$1:$DB$79,Results!$C66,FALSE)=$K66,$Q66,IF(HLOOKUP(U$2,Monitoring_eng!$A$1:$DB$79,Results!$C66,FALSE)=$M66,$R66,IF(HLOOKUP(U$2,Monitoring_eng!$A$1:$DB$79,Results!$C66,FALSE)=$O66,$S66,"CHYBA")))))</f>
        <v>1</v>
      </c>
      <c r="V66" s="60">
        <f>IF(ISBLANK(HLOOKUP(V$2,Monitoring_eng!$A$1:$DB$79,Results!$C66,FALSE)),"",IF(HLOOKUP(V$2,Monitoring_eng!$A$1:$DB$79,Results!$C66,FALSE)=$I66,$P66,IF(HLOOKUP(V$2,Monitoring_eng!$A$1:$DB$79,Results!$C66,FALSE)=$K66,$Q66,IF(HLOOKUP(V$2,Monitoring_eng!$A$1:$DB$79,Results!$C66,FALSE)=$M66,$R66,IF(HLOOKUP(V$2,Monitoring_eng!$A$1:$DB$79,Results!$C66,FALSE)=$O66,$S66,"CHYBA")))))</f>
        <v>1</v>
      </c>
      <c r="W66" s="60">
        <f>IF(ISBLANK(HLOOKUP(W$2,Monitoring_eng!$A$1:$DB$79,Results!$C66,FALSE)),"",IF(HLOOKUP(W$2,Monitoring_eng!$A$1:$DB$79,Results!$C66,FALSE)=$I66,$P66,IF(HLOOKUP(W$2,Monitoring_eng!$A$1:$DB$79,Results!$C66,FALSE)=$K66,$Q66,IF(HLOOKUP(W$2,Monitoring_eng!$A$1:$DB$79,Results!$C66,FALSE)=$M66,$R66,IF(HLOOKUP(W$2,Monitoring_eng!$A$1:$DB$79,Results!$C66,FALSE)=$O66,$S66,"CHYBA")))))</f>
        <v>1</v>
      </c>
      <c r="X66" s="60">
        <f>IF(ISBLANK(HLOOKUP(X$2,Monitoring_eng!$A$1:$DB$79,Results!$C66,FALSE)),"",IF(HLOOKUP(X$2,Monitoring_eng!$A$1:$DB$79,Results!$C66,FALSE)=$I66,$P66,IF(HLOOKUP(X$2,Monitoring_eng!$A$1:$DB$79,Results!$C66,FALSE)=$K66,$Q66,IF(HLOOKUP(X$2,Monitoring_eng!$A$1:$DB$79,Results!$C66,FALSE)=$M66,$R66,IF(HLOOKUP(X$2,Monitoring_eng!$A$1:$DB$79,Results!$C66,FALSE)=$O66,$S66,"CHYBA")))))</f>
        <v>0</v>
      </c>
      <c r="Y66" s="60">
        <f>IF(ISBLANK(HLOOKUP(Y$2,Monitoring_eng!$A$1:$DB$79,Results!$C66,FALSE)),"",IF(HLOOKUP(Y$2,Monitoring_eng!$A$1:$DB$79,Results!$C66,FALSE)=$I66,$P66,IF(HLOOKUP(Y$2,Monitoring_eng!$A$1:$DB$79,Results!$C66,FALSE)=$K66,$Q66,IF(HLOOKUP(Y$2,Monitoring_eng!$A$1:$DB$79,Results!$C66,FALSE)=$M66,$R66,IF(HLOOKUP(Y$2,Monitoring_eng!$A$1:$DB$79,Results!$C66,FALSE)=$O66,$S66,"CHYBA")))))</f>
        <v>1</v>
      </c>
      <c r="Z66" s="60">
        <f>IF(ISBLANK(HLOOKUP(Z$2,Monitoring_eng!$A$1:$DB$79,Results!$C66,FALSE)),"",IF(HLOOKUP(Z$2,Monitoring_eng!$A$1:$DB$79,Results!$C66,FALSE)=$I66,$P66,IF(HLOOKUP(Z$2,Monitoring_eng!$A$1:$DB$79,Results!$C66,FALSE)=$K66,$Q66,IF(HLOOKUP(Z$2,Monitoring_eng!$A$1:$DB$79,Results!$C66,FALSE)=$M66,$R66,IF(HLOOKUP(Z$2,Monitoring_eng!$A$1:$DB$79,Results!$C66,FALSE)=$O66,$S66,"CHYBA")))))</f>
        <v>1</v>
      </c>
      <c r="AA66" s="60">
        <f>IF(ISBLANK(HLOOKUP(AA$2,Monitoring_eng!$A$1:$DB$79,Results!$C66,FALSE)),"",IF(HLOOKUP(AA$2,Monitoring_eng!$A$1:$DB$79,Results!$C66,FALSE)=$I66,$P66,IF(HLOOKUP(AA$2,Monitoring_eng!$A$1:$DB$79,Results!$C66,FALSE)=$K66,$Q66,IF(HLOOKUP(AA$2,Monitoring_eng!$A$1:$DB$79,Results!$C66,FALSE)=$M66,$R66,IF(HLOOKUP(AA$2,Monitoring_eng!$A$1:$DB$79,Results!$C66,FALSE)=$O66,$S66,"CHYBA")))))</f>
        <v>1</v>
      </c>
      <c r="AB66" s="60">
        <f>IF(ISBLANK(HLOOKUP(AB$2,Monitoring_eng!$A$1:$DB$79,Results!$C66,FALSE)),"",IF(HLOOKUP(AB$2,Monitoring_eng!$A$1:$DB$79,Results!$C66,FALSE)=$I66,$P66,IF(HLOOKUP(AB$2,Monitoring_eng!$A$1:$DB$79,Results!$C66,FALSE)=$K66,$Q66,IF(HLOOKUP(AB$2,Monitoring_eng!$A$1:$DB$79,Results!$C66,FALSE)=$M66,$R66,IF(HLOOKUP(AB$2,Monitoring_eng!$A$1:$DB$79,Results!$C66,FALSE)=$O66,$S66,"CHYBA")))))</f>
        <v>1</v>
      </c>
      <c r="AC66" s="60">
        <f>IF(ISBLANK(HLOOKUP(AC$2,Monitoring_eng!$A$1:$DB$79,Results!$C66,FALSE)),"",IF(HLOOKUP(AC$2,Monitoring_eng!$A$1:$DB$79,Results!$C66,FALSE)=$I66,$P66,IF(HLOOKUP(AC$2,Monitoring_eng!$A$1:$DB$79,Results!$C66,FALSE)=$K66,$Q66,IF(HLOOKUP(AC$2,Monitoring_eng!$A$1:$DB$79,Results!$C66,FALSE)=$M66,$R66,IF(HLOOKUP(AC$2,Monitoring_eng!$A$1:$DB$79,Results!$C66,FALSE)=$O66,$S66,"CHYBA")))))</f>
        <v>0</v>
      </c>
      <c r="AD66" s="60">
        <f>IF(ISBLANK(HLOOKUP(AD$2,Monitoring_eng!$A$1:$DB$79,Results!$C66,FALSE)),"",IF(HLOOKUP(AD$2,Monitoring_eng!$A$1:$DB$79,Results!$C66,FALSE)=$I66,$P66,IF(HLOOKUP(AD$2,Monitoring_eng!$A$1:$DB$79,Results!$C66,FALSE)=$K66,$Q66,IF(HLOOKUP(AD$2,Monitoring_eng!$A$1:$DB$79,Results!$C66,FALSE)=$M66,$R66,IF(HLOOKUP(AD$2,Monitoring_eng!$A$1:$DB$79,Results!$C66,FALSE)=$O66,$S66,"CHYBA")))))</f>
        <v>1</v>
      </c>
      <c r="AE66" s="60">
        <f>IF(ISBLANK(HLOOKUP(AE$2,Monitoring_eng!$A$1:$DB$79,Results!$C66,FALSE)),"",IF(HLOOKUP(AE$2,Monitoring_eng!$A$1:$DB$79,Results!$C66,FALSE)=$I66,$P66,IF(HLOOKUP(AE$2,Monitoring_eng!$A$1:$DB$79,Results!$C66,FALSE)=$K66,$Q66,IF(HLOOKUP(AE$2,Monitoring_eng!$A$1:$DB$79,Results!$C66,FALSE)=$M66,$R66,IF(HLOOKUP(AE$2,Monitoring_eng!$A$1:$DB$79,Results!$C66,FALSE)=$O66,$S66,"CHYBA")))))</f>
        <v>0</v>
      </c>
      <c r="AF66" s="60">
        <f>IF(ISBLANK(HLOOKUP(AF$2,Monitoring_eng!$A$1:$DB$79,Results!$C66,FALSE)),"",IF(HLOOKUP(AF$2,Monitoring_eng!$A$1:$DB$79,Results!$C66,FALSE)=$I66,$P66,IF(HLOOKUP(AF$2,Monitoring_eng!$A$1:$DB$79,Results!$C66,FALSE)=$K66,$Q66,IF(HLOOKUP(AF$2,Monitoring_eng!$A$1:$DB$79,Results!$C66,FALSE)=$M66,$R66,IF(HLOOKUP(AF$2,Monitoring_eng!$A$1:$DB$79,Results!$C66,FALSE)=$O66,$S66,"CHYBA")))))</f>
        <v>0</v>
      </c>
      <c r="AG66" s="60">
        <f>IF(ISBLANK(HLOOKUP(AG$2,Monitoring_eng!$A$1:$DB$79,Results!$C66,FALSE)),"",IF(HLOOKUP(AG$2,Monitoring_eng!$A$1:$DB$79,Results!$C66,FALSE)=$I66,$P66,IF(HLOOKUP(AG$2,Monitoring_eng!$A$1:$DB$79,Results!$C66,FALSE)=$K66,$Q66,IF(HLOOKUP(AG$2,Monitoring_eng!$A$1:$DB$79,Results!$C66,FALSE)=$M66,$R66,IF(HLOOKUP(AG$2,Monitoring_eng!$A$1:$DB$79,Results!$C66,FALSE)=$O66,$S66,"CHYBA")))))</f>
        <v>1</v>
      </c>
      <c r="AH66" s="60">
        <f>IF(ISBLANK(HLOOKUP(AH$2,Monitoring_eng!$A$1:$DB$79,Results!$C66,FALSE)),"",IF(HLOOKUP(AH$2,Monitoring_eng!$A$1:$DB$79,Results!$C66,FALSE)=$I66,$P66,IF(HLOOKUP(AH$2,Monitoring_eng!$A$1:$DB$79,Results!$C66,FALSE)=$K66,$Q66,IF(HLOOKUP(AH$2,Monitoring_eng!$A$1:$DB$79,Results!$C66,FALSE)=$M66,$R66,IF(HLOOKUP(AH$2,Monitoring_eng!$A$1:$DB$79,Results!$C66,FALSE)=$O66,$S66,"CHYBA")))))</f>
        <v>0.5</v>
      </c>
      <c r="AI66" s="60">
        <f>IF(ISBLANK(HLOOKUP(AI$2,Monitoring_eng!$A$1:$DB$79,Results!$C66,FALSE)),"",IF(HLOOKUP(AI$2,Monitoring_eng!$A$1:$DB$79,Results!$C66,FALSE)=$I66,$P66,IF(HLOOKUP(AI$2,Monitoring_eng!$A$1:$DB$79,Results!$C66,FALSE)=$K66,$Q66,IF(HLOOKUP(AI$2,Monitoring_eng!$A$1:$DB$79,Results!$C66,FALSE)=$M66,$R66,IF(HLOOKUP(AI$2,Monitoring_eng!$A$1:$DB$79,Results!$C66,FALSE)=$O66,$S66,"CHYBA")))))</f>
        <v>1</v>
      </c>
      <c r="AJ66" s="60">
        <f>IF(ISBLANK(HLOOKUP(AJ$2,Monitoring_eng!$A$1:$DB$79,Results!$C66,FALSE)),"",IF(HLOOKUP(AJ$2,Monitoring_eng!$A$1:$DB$79,Results!$C66,FALSE)=$I66,$P66,IF(HLOOKUP(AJ$2,Monitoring_eng!$A$1:$DB$79,Results!$C66,FALSE)=$K66,$Q66,IF(HLOOKUP(AJ$2,Monitoring_eng!$A$1:$DB$79,Results!$C66,FALSE)=$M66,$R66,IF(HLOOKUP(AJ$2,Monitoring_eng!$A$1:$DB$79,Results!$C66,FALSE)=$O66,$S66,"CHYBA")))))</f>
        <v>0</v>
      </c>
      <c r="AK66" s="60">
        <f>IF(ISBLANK(HLOOKUP(AK$2,Monitoring_eng!$A$1:$DB$79,Results!$C66,FALSE)),"",IF(HLOOKUP(AK$2,Monitoring_eng!$A$1:$DB$79,Results!$C66,FALSE)=$I66,$P66,IF(HLOOKUP(AK$2,Monitoring_eng!$A$1:$DB$79,Results!$C66,FALSE)=$K66,$Q66,IF(HLOOKUP(AK$2,Monitoring_eng!$A$1:$DB$79,Results!$C66,FALSE)=$M66,$R66,IF(HLOOKUP(AK$2,Monitoring_eng!$A$1:$DB$79,Results!$C66,FALSE)=$O66,$S66,"CHYBA")))))</f>
        <v>0</v>
      </c>
      <c r="AL66" s="60">
        <f>IF(ISBLANK(HLOOKUP(AL$2,Monitoring_eng!$A$1:$DB$79,Results!$C66,FALSE)),"",IF(HLOOKUP(AL$2,Monitoring_eng!$A$1:$DB$79,Results!$C66,FALSE)=$I66,$P66,IF(HLOOKUP(AL$2,Monitoring_eng!$A$1:$DB$79,Results!$C66,FALSE)=$K66,$Q66,IF(HLOOKUP(AL$2,Monitoring_eng!$A$1:$DB$79,Results!$C66,FALSE)=$M66,$R66,IF(HLOOKUP(AL$2,Monitoring_eng!$A$1:$DB$79,Results!$C66,FALSE)=$O66,$S66,"CHYBA")))))</f>
        <v>1</v>
      </c>
      <c r="AM66" s="60">
        <f>IF(ISBLANK(HLOOKUP(AM$2,Monitoring_eng!$A$1:$DB$79,Results!$C66,FALSE)),"",IF(HLOOKUP(AM$2,Monitoring_eng!$A$1:$DB$79,Results!$C66,FALSE)=$I66,$P66,IF(HLOOKUP(AM$2,Monitoring_eng!$A$1:$DB$79,Results!$C66,FALSE)=$K66,$Q66,IF(HLOOKUP(AM$2,Monitoring_eng!$A$1:$DB$79,Results!$C66,FALSE)=$M66,$R66,IF(HLOOKUP(AM$2,Monitoring_eng!$A$1:$DB$79,Results!$C66,FALSE)=$O66,$S66,"CHYBA")))))</f>
        <v>0</v>
      </c>
      <c r="AN66" s="60">
        <f>IF(ISBLANK(HLOOKUP(AN$2,Monitoring_eng!$A$1:$DB$79,Results!$C66,FALSE)),"",IF(HLOOKUP(AN$2,Monitoring_eng!$A$1:$DB$79,Results!$C66,FALSE)=$I66,$P66,IF(HLOOKUP(AN$2,Monitoring_eng!$A$1:$DB$79,Results!$C66,FALSE)=$K66,$Q66,IF(HLOOKUP(AN$2,Monitoring_eng!$A$1:$DB$79,Results!$C66,FALSE)=$M66,$R66,IF(HLOOKUP(AN$2,Monitoring_eng!$A$1:$DB$79,Results!$C66,FALSE)=$O66,$S66,"CHYBA")))))</f>
        <v>0</v>
      </c>
      <c r="AO66" s="60">
        <f>IF(ISBLANK(HLOOKUP(AO$2,Monitoring_eng!$A$1:$DB$79,Results!$C66,FALSE)),"",IF(HLOOKUP(AO$2,Monitoring_eng!$A$1:$DB$79,Results!$C66,FALSE)=$I66,$P66,IF(HLOOKUP(AO$2,Monitoring_eng!$A$1:$DB$79,Results!$C66,FALSE)=$K66,$Q66,IF(HLOOKUP(AO$2,Monitoring_eng!$A$1:$DB$79,Results!$C66,FALSE)=$M66,$R66,IF(HLOOKUP(AO$2,Monitoring_eng!$A$1:$DB$79,Results!$C66,FALSE)=$O66,$S66,"CHYBA")))))</f>
        <v>1</v>
      </c>
      <c r="AP66" s="60">
        <f>IF(ISBLANK(HLOOKUP(AP$2,Monitoring_eng!$A$1:$DB$79,Results!$C66,FALSE)),"",IF(HLOOKUP(AP$2,Monitoring_eng!$A$1:$DB$79,Results!$C66,FALSE)=$I66,$P66,IF(HLOOKUP(AP$2,Monitoring_eng!$A$1:$DB$79,Results!$C66,FALSE)=$K66,$Q66,IF(HLOOKUP(AP$2,Monitoring_eng!$A$1:$DB$79,Results!$C66,FALSE)=$M66,$R66,IF(HLOOKUP(AP$2,Monitoring_eng!$A$1:$DB$79,Results!$C66,FALSE)=$O66,$S66,"CHYBA")))))</f>
        <v>0</v>
      </c>
      <c r="AQ66" s="60">
        <f>IF(ISBLANK(HLOOKUP(AQ$2,Monitoring_eng!$A$1:$DB$79,Results!$C66,FALSE)),"",IF(HLOOKUP(AQ$2,Monitoring_eng!$A$1:$DB$79,Results!$C66,FALSE)=$I66,$P66,IF(HLOOKUP(AQ$2,Monitoring_eng!$A$1:$DB$79,Results!$C66,FALSE)=$K66,$Q66,IF(HLOOKUP(AQ$2,Monitoring_eng!$A$1:$DB$79,Results!$C66,FALSE)=$M66,$R66,IF(HLOOKUP(AQ$2,Monitoring_eng!$A$1:$DB$79,Results!$C66,FALSE)=$O66,$S66,"CHYBA")))))</f>
        <v>0</v>
      </c>
      <c r="AR66" s="60">
        <f>IF(ISBLANK(HLOOKUP(AR$2,Monitoring_eng!$A$1:$DB$79,Results!$C66,FALSE)),"",IF(HLOOKUP(AR$2,Monitoring_eng!$A$1:$DB$79,Results!$C66,FALSE)=$I66,$P66,IF(HLOOKUP(AR$2,Monitoring_eng!$A$1:$DB$79,Results!$C66,FALSE)=$K66,$Q66,IF(HLOOKUP(AR$2,Monitoring_eng!$A$1:$DB$79,Results!$C66,FALSE)=$M66,$R66,IF(HLOOKUP(AR$2,Monitoring_eng!$A$1:$DB$79,Results!$C66,FALSE)=$O66,$S66,"CHYBA")))))</f>
        <v>1</v>
      </c>
      <c r="AS66" s="60">
        <f>IF(ISBLANK(HLOOKUP(AS$2,Monitoring_eng!$A$1:$DB$79,Results!$C66,FALSE)),"",IF(HLOOKUP(AS$2,Monitoring_eng!$A$1:$DB$79,Results!$C66,FALSE)=$I66,$P66,IF(HLOOKUP(AS$2,Monitoring_eng!$A$1:$DB$79,Results!$C66,FALSE)=$K66,$Q66,IF(HLOOKUP(AS$2,Monitoring_eng!$A$1:$DB$79,Results!$C66,FALSE)=$M66,$R66,IF(HLOOKUP(AS$2,Monitoring_eng!$A$1:$DB$79,Results!$C66,FALSE)=$O66,$S66,"CHYBA")))))</f>
        <v>0</v>
      </c>
      <c r="AT66" s="60">
        <f>IF(ISBLANK(HLOOKUP(AT$2,Monitoring_eng!$A$1:$DB$79,Results!$C66,FALSE)),"",IF(HLOOKUP(AT$2,Monitoring_eng!$A$1:$DB$79,Results!$C66,FALSE)=$I66,$P66,IF(HLOOKUP(AT$2,Monitoring_eng!$A$1:$DB$79,Results!$C66,FALSE)=$K66,$Q66,IF(HLOOKUP(AT$2,Monitoring_eng!$A$1:$DB$79,Results!$C66,FALSE)=$M66,$R66,IF(HLOOKUP(AT$2,Monitoring_eng!$A$1:$DB$79,Results!$C66,FALSE)=$O66,$S66,"CHYBA")))))</f>
        <v>0.5</v>
      </c>
      <c r="AU66" s="60">
        <f>IF(ISBLANK(HLOOKUP(AU$2,Monitoring_eng!$A$1:$DB$79,Results!$C66,FALSE)),"",IF(HLOOKUP(AU$2,Monitoring_eng!$A$1:$DB$79,Results!$C66,FALSE)=$I66,$P66,IF(HLOOKUP(AU$2,Monitoring_eng!$A$1:$DB$79,Results!$C66,FALSE)=$K66,$Q66,IF(HLOOKUP(AU$2,Monitoring_eng!$A$1:$DB$79,Results!$C66,FALSE)=$M66,$R66,IF(HLOOKUP(AU$2,Monitoring_eng!$A$1:$DB$79,Results!$C66,FALSE)=$O66,$S66,"CHYBA")))))</f>
        <v>0</v>
      </c>
      <c r="AV66" s="60">
        <f>IF(ISBLANK(HLOOKUP(AV$2,Monitoring_eng!$A$1:$DB$79,Results!$C66,FALSE)),"",IF(HLOOKUP(AV$2,Monitoring_eng!$A$1:$DB$79,Results!$C66,FALSE)=$I66,$P66,IF(HLOOKUP(AV$2,Monitoring_eng!$A$1:$DB$79,Results!$C66,FALSE)=$K66,$Q66,IF(HLOOKUP(AV$2,Monitoring_eng!$A$1:$DB$79,Results!$C66,FALSE)=$M66,$R66,IF(HLOOKUP(AV$2,Monitoring_eng!$A$1:$DB$79,Results!$C66,FALSE)=$O66,$S66,"CHYBA")))))</f>
        <v>1</v>
      </c>
      <c r="AW66" s="60">
        <f>IF(ISBLANK(HLOOKUP(AW$2,Monitoring_eng!$A$1:$DB$79,Results!$C66,FALSE)),"",IF(HLOOKUP(AW$2,Monitoring_eng!$A$1:$DB$79,Results!$C66,FALSE)=$I66,$P66,IF(HLOOKUP(AW$2,Monitoring_eng!$A$1:$DB$79,Results!$C66,FALSE)=$K66,$Q66,IF(HLOOKUP(AW$2,Monitoring_eng!$A$1:$DB$79,Results!$C66,FALSE)=$M66,$R66,IF(HLOOKUP(AW$2,Monitoring_eng!$A$1:$DB$79,Results!$C66,FALSE)=$O66,$S66,"CHYBA")))))</f>
        <v>1</v>
      </c>
      <c r="AX66" s="60">
        <f>IF(ISBLANK(HLOOKUP(AX$2,Monitoring_eng!$A$1:$DB$79,Results!$C66,FALSE)),"",IF(HLOOKUP(AX$2,Monitoring_eng!$A$1:$DB$79,Results!$C66,FALSE)=$I66,$P66,IF(HLOOKUP(AX$2,Monitoring_eng!$A$1:$DB$79,Results!$C66,FALSE)=$K66,$Q66,IF(HLOOKUP(AX$2,Monitoring_eng!$A$1:$DB$79,Results!$C66,FALSE)=$M66,$R66,IF(HLOOKUP(AX$2,Monitoring_eng!$A$1:$DB$79,Results!$C66,FALSE)=$O66,$S66,"CHYBA")))))</f>
        <v>0</v>
      </c>
      <c r="AY66" s="60">
        <f>IF(ISBLANK(HLOOKUP(AY$2,Monitoring_eng!$A$1:$DB$79,Results!$C66,FALSE)),"",IF(HLOOKUP(AY$2,Monitoring_eng!$A$1:$DB$79,Results!$C66,FALSE)=$I66,$P66,IF(HLOOKUP(AY$2,Monitoring_eng!$A$1:$DB$79,Results!$C66,FALSE)=$K66,$Q66,IF(HLOOKUP(AY$2,Monitoring_eng!$A$1:$DB$79,Results!$C66,FALSE)=$M66,$R66,IF(HLOOKUP(AY$2,Monitoring_eng!$A$1:$DB$79,Results!$C66,FALSE)=$O66,$S66,"CHYBA")))))</f>
        <v>0</v>
      </c>
      <c r="AZ66" s="60">
        <f>IF(ISBLANK(HLOOKUP(AZ$2,Monitoring_eng!$A$1:$DB$79,Results!$C66,FALSE)),"",IF(HLOOKUP(AZ$2,Monitoring_eng!$A$1:$DB$79,Results!$C66,FALSE)=$I66,$P66,IF(HLOOKUP(AZ$2,Monitoring_eng!$A$1:$DB$79,Results!$C66,FALSE)=$K66,$Q66,IF(HLOOKUP(AZ$2,Monitoring_eng!$A$1:$DB$79,Results!$C66,FALSE)=$M66,$R66,IF(HLOOKUP(AZ$2,Monitoring_eng!$A$1:$DB$79,Results!$C66,FALSE)=$O66,$S66,"CHYBA")))))</f>
        <v>0</v>
      </c>
      <c r="BA66" s="60">
        <f>IF(ISBLANK(HLOOKUP(BA$2,Monitoring_eng!$A$1:$DB$79,Results!$C66,FALSE)),"",IF(HLOOKUP(BA$2,Monitoring_eng!$A$1:$DB$79,Results!$C66,FALSE)=$I66,$P66,IF(HLOOKUP(BA$2,Monitoring_eng!$A$1:$DB$79,Results!$C66,FALSE)=$K66,$Q66,IF(HLOOKUP(BA$2,Monitoring_eng!$A$1:$DB$79,Results!$C66,FALSE)=$M66,$R66,IF(HLOOKUP(BA$2,Monitoring_eng!$A$1:$DB$79,Results!$C66,FALSE)=$O66,$S66,"CHYBA")))))</f>
        <v>0</v>
      </c>
      <c r="BB66" s="60">
        <f>IF(ISBLANK(HLOOKUP(BB$2,Monitoring_eng!$A$1:$DB$79,Results!$C66,FALSE)),"",IF(HLOOKUP(BB$2,Monitoring_eng!$A$1:$DB$79,Results!$C66,FALSE)=$I66,$P66,IF(HLOOKUP(BB$2,Monitoring_eng!$A$1:$DB$79,Results!$C66,FALSE)=$K66,$Q66,IF(HLOOKUP(BB$2,Monitoring_eng!$A$1:$DB$79,Results!$C66,FALSE)=$M66,$R66,IF(HLOOKUP(BB$2,Monitoring_eng!$A$1:$DB$79,Results!$C66,FALSE)=$O66,$S66,"CHYBA")))))</f>
        <v>0</v>
      </c>
      <c r="BC66" s="60">
        <f>IF(ISBLANK(HLOOKUP(BC$2,Monitoring_eng!$A$1:$DB$79,Results!$C66,FALSE)),"",IF(HLOOKUP(BC$2,Monitoring_eng!$A$1:$DB$79,Results!$C66,FALSE)=$I66,$P66,IF(HLOOKUP(BC$2,Monitoring_eng!$A$1:$DB$79,Results!$C66,FALSE)=$K66,$Q66,IF(HLOOKUP(BC$2,Monitoring_eng!$A$1:$DB$79,Results!$C66,FALSE)=$M66,$R66,IF(HLOOKUP(BC$2,Monitoring_eng!$A$1:$DB$79,Results!$C66,FALSE)=$O66,$S66,"CHYBA")))))</f>
        <v>0</v>
      </c>
      <c r="BD66" s="60">
        <f>IF(ISBLANK(HLOOKUP(BD$2,Monitoring_eng!$A$1:$DB$79,Results!$C66,FALSE)),"",IF(HLOOKUP(BD$2,Monitoring_eng!$A$1:$DB$79,Results!$C66,FALSE)=$I66,$P66,IF(HLOOKUP(BD$2,Monitoring_eng!$A$1:$DB$79,Results!$C66,FALSE)=$K66,$Q66,IF(HLOOKUP(BD$2,Monitoring_eng!$A$1:$DB$79,Results!$C66,FALSE)=$M66,$R66,IF(HLOOKUP(BD$2,Monitoring_eng!$A$1:$DB$79,Results!$C66,FALSE)=$O66,$S66,"CHYBA")))))</f>
        <v>0</v>
      </c>
      <c r="BE66" s="60">
        <f>IF(ISBLANK(HLOOKUP(BE$2,Monitoring_eng!$A$1:$DB$79,Results!$C66,FALSE)),"",IF(HLOOKUP(BE$2,Monitoring_eng!$A$1:$DB$79,Results!$C66,FALSE)=$I66,$P66,IF(HLOOKUP(BE$2,Monitoring_eng!$A$1:$DB$79,Results!$C66,FALSE)=$K66,$Q66,IF(HLOOKUP(BE$2,Monitoring_eng!$A$1:$DB$79,Results!$C66,FALSE)=$M66,$R66,IF(HLOOKUP(BE$2,Monitoring_eng!$A$1:$DB$79,Results!$C66,FALSE)=$O66,$S66,"CHYBA")))))</f>
        <v>1</v>
      </c>
      <c r="BF66" s="60">
        <f>IF(ISBLANK(HLOOKUP(BF$2,Monitoring_eng!$A$1:$DB$79,Results!$C66,FALSE)),"",IF(HLOOKUP(BF$2,Monitoring_eng!$A$1:$DB$79,Results!$C66,FALSE)=$I66,$P66,IF(HLOOKUP(BF$2,Monitoring_eng!$A$1:$DB$79,Results!$C66,FALSE)=$K66,$Q66,IF(HLOOKUP(BF$2,Monitoring_eng!$A$1:$DB$79,Results!$C66,FALSE)=$M66,$R66,IF(HLOOKUP(BF$2,Monitoring_eng!$A$1:$DB$79,Results!$C66,FALSE)=$O66,$S66,"CHYBA")))))</f>
        <v>1</v>
      </c>
      <c r="BG66" s="60">
        <f>IF(ISBLANK(HLOOKUP(BG$2,Monitoring_eng!$A$1:$DB$79,Results!$C66,FALSE)),"",IF(HLOOKUP(BG$2,Monitoring_eng!$A$1:$DB$79,Results!$C66,FALSE)=$I66,$P66,IF(HLOOKUP(BG$2,Monitoring_eng!$A$1:$DB$79,Results!$C66,FALSE)=$K66,$Q66,IF(HLOOKUP(BG$2,Monitoring_eng!$A$1:$DB$79,Results!$C66,FALSE)=$M66,$R66,IF(HLOOKUP(BG$2,Monitoring_eng!$A$1:$DB$79,Results!$C66,FALSE)=$O66,$S66,"CHYBA")))))</f>
        <v>1</v>
      </c>
      <c r="BH66" s="60">
        <f>IF(ISBLANK(HLOOKUP(BH$2,Monitoring_eng!$A$1:$DB$79,Results!$C66,FALSE)),"",IF(HLOOKUP(BH$2,Monitoring_eng!$A$1:$DB$79,Results!$C66,FALSE)=$I66,$P66,IF(HLOOKUP(BH$2,Monitoring_eng!$A$1:$DB$79,Results!$C66,FALSE)=$K66,$Q66,IF(HLOOKUP(BH$2,Monitoring_eng!$A$1:$DB$79,Results!$C66,FALSE)=$M66,$R66,IF(HLOOKUP(BH$2,Monitoring_eng!$A$1:$DB$79,Results!$C66,FALSE)=$O66,$S66,"CHYBA")))))</f>
        <v>1</v>
      </c>
      <c r="BI66" s="60">
        <f>IF(ISBLANK(HLOOKUP(BI$2,Monitoring_eng!$A$1:$DB$79,Results!$C66,FALSE)),"",IF(HLOOKUP(BI$2,Monitoring_eng!$A$1:$DB$79,Results!$C66,FALSE)=$I66,$P66,IF(HLOOKUP(BI$2,Monitoring_eng!$A$1:$DB$79,Results!$C66,FALSE)=$K66,$Q66,IF(HLOOKUP(BI$2,Monitoring_eng!$A$1:$DB$79,Results!$C66,FALSE)=$M66,$R66,IF(HLOOKUP(BI$2,Monitoring_eng!$A$1:$DB$79,Results!$C66,FALSE)=$O66,$S66,"CHYBA")))))</f>
        <v>1</v>
      </c>
      <c r="BJ66" s="60">
        <f>IF(ISBLANK(HLOOKUP(BJ$2,Monitoring_eng!$A$1:$DB$79,Results!$C66,FALSE)),"",IF(HLOOKUP(BJ$2,Monitoring_eng!$A$1:$DB$79,Results!$C66,FALSE)=$I66,$P66,IF(HLOOKUP(BJ$2,Monitoring_eng!$A$1:$DB$79,Results!$C66,FALSE)=$K66,$Q66,IF(HLOOKUP(BJ$2,Monitoring_eng!$A$1:$DB$79,Results!$C66,FALSE)=$M66,$R66,IF(HLOOKUP(BJ$2,Monitoring_eng!$A$1:$DB$79,Results!$C66,FALSE)=$O66,$S66,"CHYBA")))))</f>
        <v>0</v>
      </c>
      <c r="BK66" s="60">
        <f>IF(ISBLANK(HLOOKUP(BK$2,Monitoring_eng!$A$1:$DB$79,Results!$C66,FALSE)),"",IF(HLOOKUP(BK$2,Monitoring_eng!$A$1:$DB$79,Results!$C66,FALSE)=$I66,$P66,IF(HLOOKUP(BK$2,Monitoring_eng!$A$1:$DB$79,Results!$C66,FALSE)=$K66,$Q66,IF(HLOOKUP(BK$2,Monitoring_eng!$A$1:$DB$79,Results!$C66,FALSE)=$M66,$R66,IF(HLOOKUP(BK$2,Monitoring_eng!$A$1:$DB$79,Results!$C66,FALSE)=$O66,$S66,"CHYBA")))))</f>
        <v>0</v>
      </c>
      <c r="BL66" s="60">
        <f>IF(ISBLANK(HLOOKUP(BL$2,Monitoring_eng!$A$1:$DB$79,Results!$C66,FALSE)),"",IF(HLOOKUP(BL$2,Monitoring_eng!$A$1:$DB$79,Results!$C66,FALSE)=$I66,$P66,IF(HLOOKUP(BL$2,Monitoring_eng!$A$1:$DB$79,Results!$C66,FALSE)=$K66,$Q66,IF(HLOOKUP(BL$2,Monitoring_eng!$A$1:$DB$79,Results!$C66,FALSE)=$M66,$R66,IF(HLOOKUP(BL$2,Monitoring_eng!$A$1:$DB$79,Results!$C66,FALSE)=$O66,$S66,"CHYBA")))))</f>
        <v>0</v>
      </c>
      <c r="BM66" s="60">
        <f>IF(ISBLANK(HLOOKUP(BM$2,Monitoring_eng!$A$1:$DB$79,Results!$C66,FALSE)),"",IF(HLOOKUP(BM$2,Monitoring_eng!$A$1:$DB$79,Results!$C66,FALSE)=$I66,$P66,IF(HLOOKUP(BM$2,Monitoring_eng!$A$1:$DB$79,Results!$C66,FALSE)=$K66,$Q66,IF(HLOOKUP(BM$2,Monitoring_eng!$A$1:$DB$79,Results!$C66,FALSE)=$M66,$R66,IF(HLOOKUP(BM$2,Monitoring_eng!$A$1:$DB$79,Results!$C66,FALSE)=$O66,$S66,"CHYBA")))))</f>
        <v>1</v>
      </c>
      <c r="BN66" s="60">
        <f>IF(ISBLANK(HLOOKUP(BN$2,Monitoring_eng!$A$1:$DB$79,Results!$C66,FALSE)),"",IF(HLOOKUP(BN$2,Monitoring_eng!$A$1:$DB$79,Results!$C66,FALSE)=$I66,$P66,IF(HLOOKUP(BN$2,Monitoring_eng!$A$1:$DB$79,Results!$C66,FALSE)=$K66,$Q66,IF(HLOOKUP(BN$2,Monitoring_eng!$A$1:$DB$79,Results!$C66,FALSE)=$M66,$R66,IF(HLOOKUP(BN$2,Monitoring_eng!$A$1:$DB$79,Results!$C66,FALSE)=$O66,$S66,"CHYBA")))))</f>
        <v>1</v>
      </c>
      <c r="BO66" s="60">
        <f>IF(ISBLANK(HLOOKUP(BO$2,Monitoring_eng!$A$1:$DB$79,Results!$C66,FALSE)),"",IF(HLOOKUP(BO$2,Monitoring_eng!$A$1:$DB$79,Results!$C66,FALSE)=$I66,$P66,IF(HLOOKUP(BO$2,Monitoring_eng!$A$1:$DB$79,Results!$C66,FALSE)=$K66,$Q66,IF(HLOOKUP(BO$2,Monitoring_eng!$A$1:$DB$79,Results!$C66,FALSE)=$M66,$R66,IF(HLOOKUP(BO$2,Monitoring_eng!$A$1:$DB$79,Results!$C66,FALSE)=$O66,$S66,"CHYBA")))))</f>
        <v>1</v>
      </c>
      <c r="BP66" s="60">
        <f>IF(ISBLANK(HLOOKUP(BP$2,Monitoring_eng!$A$1:$DB$79,Results!$C66,FALSE)),"",IF(HLOOKUP(BP$2,Monitoring_eng!$A$1:$DB$79,Results!$C66,FALSE)=$I66,$P66,IF(HLOOKUP(BP$2,Monitoring_eng!$A$1:$DB$79,Results!$C66,FALSE)=$K66,$Q66,IF(HLOOKUP(BP$2,Monitoring_eng!$A$1:$DB$79,Results!$C66,FALSE)=$M66,$R66,IF(HLOOKUP(BP$2,Monitoring_eng!$A$1:$DB$79,Results!$C66,FALSE)=$O66,$S66,"CHYBA")))))</f>
        <v>1</v>
      </c>
      <c r="BQ66" s="60">
        <f>IF(ISBLANK(HLOOKUP(BQ$2,Monitoring_eng!$A$1:$DB$79,Results!$C66,FALSE)),"",IF(HLOOKUP(BQ$2,Monitoring_eng!$A$1:$DB$79,Results!$C66,FALSE)=$I66,$P66,IF(HLOOKUP(BQ$2,Monitoring_eng!$A$1:$DB$79,Results!$C66,FALSE)=$K66,$Q66,IF(HLOOKUP(BQ$2,Monitoring_eng!$A$1:$DB$79,Results!$C66,FALSE)=$M66,$R66,IF(HLOOKUP(BQ$2,Monitoring_eng!$A$1:$DB$79,Results!$C66,FALSE)=$O66,$S66,"CHYBA")))))</f>
        <v>0</v>
      </c>
    </row>
    <row r="67" spans="1:69" x14ac:dyDescent="0.3">
      <c r="A67" s="37" t="s">
        <v>917</v>
      </c>
      <c r="B67" s="37" t="s">
        <v>367</v>
      </c>
      <c r="C67" s="37">
        <v>66</v>
      </c>
      <c r="D67" s="45" t="s">
        <v>301</v>
      </c>
      <c r="E67" s="45" t="s">
        <v>300</v>
      </c>
      <c r="F67" s="53" t="s">
        <v>67</v>
      </c>
      <c r="G67" s="37">
        <v>1</v>
      </c>
      <c r="H67" s="37" t="s">
        <v>481</v>
      </c>
      <c r="I67" s="37" t="s">
        <v>621</v>
      </c>
      <c r="J67" s="37" t="s">
        <v>482</v>
      </c>
      <c r="K67" s="59" t="s">
        <v>622</v>
      </c>
      <c r="L67" s="37" t="s">
        <v>483</v>
      </c>
      <c r="M67" s="37" t="s">
        <v>623</v>
      </c>
      <c r="N67" s="37" t="s">
        <v>755</v>
      </c>
      <c r="O67" s="37" t="s">
        <v>755</v>
      </c>
      <c r="P67" s="37">
        <f t="shared" si="0"/>
        <v>1</v>
      </c>
      <c r="Q67" s="37">
        <v>0</v>
      </c>
      <c r="R67" s="37">
        <f t="shared" si="1"/>
        <v>0.5</v>
      </c>
      <c r="S67" s="37" t="s">
        <v>755</v>
      </c>
      <c r="T67" s="60">
        <f>IF(ISBLANK(HLOOKUP(T$2,Monitoring_eng!$A$1:$DB$79,Results!$C67,FALSE)),"",IF(HLOOKUP(T$2,Monitoring_eng!$A$1:$DB$79,Results!$C67,FALSE)=$I67,$P67,IF(HLOOKUP(T$2,Monitoring_eng!$A$1:$DB$79,Results!$C67,FALSE)=$K67,$Q67,IF(HLOOKUP(T$2,Monitoring_eng!$A$1:$DB$79,Results!$C67,FALSE)=$M67,$R67,IF(HLOOKUP(T$2,Monitoring_eng!$A$1:$DB$79,Results!$C67,FALSE)=$O67,$S67,"CHYBA")))))</f>
        <v>1</v>
      </c>
      <c r="U67" s="60">
        <f>IF(ISBLANK(HLOOKUP(U$2,Monitoring_eng!$A$1:$DB$79,Results!$C67,FALSE)),"",IF(HLOOKUP(U$2,Monitoring_eng!$A$1:$DB$79,Results!$C67,FALSE)=$I67,$P67,IF(HLOOKUP(U$2,Monitoring_eng!$A$1:$DB$79,Results!$C67,FALSE)=$K67,$Q67,IF(HLOOKUP(U$2,Monitoring_eng!$A$1:$DB$79,Results!$C67,FALSE)=$M67,$R67,IF(HLOOKUP(U$2,Monitoring_eng!$A$1:$DB$79,Results!$C67,FALSE)=$O67,$S67,"CHYBA")))))</f>
        <v>1</v>
      </c>
      <c r="V67" s="60">
        <f>IF(ISBLANK(HLOOKUP(V$2,Monitoring_eng!$A$1:$DB$79,Results!$C67,FALSE)),"",IF(HLOOKUP(V$2,Monitoring_eng!$A$1:$DB$79,Results!$C67,FALSE)=$I67,$P67,IF(HLOOKUP(V$2,Monitoring_eng!$A$1:$DB$79,Results!$C67,FALSE)=$K67,$Q67,IF(HLOOKUP(V$2,Monitoring_eng!$A$1:$DB$79,Results!$C67,FALSE)=$M67,$R67,IF(HLOOKUP(V$2,Monitoring_eng!$A$1:$DB$79,Results!$C67,FALSE)=$O67,$S67,"CHYBA")))))</f>
        <v>1</v>
      </c>
      <c r="W67" s="60">
        <f>IF(ISBLANK(HLOOKUP(W$2,Monitoring_eng!$A$1:$DB$79,Results!$C67,FALSE)),"",IF(HLOOKUP(W$2,Monitoring_eng!$A$1:$DB$79,Results!$C67,FALSE)=$I67,$P67,IF(HLOOKUP(W$2,Monitoring_eng!$A$1:$DB$79,Results!$C67,FALSE)=$K67,$Q67,IF(HLOOKUP(W$2,Monitoring_eng!$A$1:$DB$79,Results!$C67,FALSE)=$M67,$R67,IF(HLOOKUP(W$2,Monitoring_eng!$A$1:$DB$79,Results!$C67,FALSE)=$O67,$S67,"CHYBA")))))</f>
        <v>1</v>
      </c>
      <c r="X67" s="60">
        <f>IF(ISBLANK(HLOOKUP(X$2,Monitoring_eng!$A$1:$DB$79,Results!$C67,FALSE)),"",IF(HLOOKUP(X$2,Monitoring_eng!$A$1:$DB$79,Results!$C67,FALSE)=$I67,$P67,IF(HLOOKUP(X$2,Monitoring_eng!$A$1:$DB$79,Results!$C67,FALSE)=$K67,$Q67,IF(HLOOKUP(X$2,Monitoring_eng!$A$1:$DB$79,Results!$C67,FALSE)=$M67,$R67,IF(HLOOKUP(X$2,Monitoring_eng!$A$1:$DB$79,Results!$C67,FALSE)=$O67,$S67,"CHYBA")))))</f>
        <v>1</v>
      </c>
      <c r="Y67" s="60">
        <f>IF(ISBLANK(HLOOKUP(Y$2,Monitoring_eng!$A$1:$DB$79,Results!$C67,FALSE)),"",IF(HLOOKUP(Y$2,Monitoring_eng!$A$1:$DB$79,Results!$C67,FALSE)=$I67,$P67,IF(HLOOKUP(Y$2,Monitoring_eng!$A$1:$DB$79,Results!$C67,FALSE)=$K67,$Q67,IF(HLOOKUP(Y$2,Monitoring_eng!$A$1:$DB$79,Results!$C67,FALSE)=$M67,$R67,IF(HLOOKUP(Y$2,Monitoring_eng!$A$1:$DB$79,Results!$C67,FALSE)=$O67,$S67,"CHYBA")))))</f>
        <v>1</v>
      </c>
      <c r="Z67" s="60">
        <f>IF(ISBLANK(HLOOKUP(Z$2,Monitoring_eng!$A$1:$DB$79,Results!$C67,FALSE)),"",IF(HLOOKUP(Z$2,Monitoring_eng!$A$1:$DB$79,Results!$C67,FALSE)=$I67,$P67,IF(HLOOKUP(Z$2,Monitoring_eng!$A$1:$DB$79,Results!$C67,FALSE)=$K67,$Q67,IF(HLOOKUP(Z$2,Monitoring_eng!$A$1:$DB$79,Results!$C67,FALSE)=$M67,$R67,IF(HLOOKUP(Z$2,Monitoring_eng!$A$1:$DB$79,Results!$C67,FALSE)=$O67,$S67,"CHYBA")))))</f>
        <v>1</v>
      </c>
      <c r="AA67" s="60">
        <f>IF(ISBLANK(HLOOKUP(AA$2,Monitoring_eng!$A$1:$DB$79,Results!$C67,FALSE)),"",IF(HLOOKUP(AA$2,Monitoring_eng!$A$1:$DB$79,Results!$C67,FALSE)=$I67,$P67,IF(HLOOKUP(AA$2,Monitoring_eng!$A$1:$DB$79,Results!$C67,FALSE)=$K67,$Q67,IF(HLOOKUP(AA$2,Monitoring_eng!$A$1:$DB$79,Results!$C67,FALSE)=$M67,$R67,IF(HLOOKUP(AA$2,Monitoring_eng!$A$1:$DB$79,Results!$C67,FALSE)=$O67,$S67,"CHYBA")))))</f>
        <v>1</v>
      </c>
      <c r="AB67" s="60">
        <f>IF(ISBLANK(HLOOKUP(AB$2,Monitoring_eng!$A$1:$DB$79,Results!$C67,FALSE)),"",IF(HLOOKUP(AB$2,Monitoring_eng!$A$1:$DB$79,Results!$C67,FALSE)=$I67,$P67,IF(HLOOKUP(AB$2,Monitoring_eng!$A$1:$DB$79,Results!$C67,FALSE)=$K67,$Q67,IF(HLOOKUP(AB$2,Monitoring_eng!$A$1:$DB$79,Results!$C67,FALSE)=$M67,$R67,IF(HLOOKUP(AB$2,Monitoring_eng!$A$1:$DB$79,Results!$C67,FALSE)=$O67,$S67,"CHYBA")))))</f>
        <v>1</v>
      </c>
      <c r="AC67" s="60">
        <f>IF(ISBLANK(HLOOKUP(AC$2,Monitoring_eng!$A$1:$DB$79,Results!$C67,FALSE)),"",IF(HLOOKUP(AC$2,Monitoring_eng!$A$1:$DB$79,Results!$C67,FALSE)=$I67,$P67,IF(HLOOKUP(AC$2,Monitoring_eng!$A$1:$DB$79,Results!$C67,FALSE)=$K67,$Q67,IF(HLOOKUP(AC$2,Monitoring_eng!$A$1:$DB$79,Results!$C67,FALSE)=$M67,$R67,IF(HLOOKUP(AC$2,Monitoring_eng!$A$1:$DB$79,Results!$C67,FALSE)=$O67,$S67,"CHYBA")))))</f>
        <v>0</v>
      </c>
      <c r="AD67" s="60">
        <f>IF(ISBLANK(HLOOKUP(AD$2,Monitoring_eng!$A$1:$DB$79,Results!$C67,FALSE)),"",IF(HLOOKUP(AD$2,Monitoring_eng!$A$1:$DB$79,Results!$C67,FALSE)=$I67,$P67,IF(HLOOKUP(AD$2,Monitoring_eng!$A$1:$DB$79,Results!$C67,FALSE)=$K67,$Q67,IF(HLOOKUP(AD$2,Monitoring_eng!$A$1:$DB$79,Results!$C67,FALSE)=$M67,$R67,IF(HLOOKUP(AD$2,Monitoring_eng!$A$1:$DB$79,Results!$C67,FALSE)=$O67,$S67,"CHYBA")))))</f>
        <v>1</v>
      </c>
      <c r="AE67" s="60">
        <f>IF(ISBLANK(HLOOKUP(AE$2,Monitoring_eng!$A$1:$DB$79,Results!$C67,FALSE)),"",IF(HLOOKUP(AE$2,Monitoring_eng!$A$1:$DB$79,Results!$C67,FALSE)=$I67,$P67,IF(HLOOKUP(AE$2,Monitoring_eng!$A$1:$DB$79,Results!$C67,FALSE)=$K67,$Q67,IF(HLOOKUP(AE$2,Monitoring_eng!$A$1:$DB$79,Results!$C67,FALSE)=$M67,$R67,IF(HLOOKUP(AE$2,Monitoring_eng!$A$1:$DB$79,Results!$C67,FALSE)=$O67,$S67,"CHYBA")))))</f>
        <v>0.5</v>
      </c>
      <c r="AF67" s="60">
        <f>IF(ISBLANK(HLOOKUP(AF$2,Monitoring_eng!$A$1:$DB$79,Results!$C67,FALSE)),"",IF(HLOOKUP(AF$2,Monitoring_eng!$A$1:$DB$79,Results!$C67,FALSE)=$I67,$P67,IF(HLOOKUP(AF$2,Monitoring_eng!$A$1:$DB$79,Results!$C67,FALSE)=$K67,$Q67,IF(HLOOKUP(AF$2,Monitoring_eng!$A$1:$DB$79,Results!$C67,FALSE)=$M67,$R67,IF(HLOOKUP(AF$2,Monitoring_eng!$A$1:$DB$79,Results!$C67,FALSE)=$O67,$S67,"CHYBA")))))</f>
        <v>0</v>
      </c>
      <c r="AG67" s="60">
        <f>IF(ISBLANK(HLOOKUP(AG$2,Monitoring_eng!$A$1:$DB$79,Results!$C67,FALSE)),"",IF(HLOOKUP(AG$2,Monitoring_eng!$A$1:$DB$79,Results!$C67,FALSE)=$I67,$P67,IF(HLOOKUP(AG$2,Monitoring_eng!$A$1:$DB$79,Results!$C67,FALSE)=$K67,$Q67,IF(HLOOKUP(AG$2,Monitoring_eng!$A$1:$DB$79,Results!$C67,FALSE)=$M67,$R67,IF(HLOOKUP(AG$2,Monitoring_eng!$A$1:$DB$79,Results!$C67,FALSE)=$O67,$S67,"CHYBA")))))</f>
        <v>1</v>
      </c>
      <c r="AH67" s="60">
        <f>IF(ISBLANK(HLOOKUP(AH$2,Monitoring_eng!$A$1:$DB$79,Results!$C67,FALSE)),"",IF(HLOOKUP(AH$2,Monitoring_eng!$A$1:$DB$79,Results!$C67,FALSE)=$I67,$P67,IF(HLOOKUP(AH$2,Monitoring_eng!$A$1:$DB$79,Results!$C67,FALSE)=$K67,$Q67,IF(HLOOKUP(AH$2,Monitoring_eng!$A$1:$DB$79,Results!$C67,FALSE)=$M67,$R67,IF(HLOOKUP(AH$2,Monitoring_eng!$A$1:$DB$79,Results!$C67,FALSE)=$O67,$S67,"CHYBA")))))</f>
        <v>1</v>
      </c>
      <c r="AI67" s="60">
        <f>IF(ISBLANK(HLOOKUP(AI$2,Monitoring_eng!$A$1:$DB$79,Results!$C67,FALSE)),"",IF(HLOOKUP(AI$2,Monitoring_eng!$A$1:$DB$79,Results!$C67,FALSE)=$I67,$P67,IF(HLOOKUP(AI$2,Monitoring_eng!$A$1:$DB$79,Results!$C67,FALSE)=$K67,$Q67,IF(HLOOKUP(AI$2,Monitoring_eng!$A$1:$DB$79,Results!$C67,FALSE)=$M67,$R67,IF(HLOOKUP(AI$2,Monitoring_eng!$A$1:$DB$79,Results!$C67,FALSE)=$O67,$S67,"CHYBA")))))</f>
        <v>0</v>
      </c>
      <c r="AJ67" s="60">
        <f>IF(ISBLANK(HLOOKUP(AJ$2,Monitoring_eng!$A$1:$DB$79,Results!$C67,FALSE)),"",IF(HLOOKUP(AJ$2,Monitoring_eng!$A$1:$DB$79,Results!$C67,FALSE)=$I67,$P67,IF(HLOOKUP(AJ$2,Monitoring_eng!$A$1:$DB$79,Results!$C67,FALSE)=$K67,$Q67,IF(HLOOKUP(AJ$2,Monitoring_eng!$A$1:$DB$79,Results!$C67,FALSE)=$M67,$R67,IF(HLOOKUP(AJ$2,Monitoring_eng!$A$1:$DB$79,Results!$C67,FALSE)=$O67,$S67,"CHYBA")))))</f>
        <v>0</v>
      </c>
      <c r="AK67" s="60">
        <f>IF(ISBLANK(HLOOKUP(AK$2,Monitoring_eng!$A$1:$DB$79,Results!$C67,FALSE)),"",IF(HLOOKUP(AK$2,Monitoring_eng!$A$1:$DB$79,Results!$C67,FALSE)=$I67,$P67,IF(HLOOKUP(AK$2,Monitoring_eng!$A$1:$DB$79,Results!$C67,FALSE)=$K67,$Q67,IF(HLOOKUP(AK$2,Monitoring_eng!$A$1:$DB$79,Results!$C67,FALSE)=$M67,$R67,IF(HLOOKUP(AK$2,Monitoring_eng!$A$1:$DB$79,Results!$C67,FALSE)=$O67,$S67,"CHYBA")))))</f>
        <v>0</v>
      </c>
      <c r="AL67" s="60">
        <f>IF(ISBLANK(HLOOKUP(AL$2,Monitoring_eng!$A$1:$DB$79,Results!$C67,FALSE)),"",IF(HLOOKUP(AL$2,Monitoring_eng!$A$1:$DB$79,Results!$C67,FALSE)=$I67,$P67,IF(HLOOKUP(AL$2,Monitoring_eng!$A$1:$DB$79,Results!$C67,FALSE)=$K67,$Q67,IF(HLOOKUP(AL$2,Monitoring_eng!$A$1:$DB$79,Results!$C67,FALSE)=$M67,$R67,IF(HLOOKUP(AL$2,Monitoring_eng!$A$1:$DB$79,Results!$C67,FALSE)=$O67,$S67,"CHYBA")))))</f>
        <v>0</v>
      </c>
      <c r="AM67" s="60">
        <f>IF(ISBLANK(HLOOKUP(AM$2,Monitoring_eng!$A$1:$DB$79,Results!$C67,FALSE)),"",IF(HLOOKUP(AM$2,Monitoring_eng!$A$1:$DB$79,Results!$C67,FALSE)=$I67,$P67,IF(HLOOKUP(AM$2,Monitoring_eng!$A$1:$DB$79,Results!$C67,FALSE)=$K67,$Q67,IF(HLOOKUP(AM$2,Monitoring_eng!$A$1:$DB$79,Results!$C67,FALSE)=$M67,$R67,IF(HLOOKUP(AM$2,Monitoring_eng!$A$1:$DB$79,Results!$C67,FALSE)=$O67,$S67,"CHYBA")))))</f>
        <v>0</v>
      </c>
      <c r="AN67" s="60">
        <f>IF(ISBLANK(HLOOKUP(AN$2,Monitoring_eng!$A$1:$DB$79,Results!$C67,FALSE)),"",IF(HLOOKUP(AN$2,Monitoring_eng!$A$1:$DB$79,Results!$C67,FALSE)=$I67,$P67,IF(HLOOKUP(AN$2,Monitoring_eng!$A$1:$DB$79,Results!$C67,FALSE)=$K67,$Q67,IF(HLOOKUP(AN$2,Monitoring_eng!$A$1:$DB$79,Results!$C67,FALSE)=$M67,$R67,IF(HLOOKUP(AN$2,Monitoring_eng!$A$1:$DB$79,Results!$C67,FALSE)=$O67,$S67,"CHYBA")))))</f>
        <v>1</v>
      </c>
      <c r="AO67" s="60">
        <f>IF(ISBLANK(HLOOKUP(AO$2,Monitoring_eng!$A$1:$DB$79,Results!$C67,FALSE)),"",IF(HLOOKUP(AO$2,Monitoring_eng!$A$1:$DB$79,Results!$C67,FALSE)=$I67,$P67,IF(HLOOKUP(AO$2,Monitoring_eng!$A$1:$DB$79,Results!$C67,FALSE)=$K67,$Q67,IF(HLOOKUP(AO$2,Monitoring_eng!$A$1:$DB$79,Results!$C67,FALSE)=$M67,$R67,IF(HLOOKUP(AO$2,Monitoring_eng!$A$1:$DB$79,Results!$C67,FALSE)=$O67,$S67,"CHYBA")))))</f>
        <v>1</v>
      </c>
      <c r="AP67" s="60">
        <f>IF(ISBLANK(HLOOKUP(AP$2,Monitoring_eng!$A$1:$DB$79,Results!$C67,FALSE)),"",IF(HLOOKUP(AP$2,Monitoring_eng!$A$1:$DB$79,Results!$C67,FALSE)=$I67,$P67,IF(HLOOKUP(AP$2,Monitoring_eng!$A$1:$DB$79,Results!$C67,FALSE)=$K67,$Q67,IF(HLOOKUP(AP$2,Monitoring_eng!$A$1:$DB$79,Results!$C67,FALSE)=$M67,$R67,IF(HLOOKUP(AP$2,Monitoring_eng!$A$1:$DB$79,Results!$C67,FALSE)=$O67,$S67,"CHYBA")))))</f>
        <v>1</v>
      </c>
      <c r="AQ67" s="60">
        <f>IF(ISBLANK(HLOOKUP(AQ$2,Monitoring_eng!$A$1:$DB$79,Results!$C67,FALSE)),"",IF(HLOOKUP(AQ$2,Monitoring_eng!$A$1:$DB$79,Results!$C67,FALSE)=$I67,$P67,IF(HLOOKUP(AQ$2,Monitoring_eng!$A$1:$DB$79,Results!$C67,FALSE)=$K67,$Q67,IF(HLOOKUP(AQ$2,Monitoring_eng!$A$1:$DB$79,Results!$C67,FALSE)=$M67,$R67,IF(HLOOKUP(AQ$2,Monitoring_eng!$A$1:$DB$79,Results!$C67,FALSE)=$O67,$S67,"CHYBA")))))</f>
        <v>1</v>
      </c>
      <c r="AR67" s="60">
        <f>IF(ISBLANK(HLOOKUP(AR$2,Monitoring_eng!$A$1:$DB$79,Results!$C67,FALSE)),"",IF(HLOOKUP(AR$2,Monitoring_eng!$A$1:$DB$79,Results!$C67,FALSE)=$I67,$P67,IF(HLOOKUP(AR$2,Monitoring_eng!$A$1:$DB$79,Results!$C67,FALSE)=$K67,$Q67,IF(HLOOKUP(AR$2,Monitoring_eng!$A$1:$DB$79,Results!$C67,FALSE)=$M67,$R67,IF(HLOOKUP(AR$2,Monitoring_eng!$A$1:$DB$79,Results!$C67,FALSE)=$O67,$S67,"CHYBA")))))</f>
        <v>0</v>
      </c>
      <c r="AS67" s="60">
        <f>IF(ISBLANK(HLOOKUP(AS$2,Monitoring_eng!$A$1:$DB$79,Results!$C67,FALSE)),"",IF(HLOOKUP(AS$2,Monitoring_eng!$A$1:$DB$79,Results!$C67,FALSE)=$I67,$P67,IF(HLOOKUP(AS$2,Monitoring_eng!$A$1:$DB$79,Results!$C67,FALSE)=$K67,$Q67,IF(HLOOKUP(AS$2,Monitoring_eng!$A$1:$DB$79,Results!$C67,FALSE)=$M67,$R67,IF(HLOOKUP(AS$2,Monitoring_eng!$A$1:$DB$79,Results!$C67,FALSE)=$O67,$S67,"CHYBA")))))</f>
        <v>1</v>
      </c>
      <c r="AT67" s="60">
        <f>IF(ISBLANK(HLOOKUP(AT$2,Monitoring_eng!$A$1:$DB$79,Results!$C67,FALSE)),"",IF(HLOOKUP(AT$2,Monitoring_eng!$A$1:$DB$79,Results!$C67,FALSE)=$I67,$P67,IF(HLOOKUP(AT$2,Monitoring_eng!$A$1:$DB$79,Results!$C67,FALSE)=$K67,$Q67,IF(HLOOKUP(AT$2,Monitoring_eng!$A$1:$DB$79,Results!$C67,FALSE)=$M67,$R67,IF(HLOOKUP(AT$2,Monitoring_eng!$A$1:$DB$79,Results!$C67,FALSE)=$O67,$S67,"CHYBA")))))</f>
        <v>1</v>
      </c>
      <c r="AU67" s="60">
        <f>IF(ISBLANK(HLOOKUP(AU$2,Monitoring_eng!$A$1:$DB$79,Results!$C67,FALSE)),"",IF(HLOOKUP(AU$2,Monitoring_eng!$A$1:$DB$79,Results!$C67,FALSE)=$I67,$P67,IF(HLOOKUP(AU$2,Monitoring_eng!$A$1:$DB$79,Results!$C67,FALSE)=$K67,$Q67,IF(HLOOKUP(AU$2,Monitoring_eng!$A$1:$DB$79,Results!$C67,FALSE)=$M67,$R67,IF(HLOOKUP(AU$2,Monitoring_eng!$A$1:$DB$79,Results!$C67,FALSE)=$O67,$S67,"CHYBA")))))</f>
        <v>1</v>
      </c>
      <c r="AV67" s="60">
        <f>IF(ISBLANK(HLOOKUP(AV$2,Monitoring_eng!$A$1:$DB$79,Results!$C67,FALSE)),"",IF(HLOOKUP(AV$2,Monitoring_eng!$A$1:$DB$79,Results!$C67,FALSE)=$I67,$P67,IF(HLOOKUP(AV$2,Monitoring_eng!$A$1:$DB$79,Results!$C67,FALSE)=$K67,$Q67,IF(HLOOKUP(AV$2,Monitoring_eng!$A$1:$DB$79,Results!$C67,FALSE)=$M67,$R67,IF(HLOOKUP(AV$2,Monitoring_eng!$A$1:$DB$79,Results!$C67,FALSE)=$O67,$S67,"CHYBA")))))</f>
        <v>1</v>
      </c>
      <c r="AW67" s="60">
        <f>IF(ISBLANK(HLOOKUP(AW$2,Monitoring_eng!$A$1:$DB$79,Results!$C67,FALSE)),"",IF(HLOOKUP(AW$2,Monitoring_eng!$A$1:$DB$79,Results!$C67,FALSE)=$I67,$P67,IF(HLOOKUP(AW$2,Monitoring_eng!$A$1:$DB$79,Results!$C67,FALSE)=$K67,$Q67,IF(HLOOKUP(AW$2,Monitoring_eng!$A$1:$DB$79,Results!$C67,FALSE)=$M67,$R67,IF(HLOOKUP(AW$2,Monitoring_eng!$A$1:$DB$79,Results!$C67,FALSE)=$O67,$S67,"CHYBA")))))</f>
        <v>1</v>
      </c>
      <c r="AX67" s="60">
        <f>IF(ISBLANK(HLOOKUP(AX$2,Monitoring_eng!$A$1:$DB$79,Results!$C67,FALSE)),"",IF(HLOOKUP(AX$2,Monitoring_eng!$A$1:$DB$79,Results!$C67,FALSE)=$I67,$P67,IF(HLOOKUP(AX$2,Monitoring_eng!$A$1:$DB$79,Results!$C67,FALSE)=$K67,$Q67,IF(HLOOKUP(AX$2,Monitoring_eng!$A$1:$DB$79,Results!$C67,FALSE)=$M67,$R67,IF(HLOOKUP(AX$2,Monitoring_eng!$A$1:$DB$79,Results!$C67,FALSE)=$O67,$S67,"CHYBA")))))</f>
        <v>1</v>
      </c>
      <c r="AY67" s="60">
        <f>IF(ISBLANK(HLOOKUP(AY$2,Monitoring_eng!$A$1:$DB$79,Results!$C67,FALSE)),"",IF(HLOOKUP(AY$2,Monitoring_eng!$A$1:$DB$79,Results!$C67,FALSE)=$I67,$P67,IF(HLOOKUP(AY$2,Monitoring_eng!$A$1:$DB$79,Results!$C67,FALSE)=$K67,$Q67,IF(HLOOKUP(AY$2,Monitoring_eng!$A$1:$DB$79,Results!$C67,FALSE)=$M67,$R67,IF(HLOOKUP(AY$2,Monitoring_eng!$A$1:$DB$79,Results!$C67,FALSE)=$O67,$S67,"CHYBA")))))</f>
        <v>1</v>
      </c>
      <c r="AZ67" s="60">
        <f>IF(ISBLANK(HLOOKUP(AZ$2,Monitoring_eng!$A$1:$DB$79,Results!$C67,FALSE)),"",IF(HLOOKUP(AZ$2,Monitoring_eng!$A$1:$DB$79,Results!$C67,FALSE)=$I67,$P67,IF(HLOOKUP(AZ$2,Monitoring_eng!$A$1:$DB$79,Results!$C67,FALSE)=$K67,$Q67,IF(HLOOKUP(AZ$2,Monitoring_eng!$A$1:$DB$79,Results!$C67,FALSE)=$M67,$R67,IF(HLOOKUP(AZ$2,Monitoring_eng!$A$1:$DB$79,Results!$C67,FALSE)=$O67,$S67,"CHYBA")))))</f>
        <v>0.5</v>
      </c>
      <c r="BA67" s="60">
        <f>IF(ISBLANK(HLOOKUP(BA$2,Monitoring_eng!$A$1:$DB$79,Results!$C67,FALSE)),"",IF(HLOOKUP(BA$2,Monitoring_eng!$A$1:$DB$79,Results!$C67,FALSE)=$I67,$P67,IF(HLOOKUP(BA$2,Monitoring_eng!$A$1:$DB$79,Results!$C67,FALSE)=$K67,$Q67,IF(HLOOKUP(BA$2,Monitoring_eng!$A$1:$DB$79,Results!$C67,FALSE)=$M67,$R67,IF(HLOOKUP(BA$2,Monitoring_eng!$A$1:$DB$79,Results!$C67,FALSE)=$O67,$S67,"CHYBA")))))</f>
        <v>1</v>
      </c>
      <c r="BB67" s="60">
        <f>IF(ISBLANK(HLOOKUP(BB$2,Monitoring_eng!$A$1:$DB$79,Results!$C67,FALSE)),"",IF(HLOOKUP(BB$2,Monitoring_eng!$A$1:$DB$79,Results!$C67,FALSE)=$I67,$P67,IF(HLOOKUP(BB$2,Monitoring_eng!$A$1:$DB$79,Results!$C67,FALSE)=$K67,$Q67,IF(HLOOKUP(BB$2,Monitoring_eng!$A$1:$DB$79,Results!$C67,FALSE)=$M67,$R67,IF(HLOOKUP(BB$2,Monitoring_eng!$A$1:$DB$79,Results!$C67,FALSE)=$O67,$S67,"CHYBA")))))</f>
        <v>0</v>
      </c>
      <c r="BC67" s="60">
        <f>IF(ISBLANK(HLOOKUP(BC$2,Monitoring_eng!$A$1:$DB$79,Results!$C67,FALSE)),"",IF(HLOOKUP(BC$2,Monitoring_eng!$A$1:$DB$79,Results!$C67,FALSE)=$I67,$P67,IF(HLOOKUP(BC$2,Monitoring_eng!$A$1:$DB$79,Results!$C67,FALSE)=$K67,$Q67,IF(HLOOKUP(BC$2,Monitoring_eng!$A$1:$DB$79,Results!$C67,FALSE)=$M67,$R67,IF(HLOOKUP(BC$2,Monitoring_eng!$A$1:$DB$79,Results!$C67,FALSE)=$O67,$S67,"CHYBA")))))</f>
        <v>0</v>
      </c>
      <c r="BD67" s="60">
        <f>IF(ISBLANK(HLOOKUP(BD$2,Monitoring_eng!$A$1:$DB$79,Results!$C67,FALSE)),"",IF(HLOOKUP(BD$2,Monitoring_eng!$A$1:$DB$79,Results!$C67,FALSE)=$I67,$P67,IF(HLOOKUP(BD$2,Monitoring_eng!$A$1:$DB$79,Results!$C67,FALSE)=$K67,$Q67,IF(HLOOKUP(BD$2,Monitoring_eng!$A$1:$DB$79,Results!$C67,FALSE)=$M67,$R67,IF(HLOOKUP(BD$2,Monitoring_eng!$A$1:$DB$79,Results!$C67,FALSE)=$O67,$S67,"CHYBA")))))</f>
        <v>1</v>
      </c>
      <c r="BE67" s="60">
        <f>IF(ISBLANK(HLOOKUP(BE$2,Monitoring_eng!$A$1:$DB$79,Results!$C67,FALSE)),"",IF(HLOOKUP(BE$2,Monitoring_eng!$A$1:$DB$79,Results!$C67,FALSE)=$I67,$P67,IF(HLOOKUP(BE$2,Monitoring_eng!$A$1:$DB$79,Results!$C67,FALSE)=$K67,$Q67,IF(HLOOKUP(BE$2,Monitoring_eng!$A$1:$DB$79,Results!$C67,FALSE)=$M67,$R67,IF(HLOOKUP(BE$2,Monitoring_eng!$A$1:$DB$79,Results!$C67,FALSE)=$O67,$S67,"CHYBA")))))</f>
        <v>1</v>
      </c>
      <c r="BF67" s="60">
        <f>IF(ISBLANK(HLOOKUP(BF$2,Monitoring_eng!$A$1:$DB$79,Results!$C67,FALSE)),"",IF(HLOOKUP(BF$2,Monitoring_eng!$A$1:$DB$79,Results!$C67,FALSE)=$I67,$P67,IF(HLOOKUP(BF$2,Monitoring_eng!$A$1:$DB$79,Results!$C67,FALSE)=$K67,$Q67,IF(HLOOKUP(BF$2,Monitoring_eng!$A$1:$DB$79,Results!$C67,FALSE)=$M67,$R67,IF(HLOOKUP(BF$2,Monitoring_eng!$A$1:$DB$79,Results!$C67,FALSE)=$O67,$S67,"CHYBA")))))</f>
        <v>1</v>
      </c>
      <c r="BG67" s="60">
        <f>IF(ISBLANK(HLOOKUP(BG$2,Monitoring_eng!$A$1:$DB$79,Results!$C67,FALSE)),"",IF(HLOOKUP(BG$2,Monitoring_eng!$A$1:$DB$79,Results!$C67,FALSE)=$I67,$P67,IF(HLOOKUP(BG$2,Monitoring_eng!$A$1:$DB$79,Results!$C67,FALSE)=$K67,$Q67,IF(HLOOKUP(BG$2,Monitoring_eng!$A$1:$DB$79,Results!$C67,FALSE)=$M67,$R67,IF(HLOOKUP(BG$2,Monitoring_eng!$A$1:$DB$79,Results!$C67,FALSE)=$O67,$S67,"CHYBA")))))</f>
        <v>1</v>
      </c>
      <c r="BH67" s="60">
        <f>IF(ISBLANK(HLOOKUP(BH$2,Monitoring_eng!$A$1:$DB$79,Results!$C67,FALSE)),"",IF(HLOOKUP(BH$2,Monitoring_eng!$A$1:$DB$79,Results!$C67,FALSE)=$I67,$P67,IF(HLOOKUP(BH$2,Monitoring_eng!$A$1:$DB$79,Results!$C67,FALSE)=$K67,$Q67,IF(HLOOKUP(BH$2,Monitoring_eng!$A$1:$DB$79,Results!$C67,FALSE)=$M67,$R67,IF(HLOOKUP(BH$2,Monitoring_eng!$A$1:$DB$79,Results!$C67,FALSE)=$O67,$S67,"CHYBA")))))</f>
        <v>1</v>
      </c>
      <c r="BI67" s="60">
        <f>IF(ISBLANK(HLOOKUP(BI$2,Monitoring_eng!$A$1:$DB$79,Results!$C67,FALSE)),"",IF(HLOOKUP(BI$2,Monitoring_eng!$A$1:$DB$79,Results!$C67,FALSE)=$I67,$P67,IF(HLOOKUP(BI$2,Monitoring_eng!$A$1:$DB$79,Results!$C67,FALSE)=$K67,$Q67,IF(HLOOKUP(BI$2,Monitoring_eng!$A$1:$DB$79,Results!$C67,FALSE)=$M67,$R67,IF(HLOOKUP(BI$2,Monitoring_eng!$A$1:$DB$79,Results!$C67,FALSE)=$O67,$S67,"CHYBA")))))</f>
        <v>1</v>
      </c>
      <c r="BJ67" s="60">
        <f>IF(ISBLANK(HLOOKUP(BJ$2,Monitoring_eng!$A$1:$DB$79,Results!$C67,FALSE)),"",IF(HLOOKUP(BJ$2,Monitoring_eng!$A$1:$DB$79,Results!$C67,FALSE)=$I67,$P67,IF(HLOOKUP(BJ$2,Monitoring_eng!$A$1:$DB$79,Results!$C67,FALSE)=$K67,$Q67,IF(HLOOKUP(BJ$2,Monitoring_eng!$A$1:$DB$79,Results!$C67,FALSE)=$M67,$R67,IF(HLOOKUP(BJ$2,Monitoring_eng!$A$1:$DB$79,Results!$C67,FALSE)=$O67,$S67,"CHYBA")))))</f>
        <v>0</v>
      </c>
      <c r="BK67" s="60">
        <f>IF(ISBLANK(HLOOKUP(BK$2,Monitoring_eng!$A$1:$DB$79,Results!$C67,FALSE)),"",IF(HLOOKUP(BK$2,Monitoring_eng!$A$1:$DB$79,Results!$C67,FALSE)=$I67,$P67,IF(HLOOKUP(BK$2,Monitoring_eng!$A$1:$DB$79,Results!$C67,FALSE)=$K67,$Q67,IF(HLOOKUP(BK$2,Monitoring_eng!$A$1:$DB$79,Results!$C67,FALSE)=$M67,$R67,IF(HLOOKUP(BK$2,Monitoring_eng!$A$1:$DB$79,Results!$C67,FALSE)=$O67,$S67,"CHYBA")))))</f>
        <v>0.5</v>
      </c>
      <c r="BL67" s="60">
        <f>IF(ISBLANK(HLOOKUP(BL$2,Monitoring_eng!$A$1:$DB$79,Results!$C67,FALSE)),"",IF(HLOOKUP(BL$2,Monitoring_eng!$A$1:$DB$79,Results!$C67,FALSE)=$I67,$P67,IF(HLOOKUP(BL$2,Monitoring_eng!$A$1:$DB$79,Results!$C67,FALSE)=$K67,$Q67,IF(HLOOKUP(BL$2,Monitoring_eng!$A$1:$DB$79,Results!$C67,FALSE)=$M67,$R67,IF(HLOOKUP(BL$2,Monitoring_eng!$A$1:$DB$79,Results!$C67,FALSE)=$O67,$S67,"CHYBA")))))</f>
        <v>1</v>
      </c>
      <c r="BM67" s="60">
        <f>IF(ISBLANK(HLOOKUP(BM$2,Monitoring_eng!$A$1:$DB$79,Results!$C67,FALSE)),"",IF(HLOOKUP(BM$2,Monitoring_eng!$A$1:$DB$79,Results!$C67,FALSE)=$I67,$P67,IF(HLOOKUP(BM$2,Monitoring_eng!$A$1:$DB$79,Results!$C67,FALSE)=$K67,$Q67,IF(HLOOKUP(BM$2,Monitoring_eng!$A$1:$DB$79,Results!$C67,FALSE)=$M67,$R67,IF(HLOOKUP(BM$2,Monitoring_eng!$A$1:$DB$79,Results!$C67,FALSE)=$O67,$S67,"CHYBA")))))</f>
        <v>1</v>
      </c>
      <c r="BN67" s="60">
        <f>IF(ISBLANK(HLOOKUP(BN$2,Monitoring_eng!$A$1:$DB$79,Results!$C67,FALSE)),"",IF(HLOOKUP(BN$2,Monitoring_eng!$A$1:$DB$79,Results!$C67,FALSE)=$I67,$P67,IF(HLOOKUP(BN$2,Monitoring_eng!$A$1:$DB$79,Results!$C67,FALSE)=$K67,$Q67,IF(HLOOKUP(BN$2,Monitoring_eng!$A$1:$DB$79,Results!$C67,FALSE)=$M67,$R67,IF(HLOOKUP(BN$2,Monitoring_eng!$A$1:$DB$79,Results!$C67,FALSE)=$O67,$S67,"CHYBA")))))</f>
        <v>1</v>
      </c>
      <c r="BO67" s="60">
        <f>IF(ISBLANK(HLOOKUP(BO$2,Monitoring_eng!$A$1:$DB$79,Results!$C67,FALSE)),"",IF(HLOOKUP(BO$2,Monitoring_eng!$A$1:$DB$79,Results!$C67,FALSE)=$I67,$P67,IF(HLOOKUP(BO$2,Monitoring_eng!$A$1:$DB$79,Results!$C67,FALSE)=$K67,$Q67,IF(HLOOKUP(BO$2,Monitoring_eng!$A$1:$DB$79,Results!$C67,FALSE)=$M67,$R67,IF(HLOOKUP(BO$2,Monitoring_eng!$A$1:$DB$79,Results!$C67,FALSE)=$O67,$S67,"CHYBA")))))</f>
        <v>1</v>
      </c>
      <c r="BP67" s="60">
        <f>IF(ISBLANK(HLOOKUP(BP$2,Monitoring_eng!$A$1:$DB$79,Results!$C67,FALSE)),"",IF(HLOOKUP(BP$2,Monitoring_eng!$A$1:$DB$79,Results!$C67,FALSE)=$I67,$P67,IF(HLOOKUP(BP$2,Monitoring_eng!$A$1:$DB$79,Results!$C67,FALSE)=$K67,$Q67,IF(HLOOKUP(BP$2,Monitoring_eng!$A$1:$DB$79,Results!$C67,FALSE)=$M67,$R67,IF(HLOOKUP(BP$2,Monitoring_eng!$A$1:$DB$79,Results!$C67,FALSE)=$O67,$S67,"CHYBA")))))</f>
        <v>0</v>
      </c>
      <c r="BQ67" s="60">
        <f>IF(ISBLANK(HLOOKUP(BQ$2,Monitoring_eng!$A$1:$DB$79,Results!$C67,FALSE)),"",IF(HLOOKUP(BQ$2,Monitoring_eng!$A$1:$DB$79,Results!$C67,FALSE)=$I67,$P67,IF(HLOOKUP(BQ$2,Monitoring_eng!$A$1:$DB$79,Results!$C67,FALSE)=$K67,$Q67,IF(HLOOKUP(BQ$2,Monitoring_eng!$A$1:$DB$79,Results!$C67,FALSE)=$M67,$R67,IF(HLOOKUP(BQ$2,Monitoring_eng!$A$1:$DB$79,Results!$C67,FALSE)=$O67,$S67,"CHYBA")))))</f>
        <v>1</v>
      </c>
    </row>
    <row r="68" spans="1:69" x14ac:dyDescent="0.3">
      <c r="A68" s="37" t="s">
        <v>918</v>
      </c>
      <c r="B68" s="37" t="s">
        <v>368</v>
      </c>
      <c r="C68" s="37">
        <v>67</v>
      </c>
      <c r="D68" s="45" t="s">
        <v>166</v>
      </c>
      <c r="E68" s="45" t="s">
        <v>195</v>
      </c>
      <c r="F68" s="53" t="s">
        <v>67</v>
      </c>
      <c r="G68" s="37">
        <v>4</v>
      </c>
      <c r="H68" s="37" t="s">
        <v>481</v>
      </c>
      <c r="I68" s="37" t="s">
        <v>621</v>
      </c>
      <c r="J68" s="37" t="s">
        <v>482</v>
      </c>
      <c r="K68" s="59" t="s">
        <v>622</v>
      </c>
      <c r="L68" s="37" t="s">
        <v>483</v>
      </c>
      <c r="M68" s="37" t="s">
        <v>623</v>
      </c>
      <c r="N68" s="37" t="s">
        <v>755</v>
      </c>
      <c r="O68" s="37" t="s">
        <v>755</v>
      </c>
      <c r="P68" s="37">
        <f t="shared" ref="P68:P79" si="2">G68</f>
        <v>4</v>
      </c>
      <c r="Q68" s="37">
        <v>0</v>
      </c>
      <c r="R68" s="37">
        <f t="shared" ref="R68:R79" si="3">G68/2</f>
        <v>2</v>
      </c>
      <c r="S68" s="37" t="s">
        <v>755</v>
      </c>
      <c r="T68" s="60">
        <f>IF(ISBLANK(HLOOKUP(T$2,Monitoring_eng!$A$1:$DB$79,Results!$C68,FALSE)),"",IF(HLOOKUP(T$2,Monitoring_eng!$A$1:$DB$79,Results!$C68,FALSE)=$I68,$P68,IF(HLOOKUP(T$2,Monitoring_eng!$A$1:$DB$79,Results!$C68,FALSE)=$K68,$Q68,IF(HLOOKUP(T$2,Monitoring_eng!$A$1:$DB$79,Results!$C68,FALSE)=$M68,$R68,IF(HLOOKUP(T$2,Monitoring_eng!$A$1:$DB$79,Results!$C68,FALSE)=$O68,$S68,"CHYBA")))))</f>
        <v>0</v>
      </c>
      <c r="U68" s="60">
        <f>IF(ISBLANK(HLOOKUP(U$2,Monitoring_eng!$A$1:$DB$79,Results!$C68,FALSE)),"",IF(HLOOKUP(U$2,Monitoring_eng!$A$1:$DB$79,Results!$C68,FALSE)=$I68,$P68,IF(HLOOKUP(U$2,Monitoring_eng!$A$1:$DB$79,Results!$C68,FALSE)=$K68,$Q68,IF(HLOOKUP(U$2,Monitoring_eng!$A$1:$DB$79,Results!$C68,FALSE)=$M68,$R68,IF(HLOOKUP(U$2,Monitoring_eng!$A$1:$DB$79,Results!$C68,FALSE)=$O68,$S68,"CHYBA")))))</f>
        <v>0</v>
      </c>
      <c r="V68" s="60">
        <f>IF(ISBLANK(HLOOKUP(V$2,Monitoring_eng!$A$1:$DB$79,Results!$C68,FALSE)),"",IF(HLOOKUP(V$2,Monitoring_eng!$A$1:$DB$79,Results!$C68,FALSE)=$I68,$P68,IF(HLOOKUP(V$2,Monitoring_eng!$A$1:$DB$79,Results!$C68,FALSE)=$K68,$Q68,IF(HLOOKUP(V$2,Monitoring_eng!$A$1:$DB$79,Results!$C68,FALSE)=$M68,$R68,IF(HLOOKUP(V$2,Monitoring_eng!$A$1:$DB$79,Results!$C68,FALSE)=$O68,$S68,"CHYBA")))))</f>
        <v>0</v>
      </c>
      <c r="W68" s="60">
        <f>IF(ISBLANK(HLOOKUP(W$2,Monitoring_eng!$A$1:$DB$79,Results!$C68,FALSE)),"",IF(HLOOKUP(W$2,Monitoring_eng!$A$1:$DB$79,Results!$C68,FALSE)=$I68,$P68,IF(HLOOKUP(W$2,Monitoring_eng!$A$1:$DB$79,Results!$C68,FALSE)=$K68,$Q68,IF(HLOOKUP(W$2,Monitoring_eng!$A$1:$DB$79,Results!$C68,FALSE)=$M68,$R68,IF(HLOOKUP(W$2,Monitoring_eng!$A$1:$DB$79,Results!$C68,FALSE)=$O68,$S68,"CHYBA")))))</f>
        <v>0</v>
      </c>
      <c r="X68" s="60">
        <f>IF(ISBLANK(HLOOKUP(X$2,Monitoring_eng!$A$1:$DB$79,Results!$C68,FALSE)),"",IF(HLOOKUP(X$2,Monitoring_eng!$A$1:$DB$79,Results!$C68,FALSE)=$I68,$P68,IF(HLOOKUP(X$2,Monitoring_eng!$A$1:$DB$79,Results!$C68,FALSE)=$K68,$Q68,IF(HLOOKUP(X$2,Monitoring_eng!$A$1:$DB$79,Results!$C68,FALSE)=$M68,$R68,IF(HLOOKUP(X$2,Monitoring_eng!$A$1:$DB$79,Results!$C68,FALSE)=$O68,$S68,"CHYBA")))))</f>
        <v>0</v>
      </c>
      <c r="Y68" s="60">
        <f>IF(ISBLANK(HLOOKUP(Y$2,Monitoring_eng!$A$1:$DB$79,Results!$C68,FALSE)),"",IF(HLOOKUP(Y$2,Monitoring_eng!$A$1:$DB$79,Results!$C68,FALSE)=$I68,$P68,IF(HLOOKUP(Y$2,Monitoring_eng!$A$1:$DB$79,Results!$C68,FALSE)=$K68,$Q68,IF(HLOOKUP(Y$2,Monitoring_eng!$A$1:$DB$79,Results!$C68,FALSE)=$M68,$R68,IF(HLOOKUP(Y$2,Monitoring_eng!$A$1:$DB$79,Results!$C68,FALSE)=$O68,$S68,"CHYBA")))))</f>
        <v>4</v>
      </c>
      <c r="Z68" s="60">
        <f>IF(ISBLANK(HLOOKUP(Z$2,Monitoring_eng!$A$1:$DB$79,Results!$C68,FALSE)),"",IF(HLOOKUP(Z$2,Monitoring_eng!$A$1:$DB$79,Results!$C68,FALSE)=$I68,$P68,IF(HLOOKUP(Z$2,Monitoring_eng!$A$1:$DB$79,Results!$C68,FALSE)=$K68,$Q68,IF(HLOOKUP(Z$2,Monitoring_eng!$A$1:$DB$79,Results!$C68,FALSE)=$M68,$R68,IF(HLOOKUP(Z$2,Monitoring_eng!$A$1:$DB$79,Results!$C68,FALSE)=$O68,$S68,"CHYBA")))))</f>
        <v>4</v>
      </c>
      <c r="AA68" s="60">
        <f>IF(ISBLANK(HLOOKUP(AA$2,Monitoring_eng!$A$1:$DB$79,Results!$C68,FALSE)),"",IF(HLOOKUP(AA$2,Monitoring_eng!$A$1:$DB$79,Results!$C68,FALSE)=$I68,$P68,IF(HLOOKUP(AA$2,Monitoring_eng!$A$1:$DB$79,Results!$C68,FALSE)=$K68,$Q68,IF(HLOOKUP(AA$2,Monitoring_eng!$A$1:$DB$79,Results!$C68,FALSE)=$M68,$R68,IF(HLOOKUP(AA$2,Monitoring_eng!$A$1:$DB$79,Results!$C68,FALSE)=$O68,$S68,"CHYBA")))))</f>
        <v>4</v>
      </c>
      <c r="AB68" s="60">
        <f>IF(ISBLANK(HLOOKUP(AB$2,Monitoring_eng!$A$1:$DB$79,Results!$C68,FALSE)),"",IF(HLOOKUP(AB$2,Monitoring_eng!$A$1:$DB$79,Results!$C68,FALSE)=$I68,$P68,IF(HLOOKUP(AB$2,Monitoring_eng!$A$1:$DB$79,Results!$C68,FALSE)=$K68,$Q68,IF(HLOOKUP(AB$2,Monitoring_eng!$A$1:$DB$79,Results!$C68,FALSE)=$M68,$R68,IF(HLOOKUP(AB$2,Monitoring_eng!$A$1:$DB$79,Results!$C68,FALSE)=$O68,$S68,"CHYBA")))))</f>
        <v>0</v>
      </c>
      <c r="AC68" s="60">
        <f>IF(ISBLANK(HLOOKUP(AC$2,Monitoring_eng!$A$1:$DB$79,Results!$C68,FALSE)),"",IF(HLOOKUP(AC$2,Monitoring_eng!$A$1:$DB$79,Results!$C68,FALSE)=$I68,$P68,IF(HLOOKUP(AC$2,Monitoring_eng!$A$1:$DB$79,Results!$C68,FALSE)=$K68,$Q68,IF(HLOOKUP(AC$2,Monitoring_eng!$A$1:$DB$79,Results!$C68,FALSE)=$M68,$R68,IF(HLOOKUP(AC$2,Monitoring_eng!$A$1:$DB$79,Results!$C68,FALSE)=$O68,$S68,"CHYBA")))))</f>
        <v>0</v>
      </c>
      <c r="AD68" s="60">
        <f>IF(ISBLANK(HLOOKUP(AD$2,Monitoring_eng!$A$1:$DB$79,Results!$C68,FALSE)),"",IF(HLOOKUP(AD$2,Monitoring_eng!$A$1:$DB$79,Results!$C68,FALSE)=$I68,$P68,IF(HLOOKUP(AD$2,Monitoring_eng!$A$1:$DB$79,Results!$C68,FALSE)=$K68,$Q68,IF(HLOOKUP(AD$2,Monitoring_eng!$A$1:$DB$79,Results!$C68,FALSE)=$M68,$R68,IF(HLOOKUP(AD$2,Monitoring_eng!$A$1:$DB$79,Results!$C68,FALSE)=$O68,$S68,"CHYBA")))))</f>
        <v>4</v>
      </c>
      <c r="AE68" s="60">
        <f>IF(ISBLANK(HLOOKUP(AE$2,Monitoring_eng!$A$1:$DB$79,Results!$C68,FALSE)),"",IF(HLOOKUP(AE$2,Monitoring_eng!$A$1:$DB$79,Results!$C68,FALSE)=$I68,$P68,IF(HLOOKUP(AE$2,Monitoring_eng!$A$1:$DB$79,Results!$C68,FALSE)=$K68,$Q68,IF(HLOOKUP(AE$2,Monitoring_eng!$A$1:$DB$79,Results!$C68,FALSE)=$M68,$R68,IF(HLOOKUP(AE$2,Monitoring_eng!$A$1:$DB$79,Results!$C68,FALSE)=$O68,$S68,"CHYBA")))))</f>
        <v>2</v>
      </c>
      <c r="AF68" s="60">
        <f>IF(ISBLANK(HLOOKUP(AF$2,Monitoring_eng!$A$1:$DB$79,Results!$C68,FALSE)),"",IF(HLOOKUP(AF$2,Monitoring_eng!$A$1:$DB$79,Results!$C68,FALSE)=$I68,$P68,IF(HLOOKUP(AF$2,Monitoring_eng!$A$1:$DB$79,Results!$C68,FALSE)=$K68,$Q68,IF(HLOOKUP(AF$2,Monitoring_eng!$A$1:$DB$79,Results!$C68,FALSE)=$M68,$R68,IF(HLOOKUP(AF$2,Monitoring_eng!$A$1:$DB$79,Results!$C68,FALSE)=$O68,$S68,"CHYBA")))))</f>
        <v>0</v>
      </c>
      <c r="AG68" s="60">
        <f>IF(ISBLANK(HLOOKUP(AG$2,Monitoring_eng!$A$1:$DB$79,Results!$C68,FALSE)),"",IF(HLOOKUP(AG$2,Monitoring_eng!$A$1:$DB$79,Results!$C68,FALSE)=$I68,$P68,IF(HLOOKUP(AG$2,Monitoring_eng!$A$1:$DB$79,Results!$C68,FALSE)=$K68,$Q68,IF(HLOOKUP(AG$2,Monitoring_eng!$A$1:$DB$79,Results!$C68,FALSE)=$M68,$R68,IF(HLOOKUP(AG$2,Monitoring_eng!$A$1:$DB$79,Results!$C68,FALSE)=$O68,$S68,"CHYBA")))))</f>
        <v>0</v>
      </c>
      <c r="AH68" s="60">
        <f>IF(ISBLANK(HLOOKUP(AH$2,Monitoring_eng!$A$1:$DB$79,Results!$C68,FALSE)),"",IF(HLOOKUP(AH$2,Monitoring_eng!$A$1:$DB$79,Results!$C68,FALSE)=$I68,$P68,IF(HLOOKUP(AH$2,Monitoring_eng!$A$1:$DB$79,Results!$C68,FALSE)=$K68,$Q68,IF(HLOOKUP(AH$2,Monitoring_eng!$A$1:$DB$79,Results!$C68,FALSE)=$M68,$R68,IF(HLOOKUP(AH$2,Monitoring_eng!$A$1:$DB$79,Results!$C68,FALSE)=$O68,$S68,"CHYBA")))))</f>
        <v>2</v>
      </c>
      <c r="AI68" s="60">
        <f>IF(ISBLANK(HLOOKUP(AI$2,Monitoring_eng!$A$1:$DB$79,Results!$C68,FALSE)),"",IF(HLOOKUP(AI$2,Monitoring_eng!$A$1:$DB$79,Results!$C68,FALSE)=$I68,$P68,IF(HLOOKUP(AI$2,Monitoring_eng!$A$1:$DB$79,Results!$C68,FALSE)=$K68,$Q68,IF(HLOOKUP(AI$2,Monitoring_eng!$A$1:$DB$79,Results!$C68,FALSE)=$M68,$R68,IF(HLOOKUP(AI$2,Monitoring_eng!$A$1:$DB$79,Results!$C68,FALSE)=$O68,$S68,"CHYBA")))))</f>
        <v>4</v>
      </c>
      <c r="AJ68" s="60">
        <f>IF(ISBLANK(HLOOKUP(AJ$2,Monitoring_eng!$A$1:$DB$79,Results!$C68,FALSE)),"",IF(HLOOKUP(AJ$2,Monitoring_eng!$A$1:$DB$79,Results!$C68,FALSE)=$I68,$P68,IF(HLOOKUP(AJ$2,Monitoring_eng!$A$1:$DB$79,Results!$C68,FALSE)=$K68,$Q68,IF(HLOOKUP(AJ$2,Monitoring_eng!$A$1:$DB$79,Results!$C68,FALSE)=$M68,$R68,IF(HLOOKUP(AJ$2,Monitoring_eng!$A$1:$DB$79,Results!$C68,FALSE)=$O68,$S68,"CHYBA")))))</f>
        <v>0</v>
      </c>
      <c r="AK68" s="60">
        <f>IF(ISBLANK(HLOOKUP(AK$2,Monitoring_eng!$A$1:$DB$79,Results!$C68,FALSE)),"",IF(HLOOKUP(AK$2,Monitoring_eng!$A$1:$DB$79,Results!$C68,FALSE)=$I68,$P68,IF(HLOOKUP(AK$2,Monitoring_eng!$A$1:$DB$79,Results!$C68,FALSE)=$K68,$Q68,IF(HLOOKUP(AK$2,Monitoring_eng!$A$1:$DB$79,Results!$C68,FALSE)=$M68,$R68,IF(HLOOKUP(AK$2,Monitoring_eng!$A$1:$DB$79,Results!$C68,FALSE)=$O68,$S68,"CHYBA")))))</f>
        <v>0</v>
      </c>
      <c r="AL68" s="60">
        <f>IF(ISBLANK(HLOOKUP(AL$2,Monitoring_eng!$A$1:$DB$79,Results!$C68,FALSE)),"",IF(HLOOKUP(AL$2,Monitoring_eng!$A$1:$DB$79,Results!$C68,FALSE)=$I68,$P68,IF(HLOOKUP(AL$2,Monitoring_eng!$A$1:$DB$79,Results!$C68,FALSE)=$K68,$Q68,IF(HLOOKUP(AL$2,Monitoring_eng!$A$1:$DB$79,Results!$C68,FALSE)=$M68,$R68,IF(HLOOKUP(AL$2,Monitoring_eng!$A$1:$DB$79,Results!$C68,FALSE)=$O68,$S68,"CHYBA")))))</f>
        <v>4</v>
      </c>
      <c r="AM68" s="60">
        <f>IF(ISBLANK(HLOOKUP(AM$2,Monitoring_eng!$A$1:$DB$79,Results!$C68,FALSE)),"",IF(HLOOKUP(AM$2,Monitoring_eng!$A$1:$DB$79,Results!$C68,FALSE)=$I68,$P68,IF(HLOOKUP(AM$2,Monitoring_eng!$A$1:$DB$79,Results!$C68,FALSE)=$K68,$Q68,IF(HLOOKUP(AM$2,Monitoring_eng!$A$1:$DB$79,Results!$C68,FALSE)=$M68,$R68,IF(HLOOKUP(AM$2,Monitoring_eng!$A$1:$DB$79,Results!$C68,FALSE)=$O68,$S68,"CHYBA")))))</f>
        <v>4</v>
      </c>
      <c r="AN68" s="60">
        <f>IF(ISBLANK(HLOOKUP(AN$2,Monitoring_eng!$A$1:$DB$79,Results!$C68,FALSE)),"",IF(HLOOKUP(AN$2,Monitoring_eng!$A$1:$DB$79,Results!$C68,FALSE)=$I68,$P68,IF(HLOOKUP(AN$2,Monitoring_eng!$A$1:$DB$79,Results!$C68,FALSE)=$K68,$Q68,IF(HLOOKUP(AN$2,Monitoring_eng!$A$1:$DB$79,Results!$C68,FALSE)=$M68,$R68,IF(HLOOKUP(AN$2,Monitoring_eng!$A$1:$DB$79,Results!$C68,FALSE)=$O68,$S68,"CHYBA")))))</f>
        <v>0</v>
      </c>
      <c r="AO68" s="60">
        <f>IF(ISBLANK(HLOOKUP(AO$2,Monitoring_eng!$A$1:$DB$79,Results!$C68,FALSE)),"",IF(HLOOKUP(AO$2,Monitoring_eng!$A$1:$DB$79,Results!$C68,FALSE)=$I68,$P68,IF(HLOOKUP(AO$2,Monitoring_eng!$A$1:$DB$79,Results!$C68,FALSE)=$K68,$Q68,IF(HLOOKUP(AO$2,Monitoring_eng!$A$1:$DB$79,Results!$C68,FALSE)=$M68,$R68,IF(HLOOKUP(AO$2,Monitoring_eng!$A$1:$DB$79,Results!$C68,FALSE)=$O68,$S68,"CHYBA")))))</f>
        <v>0</v>
      </c>
      <c r="AP68" s="60">
        <f>IF(ISBLANK(HLOOKUP(AP$2,Monitoring_eng!$A$1:$DB$79,Results!$C68,FALSE)),"",IF(HLOOKUP(AP$2,Monitoring_eng!$A$1:$DB$79,Results!$C68,FALSE)=$I68,$P68,IF(HLOOKUP(AP$2,Monitoring_eng!$A$1:$DB$79,Results!$C68,FALSE)=$K68,$Q68,IF(HLOOKUP(AP$2,Monitoring_eng!$A$1:$DB$79,Results!$C68,FALSE)=$M68,$R68,IF(HLOOKUP(AP$2,Monitoring_eng!$A$1:$DB$79,Results!$C68,FALSE)=$O68,$S68,"CHYBA")))))</f>
        <v>0</v>
      </c>
      <c r="AQ68" s="60">
        <f>IF(ISBLANK(HLOOKUP(AQ$2,Monitoring_eng!$A$1:$DB$79,Results!$C68,FALSE)),"",IF(HLOOKUP(AQ$2,Monitoring_eng!$A$1:$DB$79,Results!$C68,FALSE)=$I68,$P68,IF(HLOOKUP(AQ$2,Monitoring_eng!$A$1:$DB$79,Results!$C68,FALSE)=$K68,$Q68,IF(HLOOKUP(AQ$2,Monitoring_eng!$A$1:$DB$79,Results!$C68,FALSE)=$M68,$R68,IF(HLOOKUP(AQ$2,Monitoring_eng!$A$1:$DB$79,Results!$C68,FALSE)=$O68,$S68,"CHYBA")))))</f>
        <v>0</v>
      </c>
      <c r="AR68" s="60">
        <f>IF(ISBLANK(HLOOKUP(AR$2,Monitoring_eng!$A$1:$DB$79,Results!$C68,FALSE)),"",IF(HLOOKUP(AR$2,Monitoring_eng!$A$1:$DB$79,Results!$C68,FALSE)=$I68,$P68,IF(HLOOKUP(AR$2,Monitoring_eng!$A$1:$DB$79,Results!$C68,FALSE)=$K68,$Q68,IF(HLOOKUP(AR$2,Monitoring_eng!$A$1:$DB$79,Results!$C68,FALSE)=$M68,$R68,IF(HLOOKUP(AR$2,Monitoring_eng!$A$1:$DB$79,Results!$C68,FALSE)=$O68,$S68,"CHYBA")))))</f>
        <v>4</v>
      </c>
      <c r="AS68" s="60">
        <f>IF(ISBLANK(HLOOKUP(AS$2,Monitoring_eng!$A$1:$DB$79,Results!$C68,FALSE)),"",IF(HLOOKUP(AS$2,Monitoring_eng!$A$1:$DB$79,Results!$C68,FALSE)=$I68,$P68,IF(HLOOKUP(AS$2,Monitoring_eng!$A$1:$DB$79,Results!$C68,FALSE)=$K68,$Q68,IF(HLOOKUP(AS$2,Monitoring_eng!$A$1:$DB$79,Results!$C68,FALSE)=$M68,$R68,IF(HLOOKUP(AS$2,Monitoring_eng!$A$1:$DB$79,Results!$C68,FALSE)=$O68,$S68,"CHYBA")))))</f>
        <v>0</v>
      </c>
      <c r="AT68" s="60">
        <f>IF(ISBLANK(HLOOKUP(AT$2,Monitoring_eng!$A$1:$DB$79,Results!$C68,FALSE)),"",IF(HLOOKUP(AT$2,Monitoring_eng!$A$1:$DB$79,Results!$C68,FALSE)=$I68,$P68,IF(HLOOKUP(AT$2,Monitoring_eng!$A$1:$DB$79,Results!$C68,FALSE)=$K68,$Q68,IF(HLOOKUP(AT$2,Monitoring_eng!$A$1:$DB$79,Results!$C68,FALSE)=$M68,$R68,IF(HLOOKUP(AT$2,Monitoring_eng!$A$1:$DB$79,Results!$C68,FALSE)=$O68,$S68,"CHYBA")))))</f>
        <v>4</v>
      </c>
      <c r="AU68" s="60">
        <f>IF(ISBLANK(HLOOKUP(AU$2,Monitoring_eng!$A$1:$DB$79,Results!$C68,FALSE)),"",IF(HLOOKUP(AU$2,Monitoring_eng!$A$1:$DB$79,Results!$C68,FALSE)=$I68,$P68,IF(HLOOKUP(AU$2,Monitoring_eng!$A$1:$DB$79,Results!$C68,FALSE)=$K68,$Q68,IF(HLOOKUP(AU$2,Monitoring_eng!$A$1:$DB$79,Results!$C68,FALSE)=$M68,$R68,IF(HLOOKUP(AU$2,Monitoring_eng!$A$1:$DB$79,Results!$C68,FALSE)=$O68,$S68,"CHYBA")))))</f>
        <v>0</v>
      </c>
      <c r="AV68" s="60">
        <f>IF(ISBLANK(HLOOKUP(AV$2,Monitoring_eng!$A$1:$DB$79,Results!$C68,FALSE)),"",IF(HLOOKUP(AV$2,Monitoring_eng!$A$1:$DB$79,Results!$C68,FALSE)=$I68,$P68,IF(HLOOKUP(AV$2,Monitoring_eng!$A$1:$DB$79,Results!$C68,FALSE)=$K68,$Q68,IF(HLOOKUP(AV$2,Monitoring_eng!$A$1:$DB$79,Results!$C68,FALSE)=$M68,$R68,IF(HLOOKUP(AV$2,Monitoring_eng!$A$1:$DB$79,Results!$C68,FALSE)=$O68,$S68,"CHYBA")))))</f>
        <v>0</v>
      </c>
      <c r="AW68" s="60">
        <f>IF(ISBLANK(HLOOKUP(AW$2,Monitoring_eng!$A$1:$DB$79,Results!$C68,FALSE)),"",IF(HLOOKUP(AW$2,Monitoring_eng!$A$1:$DB$79,Results!$C68,FALSE)=$I68,$P68,IF(HLOOKUP(AW$2,Monitoring_eng!$A$1:$DB$79,Results!$C68,FALSE)=$K68,$Q68,IF(HLOOKUP(AW$2,Monitoring_eng!$A$1:$DB$79,Results!$C68,FALSE)=$M68,$R68,IF(HLOOKUP(AW$2,Monitoring_eng!$A$1:$DB$79,Results!$C68,FALSE)=$O68,$S68,"CHYBA")))))</f>
        <v>0</v>
      </c>
      <c r="AX68" s="60">
        <f>IF(ISBLANK(HLOOKUP(AX$2,Monitoring_eng!$A$1:$DB$79,Results!$C68,FALSE)),"",IF(HLOOKUP(AX$2,Monitoring_eng!$A$1:$DB$79,Results!$C68,FALSE)=$I68,$P68,IF(HLOOKUP(AX$2,Monitoring_eng!$A$1:$DB$79,Results!$C68,FALSE)=$K68,$Q68,IF(HLOOKUP(AX$2,Monitoring_eng!$A$1:$DB$79,Results!$C68,FALSE)=$M68,$R68,IF(HLOOKUP(AX$2,Monitoring_eng!$A$1:$DB$79,Results!$C68,FALSE)=$O68,$S68,"CHYBA")))))</f>
        <v>2</v>
      </c>
      <c r="AY68" s="60">
        <f>IF(ISBLANK(HLOOKUP(AY$2,Monitoring_eng!$A$1:$DB$79,Results!$C68,FALSE)),"",IF(HLOOKUP(AY$2,Monitoring_eng!$A$1:$DB$79,Results!$C68,FALSE)=$I68,$P68,IF(HLOOKUP(AY$2,Monitoring_eng!$A$1:$DB$79,Results!$C68,FALSE)=$K68,$Q68,IF(HLOOKUP(AY$2,Monitoring_eng!$A$1:$DB$79,Results!$C68,FALSE)=$M68,$R68,IF(HLOOKUP(AY$2,Monitoring_eng!$A$1:$DB$79,Results!$C68,FALSE)=$O68,$S68,"CHYBA")))))</f>
        <v>2</v>
      </c>
      <c r="AZ68" s="60">
        <f>IF(ISBLANK(HLOOKUP(AZ$2,Monitoring_eng!$A$1:$DB$79,Results!$C68,FALSE)),"",IF(HLOOKUP(AZ$2,Monitoring_eng!$A$1:$DB$79,Results!$C68,FALSE)=$I68,$P68,IF(HLOOKUP(AZ$2,Monitoring_eng!$A$1:$DB$79,Results!$C68,FALSE)=$K68,$Q68,IF(HLOOKUP(AZ$2,Monitoring_eng!$A$1:$DB$79,Results!$C68,FALSE)=$M68,$R68,IF(HLOOKUP(AZ$2,Monitoring_eng!$A$1:$DB$79,Results!$C68,FALSE)=$O68,$S68,"CHYBA")))))</f>
        <v>4</v>
      </c>
      <c r="BA68" s="60">
        <f>IF(ISBLANK(HLOOKUP(BA$2,Monitoring_eng!$A$1:$DB$79,Results!$C68,FALSE)),"",IF(HLOOKUP(BA$2,Monitoring_eng!$A$1:$DB$79,Results!$C68,FALSE)=$I68,$P68,IF(HLOOKUP(BA$2,Monitoring_eng!$A$1:$DB$79,Results!$C68,FALSE)=$K68,$Q68,IF(HLOOKUP(BA$2,Monitoring_eng!$A$1:$DB$79,Results!$C68,FALSE)=$M68,$R68,IF(HLOOKUP(BA$2,Monitoring_eng!$A$1:$DB$79,Results!$C68,FALSE)=$O68,$S68,"CHYBA")))))</f>
        <v>2</v>
      </c>
      <c r="BB68" s="60">
        <f>IF(ISBLANK(HLOOKUP(BB$2,Monitoring_eng!$A$1:$DB$79,Results!$C68,FALSE)),"",IF(HLOOKUP(BB$2,Monitoring_eng!$A$1:$DB$79,Results!$C68,FALSE)=$I68,$P68,IF(HLOOKUP(BB$2,Monitoring_eng!$A$1:$DB$79,Results!$C68,FALSE)=$K68,$Q68,IF(HLOOKUP(BB$2,Monitoring_eng!$A$1:$DB$79,Results!$C68,FALSE)=$M68,$R68,IF(HLOOKUP(BB$2,Monitoring_eng!$A$1:$DB$79,Results!$C68,FALSE)=$O68,$S68,"CHYBA")))))</f>
        <v>2</v>
      </c>
      <c r="BC68" s="60">
        <f>IF(ISBLANK(HLOOKUP(BC$2,Monitoring_eng!$A$1:$DB$79,Results!$C68,FALSE)),"",IF(HLOOKUP(BC$2,Monitoring_eng!$A$1:$DB$79,Results!$C68,FALSE)=$I68,$P68,IF(HLOOKUP(BC$2,Monitoring_eng!$A$1:$DB$79,Results!$C68,FALSE)=$K68,$Q68,IF(HLOOKUP(BC$2,Monitoring_eng!$A$1:$DB$79,Results!$C68,FALSE)=$M68,$R68,IF(HLOOKUP(BC$2,Monitoring_eng!$A$1:$DB$79,Results!$C68,FALSE)=$O68,$S68,"CHYBA")))))</f>
        <v>0</v>
      </c>
      <c r="BD68" s="60">
        <f>IF(ISBLANK(HLOOKUP(BD$2,Monitoring_eng!$A$1:$DB$79,Results!$C68,FALSE)),"",IF(HLOOKUP(BD$2,Monitoring_eng!$A$1:$DB$79,Results!$C68,FALSE)=$I68,$P68,IF(HLOOKUP(BD$2,Monitoring_eng!$A$1:$DB$79,Results!$C68,FALSE)=$K68,$Q68,IF(HLOOKUP(BD$2,Monitoring_eng!$A$1:$DB$79,Results!$C68,FALSE)=$M68,$R68,IF(HLOOKUP(BD$2,Monitoring_eng!$A$1:$DB$79,Results!$C68,FALSE)=$O68,$S68,"CHYBA")))))</f>
        <v>0</v>
      </c>
      <c r="BE68" s="60">
        <f>IF(ISBLANK(HLOOKUP(BE$2,Monitoring_eng!$A$1:$DB$79,Results!$C68,FALSE)),"",IF(HLOOKUP(BE$2,Monitoring_eng!$A$1:$DB$79,Results!$C68,FALSE)=$I68,$P68,IF(HLOOKUP(BE$2,Monitoring_eng!$A$1:$DB$79,Results!$C68,FALSE)=$K68,$Q68,IF(HLOOKUP(BE$2,Monitoring_eng!$A$1:$DB$79,Results!$C68,FALSE)=$M68,$R68,IF(HLOOKUP(BE$2,Monitoring_eng!$A$1:$DB$79,Results!$C68,FALSE)=$O68,$S68,"CHYBA")))))</f>
        <v>4</v>
      </c>
      <c r="BF68" s="60">
        <f>IF(ISBLANK(HLOOKUP(BF$2,Monitoring_eng!$A$1:$DB$79,Results!$C68,FALSE)),"",IF(HLOOKUP(BF$2,Monitoring_eng!$A$1:$DB$79,Results!$C68,FALSE)=$I68,$P68,IF(HLOOKUP(BF$2,Monitoring_eng!$A$1:$DB$79,Results!$C68,FALSE)=$K68,$Q68,IF(HLOOKUP(BF$2,Monitoring_eng!$A$1:$DB$79,Results!$C68,FALSE)=$M68,$R68,IF(HLOOKUP(BF$2,Monitoring_eng!$A$1:$DB$79,Results!$C68,FALSE)=$O68,$S68,"CHYBA")))))</f>
        <v>2</v>
      </c>
      <c r="BG68" s="60">
        <f>IF(ISBLANK(HLOOKUP(BG$2,Monitoring_eng!$A$1:$DB$79,Results!$C68,FALSE)),"",IF(HLOOKUP(BG$2,Monitoring_eng!$A$1:$DB$79,Results!$C68,FALSE)=$I68,$P68,IF(HLOOKUP(BG$2,Monitoring_eng!$A$1:$DB$79,Results!$C68,FALSE)=$K68,$Q68,IF(HLOOKUP(BG$2,Monitoring_eng!$A$1:$DB$79,Results!$C68,FALSE)=$M68,$R68,IF(HLOOKUP(BG$2,Monitoring_eng!$A$1:$DB$79,Results!$C68,FALSE)=$O68,$S68,"CHYBA")))))</f>
        <v>4</v>
      </c>
      <c r="BH68" s="60">
        <f>IF(ISBLANK(HLOOKUP(BH$2,Monitoring_eng!$A$1:$DB$79,Results!$C68,FALSE)),"",IF(HLOOKUP(BH$2,Monitoring_eng!$A$1:$DB$79,Results!$C68,FALSE)=$I68,$P68,IF(HLOOKUP(BH$2,Monitoring_eng!$A$1:$DB$79,Results!$C68,FALSE)=$K68,$Q68,IF(HLOOKUP(BH$2,Monitoring_eng!$A$1:$DB$79,Results!$C68,FALSE)=$M68,$R68,IF(HLOOKUP(BH$2,Monitoring_eng!$A$1:$DB$79,Results!$C68,FALSE)=$O68,$S68,"CHYBA")))))</f>
        <v>2</v>
      </c>
      <c r="BI68" s="60">
        <f>IF(ISBLANK(HLOOKUP(BI$2,Monitoring_eng!$A$1:$DB$79,Results!$C68,FALSE)),"",IF(HLOOKUP(BI$2,Monitoring_eng!$A$1:$DB$79,Results!$C68,FALSE)=$I68,$P68,IF(HLOOKUP(BI$2,Monitoring_eng!$A$1:$DB$79,Results!$C68,FALSE)=$K68,$Q68,IF(HLOOKUP(BI$2,Monitoring_eng!$A$1:$DB$79,Results!$C68,FALSE)=$M68,$R68,IF(HLOOKUP(BI$2,Monitoring_eng!$A$1:$DB$79,Results!$C68,FALSE)=$O68,$S68,"CHYBA")))))</f>
        <v>0</v>
      </c>
      <c r="BJ68" s="60">
        <f>IF(ISBLANK(HLOOKUP(BJ$2,Monitoring_eng!$A$1:$DB$79,Results!$C68,FALSE)),"",IF(HLOOKUP(BJ$2,Monitoring_eng!$A$1:$DB$79,Results!$C68,FALSE)=$I68,$P68,IF(HLOOKUP(BJ$2,Monitoring_eng!$A$1:$DB$79,Results!$C68,FALSE)=$K68,$Q68,IF(HLOOKUP(BJ$2,Monitoring_eng!$A$1:$DB$79,Results!$C68,FALSE)=$M68,$R68,IF(HLOOKUP(BJ$2,Monitoring_eng!$A$1:$DB$79,Results!$C68,FALSE)=$O68,$S68,"CHYBA")))))</f>
        <v>0</v>
      </c>
      <c r="BK68" s="60">
        <f>IF(ISBLANK(HLOOKUP(BK$2,Monitoring_eng!$A$1:$DB$79,Results!$C68,FALSE)),"",IF(HLOOKUP(BK$2,Monitoring_eng!$A$1:$DB$79,Results!$C68,FALSE)=$I68,$P68,IF(HLOOKUP(BK$2,Monitoring_eng!$A$1:$DB$79,Results!$C68,FALSE)=$K68,$Q68,IF(HLOOKUP(BK$2,Monitoring_eng!$A$1:$DB$79,Results!$C68,FALSE)=$M68,$R68,IF(HLOOKUP(BK$2,Monitoring_eng!$A$1:$DB$79,Results!$C68,FALSE)=$O68,$S68,"CHYBA")))))</f>
        <v>2</v>
      </c>
      <c r="BL68" s="60">
        <f>IF(ISBLANK(HLOOKUP(BL$2,Monitoring_eng!$A$1:$DB$79,Results!$C68,FALSE)),"",IF(HLOOKUP(BL$2,Monitoring_eng!$A$1:$DB$79,Results!$C68,FALSE)=$I68,$P68,IF(HLOOKUP(BL$2,Monitoring_eng!$A$1:$DB$79,Results!$C68,FALSE)=$K68,$Q68,IF(HLOOKUP(BL$2,Monitoring_eng!$A$1:$DB$79,Results!$C68,FALSE)=$M68,$R68,IF(HLOOKUP(BL$2,Monitoring_eng!$A$1:$DB$79,Results!$C68,FALSE)=$O68,$S68,"CHYBA")))))</f>
        <v>0</v>
      </c>
      <c r="BM68" s="60">
        <f>IF(ISBLANK(HLOOKUP(BM$2,Monitoring_eng!$A$1:$DB$79,Results!$C68,FALSE)),"",IF(HLOOKUP(BM$2,Monitoring_eng!$A$1:$DB$79,Results!$C68,FALSE)=$I68,$P68,IF(HLOOKUP(BM$2,Monitoring_eng!$A$1:$DB$79,Results!$C68,FALSE)=$K68,$Q68,IF(HLOOKUP(BM$2,Monitoring_eng!$A$1:$DB$79,Results!$C68,FALSE)=$M68,$R68,IF(HLOOKUP(BM$2,Monitoring_eng!$A$1:$DB$79,Results!$C68,FALSE)=$O68,$S68,"CHYBA")))))</f>
        <v>4</v>
      </c>
      <c r="BN68" s="60">
        <f>IF(ISBLANK(HLOOKUP(BN$2,Monitoring_eng!$A$1:$DB$79,Results!$C68,FALSE)),"",IF(HLOOKUP(BN$2,Monitoring_eng!$A$1:$DB$79,Results!$C68,FALSE)=$I68,$P68,IF(HLOOKUP(BN$2,Monitoring_eng!$A$1:$DB$79,Results!$C68,FALSE)=$K68,$Q68,IF(HLOOKUP(BN$2,Monitoring_eng!$A$1:$DB$79,Results!$C68,FALSE)=$M68,$R68,IF(HLOOKUP(BN$2,Monitoring_eng!$A$1:$DB$79,Results!$C68,FALSE)=$O68,$S68,"CHYBA")))))</f>
        <v>2</v>
      </c>
      <c r="BO68" s="60">
        <f>IF(ISBLANK(HLOOKUP(BO$2,Monitoring_eng!$A$1:$DB$79,Results!$C68,FALSE)),"",IF(HLOOKUP(BO$2,Monitoring_eng!$A$1:$DB$79,Results!$C68,FALSE)=$I68,$P68,IF(HLOOKUP(BO$2,Monitoring_eng!$A$1:$DB$79,Results!$C68,FALSE)=$K68,$Q68,IF(HLOOKUP(BO$2,Monitoring_eng!$A$1:$DB$79,Results!$C68,FALSE)=$M68,$R68,IF(HLOOKUP(BO$2,Monitoring_eng!$A$1:$DB$79,Results!$C68,FALSE)=$O68,$S68,"CHYBA")))))</f>
        <v>2</v>
      </c>
      <c r="BP68" s="60">
        <f>IF(ISBLANK(HLOOKUP(BP$2,Monitoring_eng!$A$1:$DB$79,Results!$C68,FALSE)),"",IF(HLOOKUP(BP$2,Monitoring_eng!$A$1:$DB$79,Results!$C68,FALSE)=$I68,$P68,IF(HLOOKUP(BP$2,Monitoring_eng!$A$1:$DB$79,Results!$C68,FALSE)=$K68,$Q68,IF(HLOOKUP(BP$2,Monitoring_eng!$A$1:$DB$79,Results!$C68,FALSE)=$M68,$R68,IF(HLOOKUP(BP$2,Monitoring_eng!$A$1:$DB$79,Results!$C68,FALSE)=$O68,$S68,"CHYBA")))))</f>
        <v>0</v>
      </c>
      <c r="BQ68" s="60">
        <f>IF(ISBLANK(HLOOKUP(BQ$2,Monitoring_eng!$A$1:$DB$79,Results!$C68,FALSE)),"",IF(HLOOKUP(BQ$2,Monitoring_eng!$A$1:$DB$79,Results!$C68,FALSE)=$I68,$P68,IF(HLOOKUP(BQ$2,Monitoring_eng!$A$1:$DB$79,Results!$C68,FALSE)=$K68,$Q68,IF(HLOOKUP(BQ$2,Monitoring_eng!$A$1:$DB$79,Results!$C68,FALSE)=$M68,$R68,IF(HLOOKUP(BQ$2,Monitoring_eng!$A$1:$DB$79,Results!$C68,FALSE)=$O68,$S68,"CHYBA")))))</f>
        <v>2</v>
      </c>
    </row>
    <row r="69" spans="1:69" x14ac:dyDescent="0.3">
      <c r="A69" s="37" t="s">
        <v>919</v>
      </c>
      <c r="B69" s="37" t="s">
        <v>369</v>
      </c>
      <c r="C69" s="37">
        <v>68</v>
      </c>
      <c r="D69" s="45" t="s">
        <v>284</v>
      </c>
      <c r="E69" s="45" t="s">
        <v>283</v>
      </c>
      <c r="F69" s="53" t="s">
        <v>67</v>
      </c>
      <c r="G69" s="37">
        <v>1</v>
      </c>
      <c r="H69" s="37" t="s">
        <v>481</v>
      </c>
      <c r="I69" s="37" t="s">
        <v>621</v>
      </c>
      <c r="J69" s="37" t="s">
        <v>482</v>
      </c>
      <c r="K69" s="59" t="s">
        <v>622</v>
      </c>
      <c r="L69" s="37" t="s">
        <v>483</v>
      </c>
      <c r="M69" s="37" t="s">
        <v>623</v>
      </c>
      <c r="N69" s="37" t="s">
        <v>755</v>
      </c>
      <c r="O69" s="37" t="s">
        <v>755</v>
      </c>
      <c r="P69" s="37">
        <f t="shared" si="2"/>
        <v>1</v>
      </c>
      <c r="Q69" s="37">
        <v>0</v>
      </c>
      <c r="R69" s="37">
        <f t="shared" si="3"/>
        <v>0.5</v>
      </c>
      <c r="S69" s="37" t="s">
        <v>755</v>
      </c>
      <c r="T69" s="60">
        <f>IF(ISBLANK(HLOOKUP(T$2,Monitoring_eng!$A$1:$DB$79,Results!$C69,FALSE)),"",IF(HLOOKUP(T$2,Monitoring_eng!$A$1:$DB$79,Results!$C69,FALSE)=$I69,$P69,IF(HLOOKUP(T$2,Monitoring_eng!$A$1:$DB$79,Results!$C69,FALSE)=$K69,$Q69,IF(HLOOKUP(T$2,Monitoring_eng!$A$1:$DB$79,Results!$C69,FALSE)=$M69,$R69,IF(HLOOKUP(T$2,Monitoring_eng!$A$1:$DB$79,Results!$C69,FALSE)=$O69,$S69,"CHYBA")))))</f>
        <v>1</v>
      </c>
      <c r="U69" s="60">
        <f>IF(ISBLANK(HLOOKUP(U$2,Monitoring_eng!$A$1:$DB$79,Results!$C69,FALSE)),"",IF(HLOOKUP(U$2,Monitoring_eng!$A$1:$DB$79,Results!$C69,FALSE)=$I69,$P69,IF(HLOOKUP(U$2,Monitoring_eng!$A$1:$DB$79,Results!$C69,FALSE)=$K69,$Q69,IF(HLOOKUP(U$2,Monitoring_eng!$A$1:$DB$79,Results!$C69,FALSE)=$M69,$R69,IF(HLOOKUP(U$2,Monitoring_eng!$A$1:$DB$79,Results!$C69,FALSE)=$O69,$S69,"CHYBA")))))</f>
        <v>1</v>
      </c>
      <c r="V69" s="60">
        <f>IF(ISBLANK(HLOOKUP(V$2,Monitoring_eng!$A$1:$DB$79,Results!$C69,FALSE)),"",IF(HLOOKUP(V$2,Monitoring_eng!$A$1:$DB$79,Results!$C69,FALSE)=$I69,$P69,IF(HLOOKUP(V$2,Monitoring_eng!$A$1:$DB$79,Results!$C69,FALSE)=$K69,$Q69,IF(HLOOKUP(V$2,Monitoring_eng!$A$1:$DB$79,Results!$C69,FALSE)=$M69,$R69,IF(HLOOKUP(V$2,Monitoring_eng!$A$1:$DB$79,Results!$C69,FALSE)=$O69,$S69,"CHYBA")))))</f>
        <v>0</v>
      </c>
      <c r="W69" s="60">
        <f>IF(ISBLANK(HLOOKUP(W$2,Monitoring_eng!$A$1:$DB$79,Results!$C69,FALSE)),"",IF(HLOOKUP(W$2,Monitoring_eng!$A$1:$DB$79,Results!$C69,FALSE)=$I69,$P69,IF(HLOOKUP(W$2,Monitoring_eng!$A$1:$DB$79,Results!$C69,FALSE)=$K69,$Q69,IF(HLOOKUP(W$2,Monitoring_eng!$A$1:$DB$79,Results!$C69,FALSE)=$M69,$R69,IF(HLOOKUP(W$2,Monitoring_eng!$A$1:$DB$79,Results!$C69,FALSE)=$O69,$S69,"CHYBA")))))</f>
        <v>0</v>
      </c>
      <c r="X69" s="60">
        <f>IF(ISBLANK(HLOOKUP(X$2,Monitoring_eng!$A$1:$DB$79,Results!$C69,FALSE)),"",IF(HLOOKUP(X$2,Monitoring_eng!$A$1:$DB$79,Results!$C69,FALSE)=$I69,$P69,IF(HLOOKUP(X$2,Monitoring_eng!$A$1:$DB$79,Results!$C69,FALSE)=$K69,$Q69,IF(HLOOKUP(X$2,Monitoring_eng!$A$1:$DB$79,Results!$C69,FALSE)=$M69,$R69,IF(HLOOKUP(X$2,Monitoring_eng!$A$1:$DB$79,Results!$C69,FALSE)=$O69,$S69,"CHYBA")))))</f>
        <v>0</v>
      </c>
      <c r="Y69" s="60">
        <f>IF(ISBLANK(HLOOKUP(Y$2,Monitoring_eng!$A$1:$DB$79,Results!$C69,FALSE)),"",IF(HLOOKUP(Y$2,Monitoring_eng!$A$1:$DB$79,Results!$C69,FALSE)=$I69,$P69,IF(HLOOKUP(Y$2,Monitoring_eng!$A$1:$DB$79,Results!$C69,FALSE)=$K69,$Q69,IF(HLOOKUP(Y$2,Monitoring_eng!$A$1:$DB$79,Results!$C69,FALSE)=$M69,$R69,IF(HLOOKUP(Y$2,Monitoring_eng!$A$1:$DB$79,Results!$C69,FALSE)=$O69,$S69,"CHYBA")))))</f>
        <v>1</v>
      </c>
      <c r="Z69" s="60">
        <f>IF(ISBLANK(HLOOKUP(Z$2,Monitoring_eng!$A$1:$DB$79,Results!$C69,FALSE)),"",IF(HLOOKUP(Z$2,Monitoring_eng!$A$1:$DB$79,Results!$C69,FALSE)=$I69,$P69,IF(HLOOKUP(Z$2,Monitoring_eng!$A$1:$DB$79,Results!$C69,FALSE)=$K69,$Q69,IF(HLOOKUP(Z$2,Monitoring_eng!$A$1:$DB$79,Results!$C69,FALSE)=$M69,$R69,IF(HLOOKUP(Z$2,Monitoring_eng!$A$1:$DB$79,Results!$C69,FALSE)=$O69,$S69,"CHYBA")))))</f>
        <v>1</v>
      </c>
      <c r="AA69" s="60">
        <f>IF(ISBLANK(HLOOKUP(AA$2,Monitoring_eng!$A$1:$DB$79,Results!$C69,FALSE)),"",IF(HLOOKUP(AA$2,Monitoring_eng!$A$1:$DB$79,Results!$C69,FALSE)=$I69,$P69,IF(HLOOKUP(AA$2,Monitoring_eng!$A$1:$DB$79,Results!$C69,FALSE)=$K69,$Q69,IF(HLOOKUP(AA$2,Monitoring_eng!$A$1:$DB$79,Results!$C69,FALSE)=$M69,$R69,IF(HLOOKUP(AA$2,Monitoring_eng!$A$1:$DB$79,Results!$C69,FALSE)=$O69,$S69,"CHYBA")))))</f>
        <v>1</v>
      </c>
      <c r="AB69" s="60">
        <f>IF(ISBLANK(HLOOKUP(AB$2,Monitoring_eng!$A$1:$DB$79,Results!$C69,FALSE)),"",IF(HLOOKUP(AB$2,Monitoring_eng!$A$1:$DB$79,Results!$C69,FALSE)=$I69,$P69,IF(HLOOKUP(AB$2,Monitoring_eng!$A$1:$DB$79,Results!$C69,FALSE)=$K69,$Q69,IF(HLOOKUP(AB$2,Monitoring_eng!$A$1:$DB$79,Results!$C69,FALSE)=$M69,$R69,IF(HLOOKUP(AB$2,Monitoring_eng!$A$1:$DB$79,Results!$C69,FALSE)=$O69,$S69,"CHYBA")))))</f>
        <v>1</v>
      </c>
      <c r="AC69" s="60">
        <f>IF(ISBLANK(HLOOKUP(AC$2,Monitoring_eng!$A$1:$DB$79,Results!$C69,FALSE)),"",IF(HLOOKUP(AC$2,Monitoring_eng!$A$1:$DB$79,Results!$C69,FALSE)=$I69,$P69,IF(HLOOKUP(AC$2,Monitoring_eng!$A$1:$DB$79,Results!$C69,FALSE)=$K69,$Q69,IF(HLOOKUP(AC$2,Monitoring_eng!$A$1:$DB$79,Results!$C69,FALSE)=$M69,$R69,IF(HLOOKUP(AC$2,Monitoring_eng!$A$1:$DB$79,Results!$C69,FALSE)=$O69,$S69,"CHYBA")))))</f>
        <v>0</v>
      </c>
      <c r="AD69" s="60">
        <f>IF(ISBLANK(HLOOKUP(AD$2,Monitoring_eng!$A$1:$DB$79,Results!$C69,FALSE)),"",IF(HLOOKUP(AD$2,Monitoring_eng!$A$1:$DB$79,Results!$C69,FALSE)=$I69,$P69,IF(HLOOKUP(AD$2,Monitoring_eng!$A$1:$DB$79,Results!$C69,FALSE)=$K69,$Q69,IF(HLOOKUP(AD$2,Monitoring_eng!$A$1:$DB$79,Results!$C69,FALSE)=$M69,$R69,IF(HLOOKUP(AD$2,Monitoring_eng!$A$1:$DB$79,Results!$C69,FALSE)=$O69,$S69,"CHYBA")))))</f>
        <v>1</v>
      </c>
      <c r="AE69" s="60">
        <f>IF(ISBLANK(HLOOKUP(AE$2,Monitoring_eng!$A$1:$DB$79,Results!$C69,FALSE)),"",IF(HLOOKUP(AE$2,Monitoring_eng!$A$1:$DB$79,Results!$C69,FALSE)=$I69,$P69,IF(HLOOKUP(AE$2,Monitoring_eng!$A$1:$DB$79,Results!$C69,FALSE)=$K69,$Q69,IF(HLOOKUP(AE$2,Monitoring_eng!$A$1:$DB$79,Results!$C69,FALSE)=$M69,$R69,IF(HLOOKUP(AE$2,Monitoring_eng!$A$1:$DB$79,Results!$C69,FALSE)=$O69,$S69,"CHYBA")))))</f>
        <v>0</v>
      </c>
      <c r="AF69" s="60">
        <f>IF(ISBLANK(HLOOKUP(AF$2,Monitoring_eng!$A$1:$DB$79,Results!$C69,FALSE)),"",IF(HLOOKUP(AF$2,Monitoring_eng!$A$1:$DB$79,Results!$C69,FALSE)=$I69,$P69,IF(HLOOKUP(AF$2,Monitoring_eng!$A$1:$DB$79,Results!$C69,FALSE)=$K69,$Q69,IF(HLOOKUP(AF$2,Monitoring_eng!$A$1:$DB$79,Results!$C69,FALSE)=$M69,$R69,IF(HLOOKUP(AF$2,Monitoring_eng!$A$1:$DB$79,Results!$C69,FALSE)=$O69,$S69,"CHYBA")))))</f>
        <v>0</v>
      </c>
      <c r="AG69" s="60">
        <f>IF(ISBLANK(HLOOKUP(AG$2,Monitoring_eng!$A$1:$DB$79,Results!$C69,FALSE)),"",IF(HLOOKUP(AG$2,Monitoring_eng!$A$1:$DB$79,Results!$C69,FALSE)=$I69,$P69,IF(HLOOKUP(AG$2,Monitoring_eng!$A$1:$DB$79,Results!$C69,FALSE)=$K69,$Q69,IF(HLOOKUP(AG$2,Monitoring_eng!$A$1:$DB$79,Results!$C69,FALSE)=$M69,$R69,IF(HLOOKUP(AG$2,Monitoring_eng!$A$1:$DB$79,Results!$C69,FALSE)=$O69,$S69,"CHYBA")))))</f>
        <v>1</v>
      </c>
      <c r="AH69" s="60">
        <f>IF(ISBLANK(HLOOKUP(AH$2,Monitoring_eng!$A$1:$DB$79,Results!$C69,FALSE)),"",IF(HLOOKUP(AH$2,Monitoring_eng!$A$1:$DB$79,Results!$C69,FALSE)=$I69,$P69,IF(HLOOKUP(AH$2,Monitoring_eng!$A$1:$DB$79,Results!$C69,FALSE)=$K69,$Q69,IF(HLOOKUP(AH$2,Monitoring_eng!$A$1:$DB$79,Results!$C69,FALSE)=$M69,$R69,IF(HLOOKUP(AH$2,Monitoring_eng!$A$1:$DB$79,Results!$C69,FALSE)=$O69,$S69,"CHYBA")))))</f>
        <v>1</v>
      </c>
      <c r="AI69" s="60">
        <f>IF(ISBLANK(HLOOKUP(AI$2,Monitoring_eng!$A$1:$DB$79,Results!$C69,FALSE)),"",IF(HLOOKUP(AI$2,Monitoring_eng!$A$1:$DB$79,Results!$C69,FALSE)=$I69,$P69,IF(HLOOKUP(AI$2,Monitoring_eng!$A$1:$DB$79,Results!$C69,FALSE)=$K69,$Q69,IF(HLOOKUP(AI$2,Monitoring_eng!$A$1:$DB$79,Results!$C69,FALSE)=$M69,$R69,IF(HLOOKUP(AI$2,Monitoring_eng!$A$1:$DB$79,Results!$C69,FALSE)=$O69,$S69,"CHYBA")))))</f>
        <v>0</v>
      </c>
      <c r="AJ69" s="60">
        <f>IF(ISBLANK(HLOOKUP(AJ$2,Monitoring_eng!$A$1:$DB$79,Results!$C69,FALSE)),"",IF(HLOOKUP(AJ$2,Monitoring_eng!$A$1:$DB$79,Results!$C69,FALSE)=$I69,$P69,IF(HLOOKUP(AJ$2,Monitoring_eng!$A$1:$DB$79,Results!$C69,FALSE)=$K69,$Q69,IF(HLOOKUP(AJ$2,Monitoring_eng!$A$1:$DB$79,Results!$C69,FALSE)=$M69,$R69,IF(HLOOKUP(AJ$2,Monitoring_eng!$A$1:$DB$79,Results!$C69,FALSE)=$O69,$S69,"CHYBA")))))</f>
        <v>1</v>
      </c>
      <c r="AK69" s="60">
        <f>IF(ISBLANK(HLOOKUP(AK$2,Monitoring_eng!$A$1:$DB$79,Results!$C69,FALSE)),"",IF(HLOOKUP(AK$2,Monitoring_eng!$A$1:$DB$79,Results!$C69,FALSE)=$I69,$P69,IF(HLOOKUP(AK$2,Monitoring_eng!$A$1:$DB$79,Results!$C69,FALSE)=$K69,$Q69,IF(HLOOKUP(AK$2,Monitoring_eng!$A$1:$DB$79,Results!$C69,FALSE)=$M69,$R69,IF(HLOOKUP(AK$2,Monitoring_eng!$A$1:$DB$79,Results!$C69,FALSE)=$O69,$S69,"CHYBA")))))</f>
        <v>1</v>
      </c>
      <c r="AL69" s="60">
        <f>IF(ISBLANK(HLOOKUP(AL$2,Monitoring_eng!$A$1:$DB$79,Results!$C69,FALSE)),"",IF(HLOOKUP(AL$2,Monitoring_eng!$A$1:$DB$79,Results!$C69,FALSE)=$I69,$P69,IF(HLOOKUP(AL$2,Monitoring_eng!$A$1:$DB$79,Results!$C69,FALSE)=$K69,$Q69,IF(HLOOKUP(AL$2,Monitoring_eng!$A$1:$DB$79,Results!$C69,FALSE)=$M69,$R69,IF(HLOOKUP(AL$2,Monitoring_eng!$A$1:$DB$79,Results!$C69,FALSE)=$O69,$S69,"CHYBA")))))</f>
        <v>1</v>
      </c>
      <c r="AM69" s="60">
        <f>IF(ISBLANK(HLOOKUP(AM$2,Monitoring_eng!$A$1:$DB$79,Results!$C69,FALSE)),"",IF(HLOOKUP(AM$2,Monitoring_eng!$A$1:$DB$79,Results!$C69,FALSE)=$I69,$P69,IF(HLOOKUP(AM$2,Monitoring_eng!$A$1:$DB$79,Results!$C69,FALSE)=$K69,$Q69,IF(HLOOKUP(AM$2,Monitoring_eng!$A$1:$DB$79,Results!$C69,FALSE)=$M69,$R69,IF(HLOOKUP(AM$2,Monitoring_eng!$A$1:$DB$79,Results!$C69,FALSE)=$O69,$S69,"CHYBA")))))</f>
        <v>1</v>
      </c>
      <c r="AN69" s="60">
        <f>IF(ISBLANK(HLOOKUP(AN$2,Monitoring_eng!$A$1:$DB$79,Results!$C69,FALSE)),"",IF(HLOOKUP(AN$2,Monitoring_eng!$A$1:$DB$79,Results!$C69,FALSE)=$I69,$P69,IF(HLOOKUP(AN$2,Monitoring_eng!$A$1:$DB$79,Results!$C69,FALSE)=$K69,$Q69,IF(HLOOKUP(AN$2,Monitoring_eng!$A$1:$DB$79,Results!$C69,FALSE)=$M69,$R69,IF(HLOOKUP(AN$2,Monitoring_eng!$A$1:$DB$79,Results!$C69,FALSE)=$O69,$S69,"CHYBA")))))</f>
        <v>0</v>
      </c>
      <c r="AO69" s="60">
        <f>IF(ISBLANK(HLOOKUP(AO$2,Monitoring_eng!$A$1:$DB$79,Results!$C69,FALSE)),"",IF(HLOOKUP(AO$2,Monitoring_eng!$A$1:$DB$79,Results!$C69,FALSE)=$I69,$P69,IF(HLOOKUP(AO$2,Monitoring_eng!$A$1:$DB$79,Results!$C69,FALSE)=$K69,$Q69,IF(HLOOKUP(AO$2,Monitoring_eng!$A$1:$DB$79,Results!$C69,FALSE)=$M69,$R69,IF(HLOOKUP(AO$2,Monitoring_eng!$A$1:$DB$79,Results!$C69,FALSE)=$O69,$S69,"CHYBA")))))</f>
        <v>1</v>
      </c>
      <c r="AP69" s="60">
        <f>IF(ISBLANK(HLOOKUP(AP$2,Monitoring_eng!$A$1:$DB$79,Results!$C69,FALSE)),"",IF(HLOOKUP(AP$2,Monitoring_eng!$A$1:$DB$79,Results!$C69,FALSE)=$I69,$P69,IF(HLOOKUP(AP$2,Monitoring_eng!$A$1:$DB$79,Results!$C69,FALSE)=$K69,$Q69,IF(HLOOKUP(AP$2,Monitoring_eng!$A$1:$DB$79,Results!$C69,FALSE)=$M69,$R69,IF(HLOOKUP(AP$2,Monitoring_eng!$A$1:$DB$79,Results!$C69,FALSE)=$O69,$S69,"CHYBA")))))</f>
        <v>0</v>
      </c>
      <c r="AQ69" s="60">
        <f>IF(ISBLANK(HLOOKUP(AQ$2,Monitoring_eng!$A$1:$DB$79,Results!$C69,FALSE)),"",IF(HLOOKUP(AQ$2,Monitoring_eng!$A$1:$DB$79,Results!$C69,FALSE)=$I69,$P69,IF(HLOOKUP(AQ$2,Monitoring_eng!$A$1:$DB$79,Results!$C69,FALSE)=$K69,$Q69,IF(HLOOKUP(AQ$2,Monitoring_eng!$A$1:$DB$79,Results!$C69,FALSE)=$M69,$R69,IF(HLOOKUP(AQ$2,Monitoring_eng!$A$1:$DB$79,Results!$C69,FALSE)=$O69,$S69,"CHYBA")))))</f>
        <v>1</v>
      </c>
      <c r="AR69" s="60">
        <f>IF(ISBLANK(HLOOKUP(AR$2,Monitoring_eng!$A$1:$DB$79,Results!$C69,FALSE)),"",IF(HLOOKUP(AR$2,Monitoring_eng!$A$1:$DB$79,Results!$C69,FALSE)=$I69,$P69,IF(HLOOKUP(AR$2,Monitoring_eng!$A$1:$DB$79,Results!$C69,FALSE)=$K69,$Q69,IF(HLOOKUP(AR$2,Monitoring_eng!$A$1:$DB$79,Results!$C69,FALSE)=$M69,$R69,IF(HLOOKUP(AR$2,Monitoring_eng!$A$1:$DB$79,Results!$C69,FALSE)=$O69,$S69,"CHYBA")))))</f>
        <v>1</v>
      </c>
      <c r="AS69" s="60">
        <f>IF(ISBLANK(HLOOKUP(AS$2,Monitoring_eng!$A$1:$DB$79,Results!$C69,FALSE)),"",IF(HLOOKUP(AS$2,Monitoring_eng!$A$1:$DB$79,Results!$C69,FALSE)=$I69,$P69,IF(HLOOKUP(AS$2,Monitoring_eng!$A$1:$DB$79,Results!$C69,FALSE)=$K69,$Q69,IF(HLOOKUP(AS$2,Monitoring_eng!$A$1:$DB$79,Results!$C69,FALSE)=$M69,$R69,IF(HLOOKUP(AS$2,Monitoring_eng!$A$1:$DB$79,Results!$C69,FALSE)=$O69,$S69,"CHYBA")))))</f>
        <v>1</v>
      </c>
      <c r="AT69" s="60">
        <f>IF(ISBLANK(HLOOKUP(AT$2,Monitoring_eng!$A$1:$DB$79,Results!$C69,FALSE)),"",IF(HLOOKUP(AT$2,Monitoring_eng!$A$1:$DB$79,Results!$C69,FALSE)=$I69,$P69,IF(HLOOKUP(AT$2,Monitoring_eng!$A$1:$DB$79,Results!$C69,FALSE)=$K69,$Q69,IF(HLOOKUP(AT$2,Monitoring_eng!$A$1:$DB$79,Results!$C69,FALSE)=$M69,$R69,IF(HLOOKUP(AT$2,Monitoring_eng!$A$1:$DB$79,Results!$C69,FALSE)=$O69,$S69,"CHYBA")))))</f>
        <v>1</v>
      </c>
      <c r="AU69" s="60">
        <f>IF(ISBLANK(HLOOKUP(AU$2,Monitoring_eng!$A$1:$DB$79,Results!$C69,FALSE)),"",IF(HLOOKUP(AU$2,Monitoring_eng!$A$1:$DB$79,Results!$C69,FALSE)=$I69,$P69,IF(HLOOKUP(AU$2,Monitoring_eng!$A$1:$DB$79,Results!$C69,FALSE)=$K69,$Q69,IF(HLOOKUP(AU$2,Monitoring_eng!$A$1:$DB$79,Results!$C69,FALSE)=$M69,$R69,IF(HLOOKUP(AU$2,Monitoring_eng!$A$1:$DB$79,Results!$C69,FALSE)=$O69,$S69,"CHYBA")))))</f>
        <v>1</v>
      </c>
      <c r="AV69" s="60">
        <f>IF(ISBLANK(HLOOKUP(AV$2,Monitoring_eng!$A$1:$DB$79,Results!$C69,FALSE)),"",IF(HLOOKUP(AV$2,Monitoring_eng!$A$1:$DB$79,Results!$C69,FALSE)=$I69,$P69,IF(HLOOKUP(AV$2,Monitoring_eng!$A$1:$DB$79,Results!$C69,FALSE)=$K69,$Q69,IF(HLOOKUP(AV$2,Monitoring_eng!$A$1:$DB$79,Results!$C69,FALSE)=$M69,$R69,IF(HLOOKUP(AV$2,Monitoring_eng!$A$1:$DB$79,Results!$C69,FALSE)=$O69,$S69,"CHYBA")))))</f>
        <v>1</v>
      </c>
      <c r="AW69" s="60">
        <f>IF(ISBLANK(HLOOKUP(AW$2,Monitoring_eng!$A$1:$DB$79,Results!$C69,FALSE)),"",IF(HLOOKUP(AW$2,Monitoring_eng!$A$1:$DB$79,Results!$C69,FALSE)=$I69,$P69,IF(HLOOKUP(AW$2,Monitoring_eng!$A$1:$DB$79,Results!$C69,FALSE)=$K69,$Q69,IF(HLOOKUP(AW$2,Monitoring_eng!$A$1:$DB$79,Results!$C69,FALSE)=$M69,$R69,IF(HLOOKUP(AW$2,Monitoring_eng!$A$1:$DB$79,Results!$C69,FALSE)=$O69,$S69,"CHYBA")))))</f>
        <v>1</v>
      </c>
      <c r="AX69" s="60">
        <f>IF(ISBLANK(HLOOKUP(AX$2,Monitoring_eng!$A$1:$DB$79,Results!$C69,FALSE)),"",IF(HLOOKUP(AX$2,Monitoring_eng!$A$1:$DB$79,Results!$C69,FALSE)=$I69,$P69,IF(HLOOKUP(AX$2,Monitoring_eng!$A$1:$DB$79,Results!$C69,FALSE)=$K69,$Q69,IF(HLOOKUP(AX$2,Monitoring_eng!$A$1:$DB$79,Results!$C69,FALSE)=$M69,$R69,IF(HLOOKUP(AX$2,Monitoring_eng!$A$1:$DB$79,Results!$C69,FALSE)=$O69,$S69,"CHYBA")))))</f>
        <v>0</v>
      </c>
      <c r="AY69" s="60">
        <f>IF(ISBLANK(HLOOKUP(AY$2,Monitoring_eng!$A$1:$DB$79,Results!$C69,FALSE)),"",IF(HLOOKUP(AY$2,Monitoring_eng!$A$1:$DB$79,Results!$C69,FALSE)=$I69,$P69,IF(HLOOKUP(AY$2,Monitoring_eng!$A$1:$DB$79,Results!$C69,FALSE)=$K69,$Q69,IF(HLOOKUP(AY$2,Monitoring_eng!$A$1:$DB$79,Results!$C69,FALSE)=$M69,$R69,IF(HLOOKUP(AY$2,Monitoring_eng!$A$1:$DB$79,Results!$C69,FALSE)=$O69,$S69,"CHYBA")))))</f>
        <v>0</v>
      </c>
      <c r="AZ69" s="60">
        <f>IF(ISBLANK(HLOOKUP(AZ$2,Monitoring_eng!$A$1:$DB$79,Results!$C69,FALSE)),"",IF(HLOOKUP(AZ$2,Monitoring_eng!$A$1:$DB$79,Results!$C69,FALSE)=$I69,$P69,IF(HLOOKUP(AZ$2,Monitoring_eng!$A$1:$DB$79,Results!$C69,FALSE)=$K69,$Q69,IF(HLOOKUP(AZ$2,Monitoring_eng!$A$1:$DB$79,Results!$C69,FALSE)=$M69,$R69,IF(HLOOKUP(AZ$2,Monitoring_eng!$A$1:$DB$79,Results!$C69,FALSE)=$O69,$S69,"CHYBA")))))</f>
        <v>0.5</v>
      </c>
      <c r="BA69" s="60">
        <f>IF(ISBLANK(HLOOKUP(BA$2,Monitoring_eng!$A$1:$DB$79,Results!$C69,FALSE)),"",IF(HLOOKUP(BA$2,Monitoring_eng!$A$1:$DB$79,Results!$C69,FALSE)=$I69,$P69,IF(HLOOKUP(BA$2,Monitoring_eng!$A$1:$DB$79,Results!$C69,FALSE)=$K69,$Q69,IF(HLOOKUP(BA$2,Monitoring_eng!$A$1:$DB$79,Results!$C69,FALSE)=$M69,$R69,IF(HLOOKUP(BA$2,Monitoring_eng!$A$1:$DB$79,Results!$C69,FALSE)=$O69,$S69,"CHYBA")))))</f>
        <v>0</v>
      </c>
      <c r="BB69" s="60">
        <f>IF(ISBLANK(HLOOKUP(BB$2,Monitoring_eng!$A$1:$DB$79,Results!$C69,FALSE)),"",IF(HLOOKUP(BB$2,Monitoring_eng!$A$1:$DB$79,Results!$C69,FALSE)=$I69,$P69,IF(HLOOKUP(BB$2,Monitoring_eng!$A$1:$DB$79,Results!$C69,FALSE)=$K69,$Q69,IF(HLOOKUP(BB$2,Monitoring_eng!$A$1:$DB$79,Results!$C69,FALSE)=$M69,$R69,IF(HLOOKUP(BB$2,Monitoring_eng!$A$1:$DB$79,Results!$C69,FALSE)=$O69,$S69,"CHYBA")))))</f>
        <v>0.5</v>
      </c>
      <c r="BC69" s="60">
        <f>IF(ISBLANK(HLOOKUP(BC$2,Monitoring_eng!$A$1:$DB$79,Results!$C69,FALSE)),"",IF(HLOOKUP(BC$2,Monitoring_eng!$A$1:$DB$79,Results!$C69,FALSE)=$I69,$P69,IF(HLOOKUP(BC$2,Monitoring_eng!$A$1:$DB$79,Results!$C69,FALSE)=$K69,$Q69,IF(HLOOKUP(BC$2,Monitoring_eng!$A$1:$DB$79,Results!$C69,FALSE)=$M69,$R69,IF(HLOOKUP(BC$2,Monitoring_eng!$A$1:$DB$79,Results!$C69,FALSE)=$O69,$S69,"CHYBA")))))</f>
        <v>0</v>
      </c>
      <c r="BD69" s="60">
        <f>IF(ISBLANK(HLOOKUP(BD$2,Monitoring_eng!$A$1:$DB$79,Results!$C69,FALSE)),"",IF(HLOOKUP(BD$2,Monitoring_eng!$A$1:$DB$79,Results!$C69,FALSE)=$I69,$P69,IF(HLOOKUP(BD$2,Monitoring_eng!$A$1:$DB$79,Results!$C69,FALSE)=$K69,$Q69,IF(HLOOKUP(BD$2,Monitoring_eng!$A$1:$DB$79,Results!$C69,FALSE)=$M69,$R69,IF(HLOOKUP(BD$2,Monitoring_eng!$A$1:$DB$79,Results!$C69,FALSE)=$O69,$S69,"CHYBA")))))</f>
        <v>1</v>
      </c>
      <c r="BE69" s="60">
        <f>IF(ISBLANK(HLOOKUP(BE$2,Monitoring_eng!$A$1:$DB$79,Results!$C69,FALSE)),"",IF(HLOOKUP(BE$2,Monitoring_eng!$A$1:$DB$79,Results!$C69,FALSE)=$I69,$P69,IF(HLOOKUP(BE$2,Monitoring_eng!$A$1:$DB$79,Results!$C69,FALSE)=$K69,$Q69,IF(HLOOKUP(BE$2,Monitoring_eng!$A$1:$DB$79,Results!$C69,FALSE)=$M69,$R69,IF(HLOOKUP(BE$2,Monitoring_eng!$A$1:$DB$79,Results!$C69,FALSE)=$O69,$S69,"CHYBA")))))</f>
        <v>1</v>
      </c>
      <c r="BF69" s="60">
        <f>IF(ISBLANK(HLOOKUP(BF$2,Monitoring_eng!$A$1:$DB$79,Results!$C69,FALSE)),"",IF(HLOOKUP(BF$2,Monitoring_eng!$A$1:$DB$79,Results!$C69,FALSE)=$I69,$P69,IF(HLOOKUP(BF$2,Monitoring_eng!$A$1:$DB$79,Results!$C69,FALSE)=$K69,$Q69,IF(HLOOKUP(BF$2,Monitoring_eng!$A$1:$DB$79,Results!$C69,FALSE)=$M69,$R69,IF(HLOOKUP(BF$2,Monitoring_eng!$A$1:$DB$79,Results!$C69,FALSE)=$O69,$S69,"CHYBA")))))</f>
        <v>0</v>
      </c>
      <c r="BG69" s="60">
        <f>IF(ISBLANK(HLOOKUP(BG$2,Monitoring_eng!$A$1:$DB$79,Results!$C69,FALSE)),"",IF(HLOOKUP(BG$2,Monitoring_eng!$A$1:$DB$79,Results!$C69,FALSE)=$I69,$P69,IF(HLOOKUP(BG$2,Monitoring_eng!$A$1:$DB$79,Results!$C69,FALSE)=$K69,$Q69,IF(HLOOKUP(BG$2,Monitoring_eng!$A$1:$DB$79,Results!$C69,FALSE)=$M69,$R69,IF(HLOOKUP(BG$2,Monitoring_eng!$A$1:$DB$79,Results!$C69,FALSE)=$O69,$S69,"CHYBA")))))</f>
        <v>0.5</v>
      </c>
      <c r="BH69" s="60">
        <f>IF(ISBLANK(HLOOKUP(BH$2,Monitoring_eng!$A$1:$DB$79,Results!$C69,FALSE)),"",IF(HLOOKUP(BH$2,Monitoring_eng!$A$1:$DB$79,Results!$C69,FALSE)=$I69,$P69,IF(HLOOKUP(BH$2,Monitoring_eng!$A$1:$DB$79,Results!$C69,FALSE)=$K69,$Q69,IF(HLOOKUP(BH$2,Monitoring_eng!$A$1:$DB$79,Results!$C69,FALSE)=$M69,$R69,IF(HLOOKUP(BH$2,Monitoring_eng!$A$1:$DB$79,Results!$C69,FALSE)=$O69,$S69,"CHYBA")))))</f>
        <v>1</v>
      </c>
      <c r="BI69" s="60">
        <f>IF(ISBLANK(HLOOKUP(BI$2,Monitoring_eng!$A$1:$DB$79,Results!$C69,FALSE)),"",IF(HLOOKUP(BI$2,Monitoring_eng!$A$1:$DB$79,Results!$C69,FALSE)=$I69,$P69,IF(HLOOKUP(BI$2,Monitoring_eng!$A$1:$DB$79,Results!$C69,FALSE)=$K69,$Q69,IF(HLOOKUP(BI$2,Monitoring_eng!$A$1:$DB$79,Results!$C69,FALSE)=$M69,$R69,IF(HLOOKUP(BI$2,Monitoring_eng!$A$1:$DB$79,Results!$C69,FALSE)=$O69,$S69,"CHYBA")))))</f>
        <v>1</v>
      </c>
      <c r="BJ69" s="60">
        <f>IF(ISBLANK(HLOOKUP(BJ$2,Monitoring_eng!$A$1:$DB$79,Results!$C69,FALSE)),"",IF(HLOOKUP(BJ$2,Monitoring_eng!$A$1:$DB$79,Results!$C69,FALSE)=$I69,$P69,IF(HLOOKUP(BJ$2,Monitoring_eng!$A$1:$DB$79,Results!$C69,FALSE)=$K69,$Q69,IF(HLOOKUP(BJ$2,Monitoring_eng!$A$1:$DB$79,Results!$C69,FALSE)=$M69,$R69,IF(HLOOKUP(BJ$2,Monitoring_eng!$A$1:$DB$79,Results!$C69,FALSE)=$O69,$S69,"CHYBA")))))</f>
        <v>0</v>
      </c>
      <c r="BK69" s="60">
        <f>IF(ISBLANK(HLOOKUP(BK$2,Monitoring_eng!$A$1:$DB$79,Results!$C69,FALSE)),"",IF(HLOOKUP(BK$2,Monitoring_eng!$A$1:$DB$79,Results!$C69,FALSE)=$I69,$P69,IF(HLOOKUP(BK$2,Monitoring_eng!$A$1:$DB$79,Results!$C69,FALSE)=$K69,$Q69,IF(HLOOKUP(BK$2,Monitoring_eng!$A$1:$DB$79,Results!$C69,FALSE)=$M69,$R69,IF(HLOOKUP(BK$2,Monitoring_eng!$A$1:$DB$79,Results!$C69,FALSE)=$O69,$S69,"CHYBA")))))</f>
        <v>0.5</v>
      </c>
      <c r="BL69" s="60">
        <f>IF(ISBLANK(HLOOKUP(BL$2,Monitoring_eng!$A$1:$DB$79,Results!$C69,FALSE)),"",IF(HLOOKUP(BL$2,Monitoring_eng!$A$1:$DB$79,Results!$C69,FALSE)=$I69,$P69,IF(HLOOKUP(BL$2,Monitoring_eng!$A$1:$DB$79,Results!$C69,FALSE)=$K69,$Q69,IF(HLOOKUP(BL$2,Monitoring_eng!$A$1:$DB$79,Results!$C69,FALSE)=$M69,$R69,IF(HLOOKUP(BL$2,Monitoring_eng!$A$1:$DB$79,Results!$C69,FALSE)=$O69,$S69,"CHYBA")))))</f>
        <v>0.5</v>
      </c>
      <c r="BM69" s="60">
        <f>IF(ISBLANK(HLOOKUP(BM$2,Monitoring_eng!$A$1:$DB$79,Results!$C69,FALSE)),"",IF(HLOOKUP(BM$2,Monitoring_eng!$A$1:$DB$79,Results!$C69,FALSE)=$I69,$P69,IF(HLOOKUP(BM$2,Monitoring_eng!$A$1:$DB$79,Results!$C69,FALSE)=$K69,$Q69,IF(HLOOKUP(BM$2,Monitoring_eng!$A$1:$DB$79,Results!$C69,FALSE)=$M69,$R69,IF(HLOOKUP(BM$2,Monitoring_eng!$A$1:$DB$79,Results!$C69,FALSE)=$O69,$S69,"CHYBA")))))</f>
        <v>1</v>
      </c>
      <c r="BN69" s="60">
        <f>IF(ISBLANK(HLOOKUP(BN$2,Monitoring_eng!$A$1:$DB$79,Results!$C69,FALSE)),"",IF(HLOOKUP(BN$2,Monitoring_eng!$A$1:$DB$79,Results!$C69,FALSE)=$I69,$P69,IF(HLOOKUP(BN$2,Monitoring_eng!$A$1:$DB$79,Results!$C69,FALSE)=$K69,$Q69,IF(HLOOKUP(BN$2,Monitoring_eng!$A$1:$DB$79,Results!$C69,FALSE)=$M69,$R69,IF(HLOOKUP(BN$2,Monitoring_eng!$A$1:$DB$79,Results!$C69,FALSE)=$O69,$S69,"CHYBA")))))</f>
        <v>0</v>
      </c>
      <c r="BO69" s="60">
        <f>IF(ISBLANK(HLOOKUP(BO$2,Monitoring_eng!$A$1:$DB$79,Results!$C69,FALSE)),"",IF(HLOOKUP(BO$2,Monitoring_eng!$A$1:$DB$79,Results!$C69,FALSE)=$I69,$P69,IF(HLOOKUP(BO$2,Monitoring_eng!$A$1:$DB$79,Results!$C69,FALSE)=$K69,$Q69,IF(HLOOKUP(BO$2,Monitoring_eng!$A$1:$DB$79,Results!$C69,FALSE)=$M69,$R69,IF(HLOOKUP(BO$2,Monitoring_eng!$A$1:$DB$79,Results!$C69,FALSE)=$O69,$S69,"CHYBA")))))</f>
        <v>0</v>
      </c>
      <c r="BP69" s="60">
        <f>IF(ISBLANK(HLOOKUP(BP$2,Monitoring_eng!$A$1:$DB$79,Results!$C69,FALSE)),"",IF(HLOOKUP(BP$2,Monitoring_eng!$A$1:$DB$79,Results!$C69,FALSE)=$I69,$P69,IF(HLOOKUP(BP$2,Monitoring_eng!$A$1:$DB$79,Results!$C69,FALSE)=$K69,$Q69,IF(HLOOKUP(BP$2,Monitoring_eng!$A$1:$DB$79,Results!$C69,FALSE)=$M69,$R69,IF(HLOOKUP(BP$2,Monitoring_eng!$A$1:$DB$79,Results!$C69,FALSE)=$O69,$S69,"CHYBA")))))</f>
        <v>0</v>
      </c>
      <c r="BQ69" s="60">
        <f>IF(ISBLANK(HLOOKUP(BQ$2,Monitoring_eng!$A$1:$DB$79,Results!$C69,FALSE)),"",IF(HLOOKUP(BQ$2,Monitoring_eng!$A$1:$DB$79,Results!$C69,FALSE)=$I69,$P69,IF(HLOOKUP(BQ$2,Monitoring_eng!$A$1:$DB$79,Results!$C69,FALSE)=$K69,$Q69,IF(HLOOKUP(BQ$2,Monitoring_eng!$A$1:$DB$79,Results!$C69,FALSE)=$M69,$R69,IF(HLOOKUP(BQ$2,Monitoring_eng!$A$1:$DB$79,Results!$C69,FALSE)=$O69,$S69,"CHYBA")))))</f>
        <v>1</v>
      </c>
    </row>
    <row r="70" spans="1:69" x14ac:dyDescent="0.3">
      <c r="A70" s="37" t="s">
        <v>920</v>
      </c>
      <c r="B70" s="37" t="s">
        <v>370</v>
      </c>
      <c r="C70" s="37">
        <v>69</v>
      </c>
      <c r="D70" s="45" t="s">
        <v>167</v>
      </c>
      <c r="E70" s="45" t="s">
        <v>196</v>
      </c>
      <c r="F70" s="53" t="s">
        <v>67</v>
      </c>
      <c r="G70" s="37">
        <v>1</v>
      </c>
      <c r="H70" s="37" t="s">
        <v>481</v>
      </c>
      <c r="I70" s="37" t="s">
        <v>621</v>
      </c>
      <c r="J70" s="37" t="s">
        <v>482</v>
      </c>
      <c r="K70" s="59" t="s">
        <v>622</v>
      </c>
      <c r="L70" s="37" t="s">
        <v>483</v>
      </c>
      <c r="M70" s="37" t="s">
        <v>623</v>
      </c>
      <c r="N70" s="37" t="s">
        <v>755</v>
      </c>
      <c r="O70" s="37" t="s">
        <v>755</v>
      </c>
      <c r="P70" s="37">
        <f t="shared" si="2"/>
        <v>1</v>
      </c>
      <c r="Q70" s="37">
        <v>0</v>
      </c>
      <c r="R70" s="37">
        <f t="shared" si="3"/>
        <v>0.5</v>
      </c>
      <c r="S70" s="37" t="s">
        <v>755</v>
      </c>
      <c r="T70" s="60">
        <f>IF(ISBLANK(HLOOKUP(T$2,Monitoring_eng!$A$1:$DB$79,Results!$C70,FALSE)),"",IF(HLOOKUP(T$2,Monitoring_eng!$A$1:$DB$79,Results!$C70,FALSE)=$I70,$P70,IF(HLOOKUP(T$2,Monitoring_eng!$A$1:$DB$79,Results!$C70,FALSE)=$K70,$Q70,IF(HLOOKUP(T$2,Monitoring_eng!$A$1:$DB$79,Results!$C70,FALSE)=$M70,$R70,IF(HLOOKUP(T$2,Monitoring_eng!$A$1:$DB$79,Results!$C70,FALSE)=$O70,$S70,"CHYBA")))))</f>
        <v>1</v>
      </c>
      <c r="U70" s="60">
        <f>IF(ISBLANK(HLOOKUP(U$2,Monitoring_eng!$A$1:$DB$79,Results!$C70,FALSE)),"",IF(HLOOKUP(U$2,Monitoring_eng!$A$1:$DB$79,Results!$C70,FALSE)=$I70,$P70,IF(HLOOKUP(U$2,Monitoring_eng!$A$1:$DB$79,Results!$C70,FALSE)=$K70,$Q70,IF(HLOOKUP(U$2,Monitoring_eng!$A$1:$DB$79,Results!$C70,FALSE)=$M70,$R70,IF(HLOOKUP(U$2,Monitoring_eng!$A$1:$DB$79,Results!$C70,FALSE)=$O70,$S70,"CHYBA")))))</f>
        <v>0</v>
      </c>
      <c r="V70" s="60">
        <f>IF(ISBLANK(HLOOKUP(V$2,Monitoring_eng!$A$1:$DB$79,Results!$C70,FALSE)),"",IF(HLOOKUP(V$2,Monitoring_eng!$A$1:$DB$79,Results!$C70,FALSE)=$I70,$P70,IF(HLOOKUP(V$2,Monitoring_eng!$A$1:$DB$79,Results!$C70,FALSE)=$K70,$Q70,IF(HLOOKUP(V$2,Monitoring_eng!$A$1:$DB$79,Results!$C70,FALSE)=$M70,$R70,IF(HLOOKUP(V$2,Monitoring_eng!$A$1:$DB$79,Results!$C70,FALSE)=$O70,$S70,"CHYBA")))))</f>
        <v>0</v>
      </c>
      <c r="W70" s="60">
        <f>IF(ISBLANK(HLOOKUP(W$2,Monitoring_eng!$A$1:$DB$79,Results!$C70,FALSE)),"",IF(HLOOKUP(W$2,Monitoring_eng!$A$1:$DB$79,Results!$C70,FALSE)=$I70,$P70,IF(HLOOKUP(W$2,Monitoring_eng!$A$1:$DB$79,Results!$C70,FALSE)=$K70,$Q70,IF(HLOOKUP(W$2,Monitoring_eng!$A$1:$DB$79,Results!$C70,FALSE)=$M70,$R70,IF(HLOOKUP(W$2,Monitoring_eng!$A$1:$DB$79,Results!$C70,FALSE)=$O70,$S70,"CHYBA")))))</f>
        <v>0</v>
      </c>
      <c r="X70" s="60">
        <f>IF(ISBLANK(HLOOKUP(X$2,Monitoring_eng!$A$1:$DB$79,Results!$C70,FALSE)),"",IF(HLOOKUP(X$2,Monitoring_eng!$A$1:$DB$79,Results!$C70,FALSE)=$I70,$P70,IF(HLOOKUP(X$2,Monitoring_eng!$A$1:$DB$79,Results!$C70,FALSE)=$K70,$Q70,IF(HLOOKUP(X$2,Monitoring_eng!$A$1:$DB$79,Results!$C70,FALSE)=$M70,$R70,IF(HLOOKUP(X$2,Monitoring_eng!$A$1:$DB$79,Results!$C70,FALSE)=$O70,$S70,"CHYBA")))))</f>
        <v>1</v>
      </c>
      <c r="Y70" s="60">
        <f>IF(ISBLANK(HLOOKUP(Y$2,Monitoring_eng!$A$1:$DB$79,Results!$C70,FALSE)),"",IF(HLOOKUP(Y$2,Monitoring_eng!$A$1:$DB$79,Results!$C70,FALSE)=$I70,$P70,IF(HLOOKUP(Y$2,Monitoring_eng!$A$1:$DB$79,Results!$C70,FALSE)=$K70,$Q70,IF(HLOOKUP(Y$2,Monitoring_eng!$A$1:$DB$79,Results!$C70,FALSE)=$M70,$R70,IF(HLOOKUP(Y$2,Monitoring_eng!$A$1:$DB$79,Results!$C70,FALSE)=$O70,$S70,"CHYBA")))))</f>
        <v>1</v>
      </c>
      <c r="Z70" s="60">
        <f>IF(ISBLANK(HLOOKUP(Z$2,Monitoring_eng!$A$1:$DB$79,Results!$C70,FALSE)),"",IF(HLOOKUP(Z$2,Monitoring_eng!$A$1:$DB$79,Results!$C70,FALSE)=$I70,$P70,IF(HLOOKUP(Z$2,Monitoring_eng!$A$1:$DB$79,Results!$C70,FALSE)=$K70,$Q70,IF(HLOOKUP(Z$2,Monitoring_eng!$A$1:$DB$79,Results!$C70,FALSE)=$M70,$R70,IF(HLOOKUP(Z$2,Monitoring_eng!$A$1:$DB$79,Results!$C70,FALSE)=$O70,$S70,"CHYBA")))))</f>
        <v>0</v>
      </c>
      <c r="AA70" s="60">
        <f>IF(ISBLANK(HLOOKUP(AA$2,Monitoring_eng!$A$1:$DB$79,Results!$C70,FALSE)),"",IF(HLOOKUP(AA$2,Monitoring_eng!$A$1:$DB$79,Results!$C70,FALSE)=$I70,$P70,IF(HLOOKUP(AA$2,Monitoring_eng!$A$1:$DB$79,Results!$C70,FALSE)=$K70,$Q70,IF(HLOOKUP(AA$2,Monitoring_eng!$A$1:$DB$79,Results!$C70,FALSE)=$M70,$R70,IF(HLOOKUP(AA$2,Monitoring_eng!$A$1:$DB$79,Results!$C70,FALSE)=$O70,$S70,"CHYBA")))))</f>
        <v>0</v>
      </c>
      <c r="AB70" s="60">
        <f>IF(ISBLANK(HLOOKUP(AB$2,Monitoring_eng!$A$1:$DB$79,Results!$C70,FALSE)),"",IF(HLOOKUP(AB$2,Monitoring_eng!$A$1:$DB$79,Results!$C70,FALSE)=$I70,$P70,IF(HLOOKUP(AB$2,Monitoring_eng!$A$1:$DB$79,Results!$C70,FALSE)=$K70,$Q70,IF(HLOOKUP(AB$2,Monitoring_eng!$A$1:$DB$79,Results!$C70,FALSE)=$M70,$R70,IF(HLOOKUP(AB$2,Monitoring_eng!$A$1:$DB$79,Results!$C70,FALSE)=$O70,$S70,"CHYBA")))))</f>
        <v>1</v>
      </c>
      <c r="AC70" s="60">
        <f>IF(ISBLANK(HLOOKUP(AC$2,Monitoring_eng!$A$1:$DB$79,Results!$C70,FALSE)),"",IF(HLOOKUP(AC$2,Monitoring_eng!$A$1:$DB$79,Results!$C70,FALSE)=$I70,$P70,IF(HLOOKUP(AC$2,Monitoring_eng!$A$1:$DB$79,Results!$C70,FALSE)=$K70,$Q70,IF(HLOOKUP(AC$2,Monitoring_eng!$A$1:$DB$79,Results!$C70,FALSE)=$M70,$R70,IF(HLOOKUP(AC$2,Monitoring_eng!$A$1:$DB$79,Results!$C70,FALSE)=$O70,$S70,"CHYBA")))))</f>
        <v>0</v>
      </c>
      <c r="AD70" s="60">
        <f>IF(ISBLANK(HLOOKUP(AD$2,Monitoring_eng!$A$1:$DB$79,Results!$C70,FALSE)),"",IF(HLOOKUP(AD$2,Monitoring_eng!$A$1:$DB$79,Results!$C70,FALSE)=$I70,$P70,IF(HLOOKUP(AD$2,Monitoring_eng!$A$1:$DB$79,Results!$C70,FALSE)=$K70,$Q70,IF(HLOOKUP(AD$2,Monitoring_eng!$A$1:$DB$79,Results!$C70,FALSE)=$M70,$R70,IF(HLOOKUP(AD$2,Monitoring_eng!$A$1:$DB$79,Results!$C70,FALSE)=$O70,$S70,"CHYBA")))))</f>
        <v>1</v>
      </c>
      <c r="AE70" s="60">
        <f>IF(ISBLANK(HLOOKUP(AE$2,Monitoring_eng!$A$1:$DB$79,Results!$C70,FALSE)),"",IF(HLOOKUP(AE$2,Monitoring_eng!$A$1:$DB$79,Results!$C70,FALSE)=$I70,$P70,IF(HLOOKUP(AE$2,Monitoring_eng!$A$1:$DB$79,Results!$C70,FALSE)=$K70,$Q70,IF(HLOOKUP(AE$2,Monitoring_eng!$A$1:$DB$79,Results!$C70,FALSE)=$M70,$R70,IF(HLOOKUP(AE$2,Monitoring_eng!$A$1:$DB$79,Results!$C70,FALSE)=$O70,$S70,"CHYBA")))))</f>
        <v>0</v>
      </c>
      <c r="AF70" s="60">
        <f>IF(ISBLANK(HLOOKUP(AF$2,Monitoring_eng!$A$1:$DB$79,Results!$C70,FALSE)),"",IF(HLOOKUP(AF$2,Monitoring_eng!$A$1:$DB$79,Results!$C70,FALSE)=$I70,$P70,IF(HLOOKUP(AF$2,Monitoring_eng!$A$1:$DB$79,Results!$C70,FALSE)=$K70,$Q70,IF(HLOOKUP(AF$2,Monitoring_eng!$A$1:$DB$79,Results!$C70,FALSE)=$M70,$R70,IF(HLOOKUP(AF$2,Monitoring_eng!$A$1:$DB$79,Results!$C70,FALSE)=$O70,$S70,"CHYBA")))))</f>
        <v>0</v>
      </c>
      <c r="AG70" s="60">
        <f>IF(ISBLANK(HLOOKUP(AG$2,Monitoring_eng!$A$1:$DB$79,Results!$C70,FALSE)),"",IF(HLOOKUP(AG$2,Monitoring_eng!$A$1:$DB$79,Results!$C70,FALSE)=$I70,$P70,IF(HLOOKUP(AG$2,Monitoring_eng!$A$1:$DB$79,Results!$C70,FALSE)=$K70,$Q70,IF(HLOOKUP(AG$2,Monitoring_eng!$A$1:$DB$79,Results!$C70,FALSE)=$M70,$R70,IF(HLOOKUP(AG$2,Monitoring_eng!$A$1:$DB$79,Results!$C70,FALSE)=$O70,$S70,"CHYBA")))))</f>
        <v>1</v>
      </c>
      <c r="AH70" s="60">
        <f>IF(ISBLANK(HLOOKUP(AH$2,Monitoring_eng!$A$1:$DB$79,Results!$C70,FALSE)),"",IF(HLOOKUP(AH$2,Monitoring_eng!$A$1:$DB$79,Results!$C70,FALSE)=$I70,$P70,IF(HLOOKUP(AH$2,Monitoring_eng!$A$1:$DB$79,Results!$C70,FALSE)=$K70,$Q70,IF(HLOOKUP(AH$2,Monitoring_eng!$A$1:$DB$79,Results!$C70,FALSE)=$M70,$R70,IF(HLOOKUP(AH$2,Monitoring_eng!$A$1:$DB$79,Results!$C70,FALSE)=$O70,$S70,"CHYBA")))))</f>
        <v>1</v>
      </c>
      <c r="AI70" s="60">
        <f>IF(ISBLANK(HLOOKUP(AI$2,Monitoring_eng!$A$1:$DB$79,Results!$C70,FALSE)),"",IF(HLOOKUP(AI$2,Monitoring_eng!$A$1:$DB$79,Results!$C70,FALSE)=$I70,$P70,IF(HLOOKUP(AI$2,Monitoring_eng!$A$1:$DB$79,Results!$C70,FALSE)=$K70,$Q70,IF(HLOOKUP(AI$2,Monitoring_eng!$A$1:$DB$79,Results!$C70,FALSE)=$M70,$R70,IF(HLOOKUP(AI$2,Monitoring_eng!$A$1:$DB$79,Results!$C70,FALSE)=$O70,$S70,"CHYBA")))))</f>
        <v>0</v>
      </c>
      <c r="AJ70" s="60">
        <f>IF(ISBLANK(HLOOKUP(AJ$2,Monitoring_eng!$A$1:$DB$79,Results!$C70,FALSE)),"",IF(HLOOKUP(AJ$2,Monitoring_eng!$A$1:$DB$79,Results!$C70,FALSE)=$I70,$P70,IF(HLOOKUP(AJ$2,Monitoring_eng!$A$1:$DB$79,Results!$C70,FALSE)=$K70,$Q70,IF(HLOOKUP(AJ$2,Monitoring_eng!$A$1:$DB$79,Results!$C70,FALSE)=$M70,$R70,IF(HLOOKUP(AJ$2,Monitoring_eng!$A$1:$DB$79,Results!$C70,FALSE)=$O70,$S70,"CHYBA")))))</f>
        <v>1</v>
      </c>
      <c r="AK70" s="60">
        <f>IF(ISBLANK(HLOOKUP(AK$2,Monitoring_eng!$A$1:$DB$79,Results!$C70,FALSE)),"",IF(HLOOKUP(AK$2,Monitoring_eng!$A$1:$DB$79,Results!$C70,FALSE)=$I70,$P70,IF(HLOOKUP(AK$2,Monitoring_eng!$A$1:$DB$79,Results!$C70,FALSE)=$K70,$Q70,IF(HLOOKUP(AK$2,Monitoring_eng!$A$1:$DB$79,Results!$C70,FALSE)=$M70,$R70,IF(HLOOKUP(AK$2,Monitoring_eng!$A$1:$DB$79,Results!$C70,FALSE)=$O70,$S70,"CHYBA")))))</f>
        <v>1</v>
      </c>
      <c r="AL70" s="60">
        <f>IF(ISBLANK(HLOOKUP(AL$2,Monitoring_eng!$A$1:$DB$79,Results!$C70,FALSE)),"",IF(HLOOKUP(AL$2,Monitoring_eng!$A$1:$DB$79,Results!$C70,FALSE)=$I70,$P70,IF(HLOOKUP(AL$2,Monitoring_eng!$A$1:$DB$79,Results!$C70,FALSE)=$K70,$Q70,IF(HLOOKUP(AL$2,Monitoring_eng!$A$1:$DB$79,Results!$C70,FALSE)=$M70,$R70,IF(HLOOKUP(AL$2,Monitoring_eng!$A$1:$DB$79,Results!$C70,FALSE)=$O70,$S70,"CHYBA")))))</f>
        <v>1</v>
      </c>
      <c r="AM70" s="60">
        <f>IF(ISBLANK(HLOOKUP(AM$2,Monitoring_eng!$A$1:$DB$79,Results!$C70,FALSE)),"",IF(HLOOKUP(AM$2,Monitoring_eng!$A$1:$DB$79,Results!$C70,FALSE)=$I70,$P70,IF(HLOOKUP(AM$2,Monitoring_eng!$A$1:$DB$79,Results!$C70,FALSE)=$K70,$Q70,IF(HLOOKUP(AM$2,Monitoring_eng!$A$1:$DB$79,Results!$C70,FALSE)=$M70,$R70,IF(HLOOKUP(AM$2,Monitoring_eng!$A$1:$DB$79,Results!$C70,FALSE)=$O70,$S70,"CHYBA")))))</f>
        <v>1</v>
      </c>
      <c r="AN70" s="60">
        <f>IF(ISBLANK(HLOOKUP(AN$2,Monitoring_eng!$A$1:$DB$79,Results!$C70,FALSE)),"",IF(HLOOKUP(AN$2,Monitoring_eng!$A$1:$DB$79,Results!$C70,FALSE)=$I70,$P70,IF(HLOOKUP(AN$2,Monitoring_eng!$A$1:$DB$79,Results!$C70,FALSE)=$K70,$Q70,IF(HLOOKUP(AN$2,Monitoring_eng!$A$1:$DB$79,Results!$C70,FALSE)=$M70,$R70,IF(HLOOKUP(AN$2,Monitoring_eng!$A$1:$DB$79,Results!$C70,FALSE)=$O70,$S70,"CHYBA")))))</f>
        <v>0</v>
      </c>
      <c r="AO70" s="60">
        <f>IF(ISBLANK(HLOOKUP(AO$2,Monitoring_eng!$A$1:$DB$79,Results!$C70,FALSE)),"",IF(HLOOKUP(AO$2,Monitoring_eng!$A$1:$DB$79,Results!$C70,FALSE)=$I70,$P70,IF(HLOOKUP(AO$2,Monitoring_eng!$A$1:$DB$79,Results!$C70,FALSE)=$K70,$Q70,IF(HLOOKUP(AO$2,Monitoring_eng!$A$1:$DB$79,Results!$C70,FALSE)=$M70,$R70,IF(HLOOKUP(AO$2,Monitoring_eng!$A$1:$DB$79,Results!$C70,FALSE)=$O70,$S70,"CHYBA")))))</f>
        <v>1</v>
      </c>
      <c r="AP70" s="60">
        <f>IF(ISBLANK(HLOOKUP(AP$2,Monitoring_eng!$A$1:$DB$79,Results!$C70,FALSE)),"",IF(HLOOKUP(AP$2,Monitoring_eng!$A$1:$DB$79,Results!$C70,FALSE)=$I70,$P70,IF(HLOOKUP(AP$2,Monitoring_eng!$A$1:$DB$79,Results!$C70,FALSE)=$K70,$Q70,IF(HLOOKUP(AP$2,Monitoring_eng!$A$1:$DB$79,Results!$C70,FALSE)=$M70,$R70,IF(HLOOKUP(AP$2,Monitoring_eng!$A$1:$DB$79,Results!$C70,FALSE)=$O70,$S70,"CHYBA")))))</f>
        <v>1</v>
      </c>
      <c r="AQ70" s="60">
        <f>IF(ISBLANK(HLOOKUP(AQ$2,Monitoring_eng!$A$1:$DB$79,Results!$C70,FALSE)),"",IF(HLOOKUP(AQ$2,Monitoring_eng!$A$1:$DB$79,Results!$C70,FALSE)=$I70,$P70,IF(HLOOKUP(AQ$2,Monitoring_eng!$A$1:$DB$79,Results!$C70,FALSE)=$K70,$Q70,IF(HLOOKUP(AQ$2,Monitoring_eng!$A$1:$DB$79,Results!$C70,FALSE)=$M70,$R70,IF(HLOOKUP(AQ$2,Monitoring_eng!$A$1:$DB$79,Results!$C70,FALSE)=$O70,$S70,"CHYBA")))))</f>
        <v>1</v>
      </c>
      <c r="AR70" s="60">
        <f>IF(ISBLANK(HLOOKUP(AR$2,Monitoring_eng!$A$1:$DB$79,Results!$C70,FALSE)),"",IF(HLOOKUP(AR$2,Monitoring_eng!$A$1:$DB$79,Results!$C70,FALSE)=$I70,$P70,IF(HLOOKUP(AR$2,Monitoring_eng!$A$1:$DB$79,Results!$C70,FALSE)=$K70,$Q70,IF(HLOOKUP(AR$2,Monitoring_eng!$A$1:$DB$79,Results!$C70,FALSE)=$M70,$R70,IF(HLOOKUP(AR$2,Monitoring_eng!$A$1:$DB$79,Results!$C70,FALSE)=$O70,$S70,"CHYBA")))))</f>
        <v>1</v>
      </c>
      <c r="AS70" s="60">
        <f>IF(ISBLANK(HLOOKUP(AS$2,Monitoring_eng!$A$1:$DB$79,Results!$C70,FALSE)),"",IF(HLOOKUP(AS$2,Monitoring_eng!$A$1:$DB$79,Results!$C70,FALSE)=$I70,$P70,IF(HLOOKUP(AS$2,Monitoring_eng!$A$1:$DB$79,Results!$C70,FALSE)=$K70,$Q70,IF(HLOOKUP(AS$2,Monitoring_eng!$A$1:$DB$79,Results!$C70,FALSE)=$M70,$R70,IF(HLOOKUP(AS$2,Monitoring_eng!$A$1:$DB$79,Results!$C70,FALSE)=$O70,$S70,"CHYBA")))))</f>
        <v>0</v>
      </c>
      <c r="AT70" s="60">
        <f>IF(ISBLANK(HLOOKUP(AT$2,Monitoring_eng!$A$1:$DB$79,Results!$C70,FALSE)),"",IF(HLOOKUP(AT$2,Monitoring_eng!$A$1:$DB$79,Results!$C70,FALSE)=$I70,$P70,IF(HLOOKUP(AT$2,Monitoring_eng!$A$1:$DB$79,Results!$C70,FALSE)=$K70,$Q70,IF(HLOOKUP(AT$2,Monitoring_eng!$A$1:$DB$79,Results!$C70,FALSE)=$M70,$R70,IF(HLOOKUP(AT$2,Monitoring_eng!$A$1:$DB$79,Results!$C70,FALSE)=$O70,$S70,"CHYBA")))))</f>
        <v>1</v>
      </c>
      <c r="AU70" s="60">
        <f>IF(ISBLANK(HLOOKUP(AU$2,Monitoring_eng!$A$1:$DB$79,Results!$C70,FALSE)),"",IF(HLOOKUP(AU$2,Monitoring_eng!$A$1:$DB$79,Results!$C70,FALSE)=$I70,$P70,IF(HLOOKUP(AU$2,Monitoring_eng!$A$1:$DB$79,Results!$C70,FALSE)=$K70,$Q70,IF(HLOOKUP(AU$2,Monitoring_eng!$A$1:$DB$79,Results!$C70,FALSE)=$M70,$R70,IF(HLOOKUP(AU$2,Monitoring_eng!$A$1:$DB$79,Results!$C70,FALSE)=$O70,$S70,"CHYBA")))))</f>
        <v>0</v>
      </c>
      <c r="AV70" s="60">
        <f>IF(ISBLANK(HLOOKUP(AV$2,Monitoring_eng!$A$1:$DB$79,Results!$C70,FALSE)),"",IF(HLOOKUP(AV$2,Monitoring_eng!$A$1:$DB$79,Results!$C70,FALSE)=$I70,$P70,IF(HLOOKUP(AV$2,Monitoring_eng!$A$1:$DB$79,Results!$C70,FALSE)=$K70,$Q70,IF(HLOOKUP(AV$2,Monitoring_eng!$A$1:$DB$79,Results!$C70,FALSE)=$M70,$R70,IF(HLOOKUP(AV$2,Monitoring_eng!$A$1:$DB$79,Results!$C70,FALSE)=$O70,$S70,"CHYBA")))))</f>
        <v>1</v>
      </c>
      <c r="AW70" s="60">
        <f>IF(ISBLANK(HLOOKUP(AW$2,Monitoring_eng!$A$1:$DB$79,Results!$C70,FALSE)),"",IF(HLOOKUP(AW$2,Monitoring_eng!$A$1:$DB$79,Results!$C70,FALSE)=$I70,$P70,IF(HLOOKUP(AW$2,Monitoring_eng!$A$1:$DB$79,Results!$C70,FALSE)=$K70,$Q70,IF(HLOOKUP(AW$2,Monitoring_eng!$A$1:$DB$79,Results!$C70,FALSE)=$M70,$R70,IF(HLOOKUP(AW$2,Monitoring_eng!$A$1:$DB$79,Results!$C70,FALSE)=$O70,$S70,"CHYBA")))))</f>
        <v>0</v>
      </c>
      <c r="AX70" s="60">
        <f>IF(ISBLANK(HLOOKUP(AX$2,Monitoring_eng!$A$1:$DB$79,Results!$C70,FALSE)),"",IF(HLOOKUP(AX$2,Monitoring_eng!$A$1:$DB$79,Results!$C70,FALSE)=$I70,$P70,IF(HLOOKUP(AX$2,Monitoring_eng!$A$1:$DB$79,Results!$C70,FALSE)=$K70,$Q70,IF(HLOOKUP(AX$2,Monitoring_eng!$A$1:$DB$79,Results!$C70,FALSE)=$M70,$R70,IF(HLOOKUP(AX$2,Monitoring_eng!$A$1:$DB$79,Results!$C70,FALSE)=$O70,$S70,"CHYBA")))))</f>
        <v>0</v>
      </c>
      <c r="AY70" s="60">
        <f>IF(ISBLANK(HLOOKUP(AY$2,Monitoring_eng!$A$1:$DB$79,Results!$C70,FALSE)),"",IF(HLOOKUP(AY$2,Monitoring_eng!$A$1:$DB$79,Results!$C70,FALSE)=$I70,$P70,IF(HLOOKUP(AY$2,Monitoring_eng!$A$1:$DB$79,Results!$C70,FALSE)=$K70,$Q70,IF(HLOOKUP(AY$2,Monitoring_eng!$A$1:$DB$79,Results!$C70,FALSE)=$M70,$R70,IF(HLOOKUP(AY$2,Monitoring_eng!$A$1:$DB$79,Results!$C70,FALSE)=$O70,$S70,"CHYBA")))))</f>
        <v>0</v>
      </c>
      <c r="AZ70" s="60">
        <f>IF(ISBLANK(HLOOKUP(AZ$2,Monitoring_eng!$A$1:$DB$79,Results!$C70,FALSE)),"",IF(HLOOKUP(AZ$2,Monitoring_eng!$A$1:$DB$79,Results!$C70,FALSE)=$I70,$P70,IF(HLOOKUP(AZ$2,Monitoring_eng!$A$1:$DB$79,Results!$C70,FALSE)=$K70,$Q70,IF(HLOOKUP(AZ$2,Monitoring_eng!$A$1:$DB$79,Results!$C70,FALSE)=$M70,$R70,IF(HLOOKUP(AZ$2,Monitoring_eng!$A$1:$DB$79,Results!$C70,FALSE)=$O70,$S70,"CHYBA")))))</f>
        <v>1</v>
      </c>
      <c r="BA70" s="60">
        <f>IF(ISBLANK(HLOOKUP(BA$2,Monitoring_eng!$A$1:$DB$79,Results!$C70,FALSE)),"",IF(HLOOKUP(BA$2,Monitoring_eng!$A$1:$DB$79,Results!$C70,FALSE)=$I70,$P70,IF(HLOOKUP(BA$2,Monitoring_eng!$A$1:$DB$79,Results!$C70,FALSE)=$K70,$Q70,IF(HLOOKUP(BA$2,Monitoring_eng!$A$1:$DB$79,Results!$C70,FALSE)=$M70,$R70,IF(HLOOKUP(BA$2,Monitoring_eng!$A$1:$DB$79,Results!$C70,FALSE)=$O70,$S70,"CHYBA")))))</f>
        <v>0</v>
      </c>
      <c r="BB70" s="60">
        <f>IF(ISBLANK(HLOOKUP(BB$2,Monitoring_eng!$A$1:$DB$79,Results!$C70,FALSE)),"",IF(HLOOKUP(BB$2,Monitoring_eng!$A$1:$DB$79,Results!$C70,FALSE)=$I70,$P70,IF(HLOOKUP(BB$2,Monitoring_eng!$A$1:$DB$79,Results!$C70,FALSE)=$K70,$Q70,IF(HLOOKUP(BB$2,Monitoring_eng!$A$1:$DB$79,Results!$C70,FALSE)=$M70,$R70,IF(HLOOKUP(BB$2,Monitoring_eng!$A$1:$DB$79,Results!$C70,FALSE)=$O70,$S70,"CHYBA")))))</f>
        <v>1</v>
      </c>
      <c r="BC70" s="60">
        <f>IF(ISBLANK(HLOOKUP(BC$2,Monitoring_eng!$A$1:$DB$79,Results!$C70,FALSE)),"",IF(HLOOKUP(BC$2,Monitoring_eng!$A$1:$DB$79,Results!$C70,FALSE)=$I70,$P70,IF(HLOOKUP(BC$2,Monitoring_eng!$A$1:$DB$79,Results!$C70,FALSE)=$K70,$Q70,IF(HLOOKUP(BC$2,Monitoring_eng!$A$1:$DB$79,Results!$C70,FALSE)=$M70,$R70,IF(HLOOKUP(BC$2,Monitoring_eng!$A$1:$DB$79,Results!$C70,FALSE)=$O70,$S70,"CHYBA")))))</f>
        <v>0</v>
      </c>
      <c r="BD70" s="60">
        <f>IF(ISBLANK(HLOOKUP(BD$2,Monitoring_eng!$A$1:$DB$79,Results!$C70,FALSE)),"",IF(HLOOKUP(BD$2,Monitoring_eng!$A$1:$DB$79,Results!$C70,FALSE)=$I70,$P70,IF(HLOOKUP(BD$2,Monitoring_eng!$A$1:$DB$79,Results!$C70,FALSE)=$K70,$Q70,IF(HLOOKUP(BD$2,Monitoring_eng!$A$1:$DB$79,Results!$C70,FALSE)=$M70,$R70,IF(HLOOKUP(BD$2,Monitoring_eng!$A$1:$DB$79,Results!$C70,FALSE)=$O70,$S70,"CHYBA")))))</f>
        <v>1</v>
      </c>
      <c r="BE70" s="60">
        <f>IF(ISBLANK(HLOOKUP(BE$2,Monitoring_eng!$A$1:$DB$79,Results!$C70,FALSE)),"",IF(HLOOKUP(BE$2,Monitoring_eng!$A$1:$DB$79,Results!$C70,FALSE)=$I70,$P70,IF(HLOOKUP(BE$2,Monitoring_eng!$A$1:$DB$79,Results!$C70,FALSE)=$K70,$Q70,IF(HLOOKUP(BE$2,Monitoring_eng!$A$1:$DB$79,Results!$C70,FALSE)=$M70,$R70,IF(HLOOKUP(BE$2,Monitoring_eng!$A$1:$DB$79,Results!$C70,FALSE)=$O70,$S70,"CHYBA")))))</f>
        <v>1</v>
      </c>
      <c r="BF70" s="60">
        <f>IF(ISBLANK(HLOOKUP(BF$2,Monitoring_eng!$A$1:$DB$79,Results!$C70,FALSE)),"",IF(HLOOKUP(BF$2,Monitoring_eng!$A$1:$DB$79,Results!$C70,FALSE)=$I70,$P70,IF(HLOOKUP(BF$2,Monitoring_eng!$A$1:$DB$79,Results!$C70,FALSE)=$K70,$Q70,IF(HLOOKUP(BF$2,Monitoring_eng!$A$1:$DB$79,Results!$C70,FALSE)=$M70,$R70,IF(HLOOKUP(BF$2,Monitoring_eng!$A$1:$DB$79,Results!$C70,FALSE)=$O70,$S70,"CHYBA")))))</f>
        <v>1</v>
      </c>
      <c r="BG70" s="60">
        <f>IF(ISBLANK(HLOOKUP(BG$2,Monitoring_eng!$A$1:$DB$79,Results!$C70,FALSE)),"",IF(HLOOKUP(BG$2,Monitoring_eng!$A$1:$DB$79,Results!$C70,FALSE)=$I70,$P70,IF(HLOOKUP(BG$2,Monitoring_eng!$A$1:$DB$79,Results!$C70,FALSE)=$K70,$Q70,IF(HLOOKUP(BG$2,Monitoring_eng!$A$1:$DB$79,Results!$C70,FALSE)=$M70,$R70,IF(HLOOKUP(BG$2,Monitoring_eng!$A$1:$DB$79,Results!$C70,FALSE)=$O70,$S70,"CHYBA")))))</f>
        <v>0.5</v>
      </c>
      <c r="BH70" s="60">
        <f>IF(ISBLANK(HLOOKUP(BH$2,Monitoring_eng!$A$1:$DB$79,Results!$C70,FALSE)),"",IF(HLOOKUP(BH$2,Monitoring_eng!$A$1:$DB$79,Results!$C70,FALSE)=$I70,$P70,IF(HLOOKUP(BH$2,Monitoring_eng!$A$1:$DB$79,Results!$C70,FALSE)=$K70,$Q70,IF(HLOOKUP(BH$2,Monitoring_eng!$A$1:$DB$79,Results!$C70,FALSE)=$M70,$R70,IF(HLOOKUP(BH$2,Monitoring_eng!$A$1:$DB$79,Results!$C70,FALSE)=$O70,$S70,"CHYBA")))))</f>
        <v>0</v>
      </c>
      <c r="BI70" s="60">
        <f>IF(ISBLANK(HLOOKUP(BI$2,Monitoring_eng!$A$1:$DB$79,Results!$C70,FALSE)),"",IF(HLOOKUP(BI$2,Monitoring_eng!$A$1:$DB$79,Results!$C70,FALSE)=$I70,$P70,IF(HLOOKUP(BI$2,Monitoring_eng!$A$1:$DB$79,Results!$C70,FALSE)=$K70,$Q70,IF(HLOOKUP(BI$2,Monitoring_eng!$A$1:$DB$79,Results!$C70,FALSE)=$M70,$R70,IF(HLOOKUP(BI$2,Monitoring_eng!$A$1:$DB$79,Results!$C70,FALSE)=$O70,$S70,"CHYBA")))))</f>
        <v>1</v>
      </c>
      <c r="BJ70" s="60">
        <f>IF(ISBLANK(HLOOKUP(BJ$2,Monitoring_eng!$A$1:$DB$79,Results!$C70,FALSE)),"",IF(HLOOKUP(BJ$2,Monitoring_eng!$A$1:$DB$79,Results!$C70,FALSE)=$I70,$P70,IF(HLOOKUP(BJ$2,Monitoring_eng!$A$1:$DB$79,Results!$C70,FALSE)=$K70,$Q70,IF(HLOOKUP(BJ$2,Monitoring_eng!$A$1:$DB$79,Results!$C70,FALSE)=$M70,$R70,IF(HLOOKUP(BJ$2,Monitoring_eng!$A$1:$DB$79,Results!$C70,FALSE)=$O70,$S70,"CHYBA")))))</f>
        <v>0</v>
      </c>
      <c r="BK70" s="60">
        <f>IF(ISBLANK(HLOOKUP(BK$2,Monitoring_eng!$A$1:$DB$79,Results!$C70,FALSE)),"",IF(HLOOKUP(BK$2,Monitoring_eng!$A$1:$DB$79,Results!$C70,FALSE)=$I70,$P70,IF(HLOOKUP(BK$2,Monitoring_eng!$A$1:$DB$79,Results!$C70,FALSE)=$K70,$Q70,IF(HLOOKUP(BK$2,Monitoring_eng!$A$1:$DB$79,Results!$C70,FALSE)=$M70,$R70,IF(HLOOKUP(BK$2,Monitoring_eng!$A$1:$DB$79,Results!$C70,FALSE)=$O70,$S70,"CHYBA")))))</f>
        <v>1</v>
      </c>
      <c r="BL70" s="60">
        <f>IF(ISBLANK(HLOOKUP(BL$2,Monitoring_eng!$A$1:$DB$79,Results!$C70,FALSE)),"",IF(HLOOKUP(BL$2,Monitoring_eng!$A$1:$DB$79,Results!$C70,FALSE)=$I70,$P70,IF(HLOOKUP(BL$2,Monitoring_eng!$A$1:$DB$79,Results!$C70,FALSE)=$K70,$Q70,IF(HLOOKUP(BL$2,Monitoring_eng!$A$1:$DB$79,Results!$C70,FALSE)=$M70,$R70,IF(HLOOKUP(BL$2,Monitoring_eng!$A$1:$DB$79,Results!$C70,FALSE)=$O70,$S70,"CHYBA")))))</f>
        <v>0</v>
      </c>
      <c r="BM70" s="60">
        <f>IF(ISBLANK(HLOOKUP(BM$2,Monitoring_eng!$A$1:$DB$79,Results!$C70,FALSE)),"",IF(HLOOKUP(BM$2,Monitoring_eng!$A$1:$DB$79,Results!$C70,FALSE)=$I70,$P70,IF(HLOOKUP(BM$2,Monitoring_eng!$A$1:$DB$79,Results!$C70,FALSE)=$K70,$Q70,IF(HLOOKUP(BM$2,Monitoring_eng!$A$1:$DB$79,Results!$C70,FALSE)=$M70,$R70,IF(HLOOKUP(BM$2,Monitoring_eng!$A$1:$DB$79,Results!$C70,FALSE)=$O70,$S70,"CHYBA")))))</f>
        <v>1</v>
      </c>
      <c r="BN70" s="60">
        <f>IF(ISBLANK(HLOOKUP(BN$2,Monitoring_eng!$A$1:$DB$79,Results!$C70,FALSE)),"",IF(HLOOKUP(BN$2,Monitoring_eng!$A$1:$DB$79,Results!$C70,FALSE)=$I70,$P70,IF(HLOOKUP(BN$2,Monitoring_eng!$A$1:$DB$79,Results!$C70,FALSE)=$K70,$Q70,IF(HLOOKUP(BN$2,Monitoring_eng!$A$1:$DB$79,Results!$C70,FALSE)=$M70,$R70,IF(HLOOKUP(BN$2,Monitoring_eng!$A$1:$DB$79,Results!$C70,FALSE)=$O70,$S70,"CHYBA")))))</f>
        <v>0</v>
      </c>
      <c r="BO70" s="60">
        <f>IF(ISBLANK(HLOOKUP(BO$2,Monitoring_eng!$A$1:$DB$79,Results!$C70,FALSE)),"",IF(HLOOKUP(BO$2,Monitoring_eng!$A$1:$DB$79,Results!$C70,FALSE)=$I70,$P70,IF(HLOOKUP(BO$2,Monitoring_eng!$A$1:$DB$79,Results!$C70,FALSE)=$K70,$Q70,IF(HLOOKUP(BO$2,Monitoring_eng!$A$1:$DB$79,Results!$C70,FALSE)=$M70,$R70,IF(HLOOKUP(BO$2,Monitoring_eng!$A$1:$DB$79,Results!$C70,FALSE)=$O70,$S70,"CHYBA")))))</f>
        <v>0</v>
      </c>
      <c r="BP70" s="60">
        <f>IF(ISBLANK(HLOOKUP(BP$2,Monitoring_eng!$A$1:$DB$79,Results!$C70,FALSE)),"",IF(HLOOKUP(BP$2,Monitoring_eng!$A$1:$DB$79,Results!$C70,FALSE)=$I70,$P70,IF(HLOOKUP(BP$2,Monitoring_eng!$A$1:$DB$79,Results!$C70,FALSE)=$K70,$Q70,IF(HLOOKUP(BP$2,Monitoring_eng!$A$1:$DB$79,Results!$C70,FALSE)=$M70,$R70,IF(HLOOKUP(BP$2,Monitoring_eng!$A$1:$DB$79,Results!$C70,FALSE)=$O70,$S70,"CHYBA")))))</f>
        <v>1</v>
      </c>
      <c r="BQ70" s="60">
        <f>IF(ISBLANK(HLOOKUP(BQ$2,Monitoring_eng!$A$1:$DB$79,Results!$C70,FALSE)),"",IF(HLOOKUP(BQ$2,Monitoring_eng!$A$1:$DB$79,Results!$C70,FALSE)=$I70,$P70,IF(HLOOKUP(BQ$2,Monitoring_eng!$A$1:$DB$79,Results!$C70,FALSE)=$K70,$Q70,IF(HLOOKUP(BQ$2,Monitoring_eng!$A$1:$DB$79,Results!$C70,FALSE)=$M70,$R70,IF(HLOOKUP(BQ$2,Monitoring_eng!$A$1:$DB$79,Results!$C70,FALSE)=$O70,$S70,"CHYBA")))))</f>
        <v>1</v>
      </c>
    </row>
    <row r="71" spans="1:69" x14ac:dyDescent="0.3">
      <c r="A71" s="37" t="s">
        <v>921</v>
      </c>
      <c r="B71" s="37" t="s">
        <v>371</v>
      </c>
      <c r="C71" s="37">
        <v>70</v>
      </c>
      <c r="D71" s="45" t="s">
        <v>168</v>
      </c>
      <c r="E71" s="45" t="s">
        <v>505</v>
      </c>
      <c r="F71" s="53" t="s">
        <v>67</v>
      </c>
      <c r="G71" s="37">
        <v>1</v>
      </c>
      <c r="H71" s="37" t="s">
        <v>481</v>
      </c>
      <c r="I71" s="37" t="s">
        <v>621</v>
      </c>
      <c r="J71" s="37" t="s">
        <v>482</v>
      </c>
      <c r="K71" s="59" t="s">
        <v>622</v>
      </c>
      <c r="L71" s="37" t="s">
        <v>483</v>
      </c>
      <c r="M71" s="37" t="s">
        <v>623</v>
      </c>
      <c r="N71" s="37" t="s">
        <v>755</v>
      </c>
      <c r="O71" s="37" t="s">
        <v>755</v>
      </c>
      <c r="P71" s="37">
        <f t="shared" si="2"/>
        <v>1</v>
      </c>
      <c r="Q71" s="37">
        <v>0</v>
      </c>
      <c r="R71" s="37">
        <f t="shared" si="3"/>
        <v>0.5</v>
      </c>
      <c r="S71" s="37" t="s">
        <v>755</v>
      </c>
      <c r="T71" s="60">
        <f>IF(ISBLANK(HLOOKUP(T$2,Monitoring_eng!$A$1:$DB$79,Results!$C71,FALSE)),"",IF(HLOOKUP(T$2,Monitoring_eng!$A$1:$DB$79,Results!$C71,FALSE)=$I71,$P71,IF(HLOOKUP(T$2,Monitoring_eng!$A$1:$DB$79,Results!$C71,FALSE)=$K71,$Q71,IF(HLOOKUP(T$2,Monitoring_eng!$A$1:$DB$79,Results!$C71,FALSE)=$M71,$R71,IF(HLOOKUP(T$2,Monitoring_eng!$A$1:$DB$79,Results!$C71,FALSE)=$O71,$S71,"CHYBA")))))</f>
        <v>0.5</v>
      </c>
      <c r="U71" s="60">
        <f>IF(ISBLANK(HLOOKUP(U$2,Monitoring_eng!$A$1:$DB$79,Results!$C71,FALSE)),"",IF(HLOOKUP(U$2,Monitoring_eng!$A$1:$DB$79,Results!$C71,FALSE)=$I71,$P71,IF(HLOOKUP(U$2,Monitoring_eng!$A$1:$DB$79,Results!$C71,FALSE)=$K71,$Q71,IF(HLOOKUP(U$2,Monitoring_eng!$A$1:$DB$79,Results!$C71,FALSE)=$M71,$R71,IF(HLOOKUP(U$2,Monitoring_eng!$A$1:$DB$79,Results!$C71,FALSE)=$O71,$S71,"CHYBA")))))</f>
        <v>0</v>
      </c>
      <c r="V71" s="60">
        <f>IF(ISBLANK(HLOOKUP(V$2,Monitoring_eng!$A$1:$DB$79,Results!$C71,FALSE)),"",IF(HLOOKUP(V$2,Monitoring_eng!$A$1:$DB$79,Results!$C71,FALSE)=$I71,$P71,IF(HLOOKUP(V$2,Monitoring_eng!$A$1:$DB$79,Results!$C71,FALSE)=$K71,$Q71,IF(HLOOKUP(V$2,Monitoring_eng!$A$1:$DB$79,Results!$C71,FALSE)=$M71,$R71,IF(HLOOKUP(V$2,Monitoring_eng!$A$1:$DB$79,Results!$C71,FALSE)=$O71,$S71,"CHYBA")))))</f>
        <v>0</v>
      </c>
      <c r="W71" s="60">
        <f>IF(ISBLANK(HLOOKUP(W$2,Monitoring_eng!$A$1:$DB$79,Results!$C71,FALSE)),"",IF(HLOOKUP(W$2,Monitoring_eng!$A$1:$DB$79,Results!$C71,FALSE)=$I71,$P71,IF(HLOOKUP(W$2,Monitoring_eng!$A$1:$DB$79,Results!$C71,FALSE)=$K71,$Q71,IF(HLOOKUP(W$2,Monitoring_eng!$A$1:$DB$79,Results!$C71,FALSE)=$M71,$R71,IF(HLOOKUP(W$2,Monitoring_eng!$A$1:$DB$79,Results!$C71,FALSE)=$O71,$S71,"CHYBA")))))</f>
        <v>1</v>
      </c>
      <c r="X71" s="60">
        <f>IF(ISBLANK(HLOOKUP(X$2,Monitoring_eng!$A$1:$DB$79,Results!$C71,FALSE)),"",IF(HLOOKUP(X$2,Monitoring_eng!$A$1:$DB$79,Results!$C71,FALSE)=$I71,$P71,IF(HLOOKUP(X$2,Monitoring_eng!$A$1:$DB$79,Results!$C71,FALSE)=$K71,$Q71,IF(HLOOKUP(X$2,Monitoring_eng!$A$1:$DB$79,Results!$C71,FALSE)=$M71,$R71,IF(HLOOKUP(X$2,Monitoring_eng!$A$1:$DB$79,Results!$C71,FALSE)=$O71,$S71,"CHYBA")))))</f>
        <v>0</v>
      </c>
      <c r="Y71" s="60">
        <f>IF(ISBLANK(HLOOKUP(Y$2,Monitoring_eng!$A$1:$DB$79,Results!$C71,FALSE)),"",IF(HLOOKUP(Y$2,Monitoring_eng!$A$1:$DB$79,Results!$C71,FALSE)=$I71,$P71,IF(HLOOKUP(Y$2,Monitoring_eng!$A$1:$DB$79,Results!$C71,FALSE)=$K71,$Q71,IF(HLOOKUP(Y$2,Monitoring_eng!$A$1:$DB$79,Results!$C71,FALSE)=$M71,$R71,IF(HLOOKUP(Y$2,Monitoring_eng!$A$1:$DB$79,Results!$C71,FALSE)=$O71,$S71,"CHYBA")))))</f>
        <v>1</v>
      </c>
      <c r="Z71" s="60">
        <f>IF(ISBLANK(HLOOKUP(Z$2,Monitoring_eng!$A$1:$DB$79,Results!$C71,FALSE)),"",IF(HLOOKUP(Z$2,Monitoring_eng!$A$1:$DB$79,Results!$C71,FALSE)=$I71,$P71,IF(HLOOKUP(Z$2,Monitoring_eng!$A$1:$DB$79,Results!$C71,FALSE)=$K71,$Q71,IF(HLOOKUP(Z$2,Monitoring_eng!$A$1:$DB$79,Results!$C71,FALSE)=$M71,$R71,IF(HLOOKUP(Z$2,Monitoring_eng!$A$1:$DB$79,Results!$C71,FALSE)=$O71,$S71,"CHYBA")))))</f>
        <v>0</v>
      </c>
      <c r="AA71" s="60">
        <f>IF(ISBLANK(HLOOKUP(AA$2,Monitoring_eng!$A$1:$DB$79,Results!$C71,FALSE)),"",IF(HLOOKUP(AA$2,Monitoring_eng!$A$1:$DB$79,Results!$C71,FALSE)=$I71,$P71,IF(HLOOKUP(AA$2,Monitoring_eng!$A$1:$DB$79,Results!$C71,FALSE)=$K71,$Q71,IF(HLOOKUP(AA$2,Monitoring_eng!$A$1:$DB$79,Results!$C71,FALSE)=$M71,$R71,IF(HLOOKUP(AA$2,Monitoring_eng!$A$1:$DB$79,Results!$C71,FALSE)=$O71,$S71,"CHYBA")))))</f>
        <v>0</v>
      </c>
      <c r="AB71" s="60">
        <f>IF(ISBLANK(HLOOKUP(AB$2,Monitoring_eng!$A$1:$DB$79,Results!$C71,FALSE)),"",IF(HLOOKUP(AB$2,Monitoring_eng!$A$1:$DB$79,Results!$C71,FALSE)=$I71,$P71,IF(HLOOKUP(AB$2,Monitoring_eng!$A$1:$DB$79,Results!$C71,FALSE)=$K71,$Q71,IF(HLOOKUP(AB$2,Monitoring_eng!$A$1:$DB$79,Results!$C71,FALSE)=$M71,$R71,IF(HLOOKUP(AB$2,Monitoring_eng!$A$1:$DB$79,Results!$C71,FALSE)=$O71,$S71,"CHYBA")))))</f>
        <v>0</v>
      </c>
      <c r="AC71" s="60">
        <f>IF(ISBLANK(HLOOKUP(AC$2,Monitoring_eng!$A$1:$DB$79,Results!$C71,FALSE)),"",IF(HLOOKUP(AC$2,Monitoring_eng!$A$1:$DB$79,Results!$C71,FALSE)=$I71,$P71,IF(HLOOKUP(AC$2,Monitoring_eng!$A$1:$DB$79,Results!$C71,FALSE)=$K71,$Q71,IF(HLOOKUP(AC$2,Monitoring_eng!$A$1:$DB$79,Results!$C71,FALSE)=$M71,$R71,IF(HLOOKUP(AC$2,Monitoring_eng!$A$1:$DB$79,Results!$C71,FALSE)=$O71,$S71,"CHYBA")))))</f>
        <v>0</v>
      </c>
      <c r="AD71" s="60">
        <f>IF(ISBLANK(HLOOKUP(AD$2,Monitoring_eng!$A$1:$DB$79,Results!$C71,FALSE)),"",IF(HLOOKUP(AD$2,Monitoring_eng!$A$1:$DB$79,Results!$C71,FALSE)=$I71,$P71,IF(HLOOKUP(AD$2,Monitoring_eng!$A$1:$DB$79,Results!$C71,FALSE)=$K71,$Q71,IF(HLOOKUP(AD$2,Monitoring_eng!$A$1:$DB$79,Results!$C71,FALSE)=$M71,$R71,IF(HLOOKUP(AD$2,Monitoring_eng!$A$1:$DB$79,Results!$C71,FALSE)=$O71,$S71,"CHYBA")))))</f>
        <v>0</v>
      </c>
      <c r="AE71" s="60">
        <f>IF(ISBLANK(HLOOKUP(AE$2,Monitoring_eng!$A$1:$DB$79,Results!$C71,FALSE)),"",IF(HLOOKUP(AE$2,Monitoring_eng!$A$1:$DB$79,Results!$C71,FALSE)=$I71,$P71,IF(HLOOKUP(AE$2,Monitoring_eng!$A$1:$DB$79,Results!$C71,FALSE)=$K71,$Q71,IF(HLOOKUP(AE$2,Monitoring_eng!$A$1:$DB$79,Results!$C71,FALSE)=$M71,$R71,IF(HLOOKUP(AE$2,Monitoring_eng!$A$1:$DB$79,Results!$C71,FALSE)=$O71,$S71,"CHYBA")))))</f>
        <v>0</v>
      </c>
      <c r="AF71" s="60">
        <f>IF(ISBLANK(HLOOKUP(AF$2,Monitoring_eng!$A$1:$DB$79,Results!$C71,FALSE)),"",IF(HLOOKUP(AF$2,Monitoring_eng!$A$1:$DB$79,Results!$C71,FALSE)=$I71,$P71,IF(HLOOKUP(AF$2,Monitoring_eng!$A$1:$DB$79,Results!$C71,FALSE)=$K71,$Q71,IF(HLOOKUP(AF$2,Monitoring_eng!$A$1:$DB$79,Results!$C71,FALSE)=$M71,$R71,IF(HLOOKUP(AF$2,Monitoring_eng!$A$1:$DB$79,Results!$C71,FALSE)=$O71,$S71,"CHYBA")))))</f>
        <v>0</v>
      </c>
      <c r="AG71" s="60">
        <f>IF(ISBLANK(HLOOKUP(AG$2,Monitoring_eng!$A$1:$DB$79,Results!$C71,FALSE)),"",IF(HLOOKUP(AG$2,Monitoring_eng!$A$1:$DB$79,Results!$C71,FALSE)=$I71,$P71,IF(HLOOKUP(AG$2,Monitoring_eng!$A$1:$DB$79,Results!$C71,FALSE)=$K71,$Q71,IF(HLOOKUP(AG$2,Monitoring_eng!$A$1:$DB$79,Results!$C71,FALSE)=$M71,$R71,IF(HLOOKUP(AG$2,Monitoring_eng!$A$1:$DB$79,Results!$C71,FALSE)=$O71,$S71,"CHYBA")))))</f>
        <v>0.5</v>
      </c>
      <c r="AH71" s="60">
        <f>IF(ISBLANK(HLOOKUP(AH$2,Monitoring_eng!$A$1:$DB$79,Results!$C71,FALSE)),"",IF(HLOOKUP(AH$2,Monitoring_eng!$A$1:$DB$79,Results!$C71,FALSE)=$I71,$P71,IF(HLOOKUP(AH$2,Monitoring_eng!$A$1:$DB$79,Results!$C71,FALSE)=$K71,$Q71,IF(HLOOKUP(AH$2,Monitoring_eng!$A$1:$DB$79,Results!$C71,FALSE)=$M71,$R71,IF(HLOOKUP(AH$2,Monitoring_eng!$A$1:$DB$79,Results!$C71,FALSE)=$O71,$S71,"CHYBA")))))</f>
        <v>1</v>
      </c>
      <c r="AI71" s="60">
        <f>IF(ISBLANK(HLOOKUP(AI$2,Monitoring_eng!$A$1:$DB$79,Results!$C71,FALSE)),"",IF(HLOOKUP(AI$2,Monitoring_eng!$A$1:$DB$79,Results!$C71,FALSE)=$I71,$P71,IF(HLOOKUP(AI$2,Monitoring_eng!$A$1:$DB$79,Results!$C71,FALSE)=$K71,$Q71,IF(HLOOKUP(AI$2,Monitoring_eng!$A$1:$DB$79,Results!$C71,FALSE)=$M71,$R71,IF(HLOOKUP(AI$2,Monitoring_eng!$A$1:$DB$79,Results!$C71,FALSE)=$O71,$S71,"CHYBA")))))</f>
        <v>0</v>
      </c>
      <c r="AJ71" s="60">
        <f>IF(ISBLANK(HLOOKUP(AJ$2,Monitoring_eng!$A$1:$DB$79,Results!$C71,FALSE)),"",IF(HLOOKUP(AJ$2,Monitoring_eng!$A$1:$DB$79,Results!$C71,FALSE)=$I71,$P71,IF(HLOOKUP(AJ$2,Monitoring_eng!$A$1:$DB$79,Results!$C71,FALSE)=$K71,$Q71,IF(HLOOKUP(AJ$2,Monitoring_eng!$A$1:$DB$79,Results!$C71,FALSE)=$M71,$R71,IF(HLOOKUP(AJ$2,Monitoring_eng!$A$1:$DB$79,Results!$C71,FALSE)=$O71,$S71,"CHYBA")))))</f>
        <v>0</v>
      </c>
      <c r="AK71" s="60">
        <f>IF(ISBLANK(HLOOKUP(AK$2,Monitoring_eng!$A$1:$DB$79,Results!$C71,FALSE)),"",IF(HLOOKUP(AK$2,Monitoring_eng!$A$1:$DB$79,Results!$C71,FALSE)=$I71,$P71,IF(HLOOKUP(AK$2,Monitoring_eng!$A$1:$DB$79,Results!$C71,FALSE)=$K71,$Q71,IF(HLOOKUP(AK$2,Monitoring_eng!$A$1:$DB$79,Results!$C71,FALSE)=$M71,$R71,IF(HLOOKUP(AK$2,Monitoring_eng!$A$1:$DB$79,Results!$C71,FALSE)=$O71,$S71,"CHYBA")))))</f>
        <v>1</v>
      </c>
      <c r="AL71" s="60">
        <f>IF(ISBLANK(HLOOKUP(AL$2,Monitoring_eng!$A$1:$DB$79,Results!$C71,FALSE)),"",IF(HLOOKUP(AL$2,Monitoring_eng!$A$1:$DB$79,Results!$C71,FALSE)=$I71,$P71,IF(HLOOKUP(AL$2,Monitoring_eng!$A$1:$DB$79,Results!$C71,FALSE)=$K71,$Q71,IF(HLOOKUP(AL$2,Monitoring_eng!$A$1:$DB$79,Results!$C71,FALSE)=$M71,$R71,IF(HLOOKUP(AL$2,Monitoring_eng!$A$1:$DB$79,Results!$C71,FALSE)=$O71,$S71,"CHYBA")))))</f>
        <v>1</v>
      </c>
      <c r="AM71" s="60">
        <f>IF(ISBLANK(HLOOKUP(AM$2,Monitoring_eng!$A$1:$DB$79,Results!$C71,FALSE)),"",IF(HLOOKUP(AM$2,Monitoring_eng!$A$1:$DB$79,Results!$C71,FALSE)=$I71,$P71,IF(HLOOKUP(AM$2,Monitoring_eng!$A$1:$DB$79,Results!$C71,FALSE)=$K71,$Q71,IF(HLOOKUP(AM$2,Monitoring_eng!$A$1:$DB$79,Results!$C71,FALSE)=$M71,$R71,IF(HLOOKUP(AM$2,Monitoring_eng!$A$1:$DB$79,Results!$C71,FALSE)=$O71,$S71,"CHYBA")))))</f>
        <v>1</v>
      </c>
      <c r="AN71" s="60">
        <f>IF(ISBLANK(HLOOKUP(AN$2,Monitoring_eng!$A$1:$DB$79,Results!$C71,FALSE)),"",IF(HLOOKUP(AN$2,Monitoring_eng!$A$1:$DB$79,Results!$C71,FALSE)=$I71,$P71,IF(HLOOKUP(AN$2,Monitoring_eng!$A$1:$DB$79,Results!$C71,FALSE)=$K71,$Q71,IF(HLOOKUP(AN$2,Monitoring_eng!$A$1:$DB$79,Results!$C71,FALSE)=$M71,$R71,IF(HLOOKUP(AN$2,Monitoring_eng!$A$1:$DB$79,Results!$C71,FALSE)=$O71,$S71,"CHYBA")))))</f>
        <v>0</v>
      </c>
      <c r="AO71" s="60">
        <f>IF(ISBLANK(HLOOKUP(AO$2,Monitoring_eng!$A$1:$DB$79,Results!$C71,FALSE)),"",IF(HLOOKUP(AO$2,Monitoring_eng!$A$1:$DB$79,Results!$C71,FALSE)=$I71,$P71,IF(HLOOKUP(AO$2,Monitoring_eng!$A$1:$DB$79,Results!$C71,FALSE)=$K71,$Q71,IF(HLOOKUP(AO$2,Monitoring_eng!$A$1:$DB$79,Results!$C71,FALSE)=$M71,$R71,IF(HLOOKUP(AO$2,Monitoring_eng!$A$1:$DB$79,Results!$C71,FALSE)=$O71,$S71,"CHYBA")))))</f>
        <v>0</v>
      </c>
      <c r="AP71" s="60">
        <f>IF(ISBLANK(HLOOKUP(AP$2,Monitoring_eng!$A$1:$DB$79,Results!$C71,FALSE)),"",IF(HLOOKUP(AP$2,Monitoring_eng!$A$1:$DB$79,Results!$C71,FALSE)=$I71,$P71,IF(HLOOKUP(AP$2,Monitoring_eng!$A$1:$DB$79,Results!$C71,FALSE)=$K71,$Q71,IF(HLOOKUP(AP$2,Monitoring_eng!$A$1:$DB$79,Results!$C71,FALSE)=$M71,$R71,IF(HLOOKUP(AP$2,Monitoring_eng!$A$1:$DB$79,Results!$C71,FALSE)=$O71,$S71,"CHYBA")))))</f>
        <v>0</v>
      </c>
      <c r="AQ71" s="60">
        <f>IF(ISBLANK(HLOOKUP(AQ$2,Monitoring_eng!$A$1:$DB$79,Results!$C71,FALSE)),"",IF(HLOOKUP(AQ$2,Monitoring_eng!$A$1:$DB$79,Results!$C71,FALSE)=$I71,$P71,IF(HLOOKUP(AQ$2,Monitoring_eng!$A$1:$DB$79,Results!$C71,FALSE)=$K71,$Q71,IF(HLOOKUP(AQ$2,Monitoring_eng!$A$1:$DB$79,Results!$C71,FALSE)=$M71,$R71,IF(HLOOKUP(AQ$2,Monitoring_eng!$A$1:$DB$79,Results!$C71,FALSE)=$O71,$S71,"CHYBA")))))</f>
        <v>0</v>
      </c>
      <c r="AR71" s="60">
        <f>IF(ISBLANK(HLOOKUP(AR$2,Monitoring_eng!$A$1:$DB$79,Results!$C71,FALSE)),"",IF(HLOOKUP(AR$2,Monitoring_eng!$A$1:$DB$79,Results!$C71,FALSE)=$I71,$P71,IF(HLOOKUP(AR$2,Monitoring_eng!$A$1:$DB$79,Results!$C71,FALSE)=$K71,$Q71,IF(HLOOKUP(AR$2,Monitoring_eng!$A$1:$DB$79,Results!$C71,FALSE)=$M71,$R71,IF(HLOOKUP(AR$2,Monitoring_eng!$A$1:$DB$79,Results!$C71,FALSE)=$O71,$S71,"CHYBA")))))</f>
        <v>0</v>
      </c>
      <c r="AS71" s="60">
        <f>IF(ISBLANK(HLOOKUP(AS$2,Monitoring_eng!$A$1:$DB$79,Results!$C71,FALSE)),"",IF(HLOOKUP(AS$2,Monitoring_eng!$A$1:$DB$79,Results!$C71,FALSE)=$I71,$P71,IF(HLOOKUP(AS$2,Monitoring_eng!$A$1:$DB$79,Results!$C71,FALSE)=$K71,$Q71,IF(HLOOKUP(AS$2,Monitoring_eng!$A$1:$DB$79,Results!$C71,FALSE)=$M71,$R71,IF(HLOOKUP(AS$2,Monitoring_eng!$A$1:$DB$79,Results!$C71,FALSE)=$O71,$S71,"CHYBA")))))</f>
        <v>1</v>
      </c>
      <c r="AT71" s="60">
        <f>IF(ISBLANK(HLOOKUP(AT$2,Monitoring_eng!$A$1:$DB$79,Results!$C71,FALSE)),"",IF(HLOOKUP(AT$2,Monitoring_eng!$A$1:$DB$79,Results!$C71,FALSE)=$I71,$P71,IF(HLOOKUP(AT$2,Monitoring_eng!$A$1:$DB$79,Results!$C71,FALSE)=$K71,$Q71,IF(HLOOKUP(AT$2,Monitoring_eng!$A$1:$DB$79,Results!$C71,FALSE)=$M71,$R71,IF(HLOOKUP(AT$2,Monitoring_eng!$A$1:$DB$79,Results!$C71,FALSE)=$O71,$S71,"CHYBA")))))</f>
        <v>1</v>
      </c>
      <c r="AU71" s="60">
        <f>IF(ISBLANK(HLOOKUP(AU$2,Monitoring_eng!$A$1:$DB$79,Results!$C71,FALSE)),"",IF(HLOOKUP(AU$2,Monitoring_eng!$A$1:$DB$79,Results!$C71,FALSE)=$I71,$P71,IF(HLOOKUP(AU$2,Monitoring_eng!$A$1:$DB$79,Results!$C71,FALSE)=$K71,$Q71,IF(HLOOKUP(AU$2,Monitoring_eng!$A$1:$DB$79,Results!$C71,FALSE)=$M71,$R71,IF(HLOOKUP(AU$2,Monitoring_eng!$A$1:$DB$79,Results!$C71,FALSE)=$O71,$S71,"CHYBA")))))</f>
        <v>1</v>
      </c>
      <c r="AV71" s="60">
        <f>IF(ISBLANK(HLOOKUP(AV$2,Monitoring_eng!$A$1:$DB$79,Results!$C71,FALSE)),"",IF(HLOOKUP(AV$2,Monitoring_eng!$A$1:$DB$79,Results!$C71,FALSE)=$I71,$P71,IF(HLOOKUP(AV$2,Monitoring_eng!$A$1:$DB$79,Results!$C71,FALSE)=$K71,$Q71,IF(HLOOKUP(AV$2,Monitoring_eng!$A$1:$DB$79,Results!$C71,FALSE)=$M71,$R71,IF(HLOOKUP(AV$2,Monitoring_eng!$A$1:$DB$79,Results!$C71,FALSE)=$O71,$S71,"CHYBA")))))</f>
        <v>1</v>
      </c>
      <c r="AW71" s="60">
        <f>IF(ISBLANK(HLOOKUP(AW$2,Monitoring_eng!$A$1:$DB$79,Results!$C71,FALSE)),"",IF(HLOOKUP(AW$2,Monitoring_eng!$A$1:$DB$79,Results!$C71,FALSE)=$I71,$P71,IF(HLOOKUP(AW$2,Monitoring_eng!$A$1:$DB$79,Results!$C71,FALSE)=$K71,$Q71,IF(HLOOKUP(AW$2,Monitoring_eng!$A$1:$DB$79,Results!$C71,FALSE)=$M71,$R71,IF(HLOOKUP(AW$2,Monitoring_eng!$A$1:$DB$79,Results!$C71,FALSE)=$O71,$S71,"CHYBA")))))</f>
        <v>0.5</v>
      </c>
      <c r="AX71" s="60">
        <f>IF(ISBLANK(HLOOKUP(AX$2,Monitoring_eng!$A$1:$DB$79,Results!$C71,FALSE)),"",IF(HLOOKUP(AX$2,Monitoring_eng!$A$1:$DB$79,Results!$C71,FALSE)=$I71,$P71,IF(HLOOKUP(AX$2,Monitoring_eng!$A$1:$DB$79,Results!$C71,FALSE)=$K71,$Q71,IF(HLOOKUP(AX$2,Monitoring_eng!$A$1:$DB$79,Results!$C71,FALSE)=$M71,$R71,IF(HLOOKUP(AX$2,Monitoring_eng!$A$1:$DB$79,Results!$C71,FALSE)=$O71,$S71,"CHYBA")))))</f>
        <v>0</v>
      </c>
      <c r="AY71" s="60">
        <f>IF(ISBLANK(HLOOKUP(AY$2,Monitoring_eng!$A$1:$DB$79,Results!$C71,FALSE)),"",IF(HLOOKUP(AY$2,Monitoring_eng!$A$1:$DB$79,Results!$C71,FALSE)=$I71,$P71,IF(HLOOKUP(AY$2,Monitoring_eng!$A$1:$DB$79,Results!$C71,FALSE)=$K71,$Q71,IF(HLOOKUP(AY$2,Monitoring_eng!$A$1:$DB$79,Results!$C71,FALSE)=$M71,$R71,IF(HLOOKUP(AY$2,Monitoring_eng!$A$1:$DB$79,Results!$C71,FALSE)=$O71,$S71,"CHYBA")))))</f>
        <v>0</v>
      </c>
      <c r="AZ71" s="60">
        <f>IF(ISBLANK(HLOOKUP(AZ$2,Monitoring_eng!$A$1:$DB$79,Results!$C71,FALSE)),"",IF(HLOOKUP(AZ$2,Monitoring_eng!$A$1:$DB$79,Results!$C71,FALSE)=$I71,$P71,IF(HLOOKUP(AZ$2,Monitoring_eng!$A$1:$DB$79,Results!$C71,FALSE)=$K71,$Q71,IF(HLOOKUP(AZ$2,Monitoring_eng!$A$1:$DB$79,Results!$C71,FALSE)=$M71,$R71,IF(HLOOKUP(AZ$2,Monitoring_eng!$A$1:$DB$79,Results!$C71,FALSE)=$O71,$S71,"CHYBA")))))</f>
        <v>0</v>
      </c>
      <c r="BA71" s="60">
        <f>IF(ISBLANK(HLOOKUP(BA$2,Monitoring_eng!$A$1:$DB$79,Results!$C71,FALSE)),"",IF(HLOOKUP(BA$2,Monitoring_eng!$A$1:$DB$79,Results!$C71,FALSE)=$I71,$P71,IF(HLOOKUP(BA$2,Monitoring_eng!$A$1:$DB$79,Results!$C71,FALSE)=$K71,$Q71,IF(HLOOKUP(BA$2,Monitoring_eng!$A$1:$DB$79,Results!$C71,FALSE)=$M71,$R71,IF(HLOOKUP(BA$2,Monitoring_eng!$A$1:$DB$79,Results!$C71,FALSE)=$O71,$S71,"CHYBA")))))</f>
        <v>0</v>
      </c>
      <c r="BB71" s="60">
        <f>IF(ISBLANK(HLOOKUP(BB$2,Monitoring_eng!$A$1:$DB$79,Results!$C71,FALSE)),"",IF(HLOOKUP(BB$2,Monitoring_eng!$A$1:$DB$79,Results!$C71,FALSE)=$I71,$P71,IF(HLOOKUP(BB$2,Monitoring_eng!$A$1:$DB$79,Results!$C71,FALSE)=$K71,$Q71,IF(HLOOKUP(BB$2,Monitoring_eng!$A$1:$DB$79,Results!$C71,FALSE)=$M71,$R71,IF(HLOOKUP(BB$2,Monitoring_eng!$A$1:$DB$79,Results!$C71,FALSE)=$O71,$S71,"CHYBA")))))</f>
        <v>1</v>
      </c>
      <c r="BC71" s="60">
        <f>IF(ISBLANK(HLOOKUP(BC$2,Monitoring_eng!$A$1:$DB$79,Results!$C71,FALSE)),"",IF(HLOOKUP(BC$2,Monitoring_eng!$A$1:$DB$79,Results!$C71,FALSE)=$I71,$P71,IF(HLOOKUP(BC$2,Monitoring_eng!$A$1:$DB$79,Results!$C71,FALSE)=$K71,$Q71,IF(HLOOKUP(BC$2,Monitoring_eng!$A$1:$DB$79,Results!$C71,FALSE)=$M71,$R71,IF(HLOOKUP(BC$2,Monitoring_eng!$A$1:$DB$79,Results!$C71,FALSE)=$O71,$S71,"CHYBA")))))</f>
        <v>0</v>
      </c>
      <c r="BD71" s="60">
        <f>IF(ISBLANK(HLOOKUP(BD$2,Monitoring_eng!$A$1:$DB$79,Results!$C71,FALSE)),"",IF(HLOOKUP(BD$2,Monitoring_eng!$A$1:$DB$79,Results!$C71,FALSE)=$I71,$P71,IF(HLOOKUP(BD$2,Monitoring_eng!$A$1:$DB$79,Results!$C71,FALSE)=$K71,$Q71,IF(HLOOKUP(BD$2,Monitoring_eng!$A$1:$DB$79,Results!$C71,FALSE)=$M71,$R71,IF(HLOOKUP(BD$2,Monitoring_eng!$A$1:$DB$79,Results!$C71,FALSE)=$O71,$S71,"CHYBA")))))</f>
        <v>0</v>
      </c>
      <c r="BE71" s="60">
        <f>IF(ISBLANK(HLOOKUP(BE$2,Monitoring_eng!$A$1:$DB$79,Results!$C71,FALSE)),"",IF(HLOOKUP(BE$2,Monitoring_eng!$A$1:$DB$79,Results!$C71,FALSE)=$I71,$P71,IF(HLOOKUP(BE$2,Monitoring_eng!$A$1:$DB$79,Results!$C71,FALSE)=$K71,$Q71,IF(HLOOKUP(BE$2,Monitoring_eng!$A$1:$DB$79,Results!$C71,FALSE)=$M71,$R71,IF(HLOOKUP(BE$2,Monitoring_eng!$A$1:$DB$79,Results!$C71,FALSE)=$O71,$S71,"CHYBA")))))</f>
        <v>1</v>
      </c>
      <c r="BF71" s="60">
        <f>IF(ISBLANK(HLOOKUP(BF$2,Monitoring_eng!$A$1:$DB$79,Results!$C71,FALSE)),"",IF(HLOOKUP(BF$2,Monitoring_eng!$A$1:$DB$79,Results!$C71,FALSE)=$I71,$P71,IF(HLOOKUP(BF$2,Monitoring_eng!$A$1:$DB$79,Results!$C71,FALSE)=$K71,$Q71,IF(HLOOKUP(BF$2,Monitoring_eng!$A$1:$DB$79,Results!$C71,FALSE)=$M71,$R71,IF(HLOOKUP(BF$2,Monitoring_eng!$A$1:$DB$79,Results!$C71,FALSE)=$O71,$S71,"CHYBA")))))</f>
        <v>1</v>
      </c>
      <c r="BG71" s="60">
        <f>IF(ISBLANK(HLOOKUP(BG$2,Monitoring_eng!$A$1:$DB$79,Results!$C71,FALSE)),"",IF(HLOOKUP(BG$2,Monitoring_eng!$A$1:$DB$79,Results!$C71,FALSE)=$I71,$P71,IF(HLOOKUP(BG$2,Monitoring_eng!$A$1:$DB$79,Results!$C71,FALSE)=$K71,$Q71,IF(HLOOKUP(BG$2,Monitoring_eng!$A$1:$DB$79,Results!$C71,FALSE)=$M71,$R71,IF(HLOOKUP(BG$2,Monitoring_eng!$A$1:$DB$79,Results!$C71,FALSE)=$O71,$S71,"CHYBA")))))</f>
        <v>0</v>
      </c>
      <c r="BH71" s="60">
        <f>IF(ISBLANK(HLOOKUP(BH$2,Monitoring_eng!$A$1:$DB$79,Results!$C71,FALSE)),"",IF(HLOOKUP(BH$2,Monitoring_eng!$A$1:$DB$79,Results!$C71,FALSE)=$I71,$P71,IF(HLOOKUP(BH$2,Monitoring_eng!$A$1:$DB$79,Results!$C71,FALSE)=$K71,$Q71,IF(HLOOKUP(BH$2,Monitoring_eng!$A$1:$DB$79,Results!$C71,FALSE)=$M71,$R71,IF(HLOOKUP(BH$2,Monitoring_eng!$A$1:$DB$79,Results!$C71,FALSE)=$O71,$S71,"CHYBA")))))</f>
        <v>0</v>
      </c>
      <c r="BI71" s="60">
        <f>IF(ISBLANK(HLOOKUP(BI$2,Monitoring_eng!$A$1:$DB$79,Results!$C71,FALSE)),"",IF(HLOOKUP(BI$2,Monitoring_eng!$A$1:$DB$79,Results!$C71,FALSE)=$I71,$P71,IF(HLOOKUP(BI$2,Monitoring_eng!$A$1:$DB$79,Results!$C71,FALSE)=$K71,$Q71,IF(HLOOKUP(BI$2,Monitoring_eng!$A$1:$DB$79,Results!$C71,FALSE)=$M71,$R71,IF(HLOOKUP(BI$2,Monitoring_eng!$A$1:$DB$79,Results!$C71,FALSE)=$O71,$S71,"CHYBA")))))</f>
        <v>1</v>
      </c>
      <c r="BJ71" s="60">
        <f>IF(ISBLANK(HLOOKUP(BJ$2,Monitoring_eng!$A$1:$DB$79,Results!$C71,FALSE)),"",IF(HLOOKUP(BJ$2,Monitoring_eng!$A$1:$DB$79,Results!$C71,FALSE)=$I71,$P71,IF(HLOOKUP(BJ$2,Monitoring_eng!$A$1:$DB$79,Results!$C71,FALSE)=$K71,$Q71,IF(HLOOKUP(BJ$2,Monitoring_eng!$A$1:$DB$79,Results!$C71,FALSE)=$M71,$R71,IF(HLOOKUP(BJ$2,Monitoring_eng!$A$1:$DB$79,Results!$C71,FALSE)=$O71,$S71,"CHYBA")))))</f>
        <v>0</v>
      </c>
      <c r="BK71" s="60">
        <f>IF(ISBLANK(HLOOKUP(BK$2,Monitoring_eng!$A$1:$DB$79,Results!$C71,FALSE)),"",IF(HLOOKUP(BK$2,Monitoring_eng!$A$1:$DB$79,Results!$C71,FALSE)=$I71,$P71,IF(HLOOKUP(BK$2,Monitoring_eng!$A$1:$DB$79,Results!$C71,FALSE)=$K71,$Q71,IF(HLOOKUP(BK$2,Monitoring_eng!$A$1:$DB$79,Results!$C71,FALSE)=$M71,$R71,IF(HLOOKUP(BK$2,Monitoring_eng!$A$1:$DB$79,Results!$C71,FALSE)=$O71,$S71,"CHYBA")))))</f>
        <v>0</v>
      </c>
      <c r="BL71" s="60">
        <f>IF(ISBLANK(HLOOKUP(BL$2,Monitoring_eng!$A$1:$DB$79,Results!$C71,FALSE)),"",IF(HLOOKUP(BL$2,Monitoring_eng!$A$1:$DB$79,Results!$C71,FALSE)=$I71,$P71,IF(HLOOKUP(BL$2,Monitoring_eng!$A$1:$DB$79,Results!$C71,FALSE)=$K71,$Q71,IF(HLOOKUP(BL$2,Monitoring_eng!$A$1:$DB$79,Results!$C71,FALSE)=$M71,$R71,IF(HLOOKUP(BL$2,Monitoring_eng!$A$1:$DB$79,Results!$C71,FALSE)=$O71,$S71,"CHYBA")))))</f>
        <v>0</v>
      </c>
      <c r="BM71" s="60">
        <f>IF(ISBLANK(HLOOKUP(BM$2,Monitoring_eng!$A$1:$DB$79,Results!$C71,FALSE)),"",IF(HLOOKUP(BM$2,Monitoring_eng!$A$1:$DB$79,Results!$C71,FALSE)=$I71,$P71,IF(HLOOKUP(BM$2,Monitoring_eng!$A$1:$DB$79,Results!$C71,FALSE)=$K71,$Q71,IF(HLOOKUP(BM$2,Monitoring_eng!$A$1:$DB$79,Results!$C71,FALSE)=$M71,$R71,IF(HLOOKUP(BM$2,Monitoring_eng!$A$1:$DB$79,Results!$C71,FALSE)=$O71,$S71,"CHYBA")))))</f>
        <v>1</v>
      </c>
      <c r="BN71" s="60">
        <f>IF(ISBLANK(HLOOKUP(BN$2,Monitoring_eng!$A$1:$DB$79,Results!$C71,FALSE)),"",IF(HLOOKUP(BN$2,Monitoring_eng!$A$1:$DB$79,Results!$C71,FALSE)=$I71,$P71,IF(HLOOKUP(BN$2,Monitoring_eng!$A$1:$DB$79,Results!$C71,FALSE)=$K71,$Q71,IF(HLOOKUP(BN$2,Monitoring_eng!$A$1:$DB$79,Results!$C71,FALSE)=$M71,$R71,IF(HLOOKUP(BN$2,Monitoring_eng!$A$1:$DB$79,Results!$C71,FALSE)=$O71,$S71,"CHYBA")))))</f>
        <v>0</v>
      </c>
      <c r="BO71" s="60">
        <f>IF(ISBLANK(HLOOKUP(BO$2,Monitoring_eng!$A$1:$DB$79,Results!$C71,FALSE)),"",IF(HLOOKUP(BO$2,Monitoring_eng!$A$1:$DB$79,Results!$C71,FALSE)=$I71,$P71,IF(HLOOKUP(BO$2,Monitoring_eng!$A$1:$DB$79,Results!$C71,FALSE)=$K71,$Q71,IF(HLOOKUP(BO$2,Monitoring_eng!$A$1:$DB$79,Results!$C71,FALSE)=$M71,$R71,IF(HLOOKUP(BO$2,Monitoring_eng!$A$1:$DB$79,Results!$C71,FALSE)=$O71,$S71,"CHYBA")))))</f>
        <v>0</v>
      </c>
      <c r="BP71" s="60">
        <f>IF(ISBLANK(HLOOKUP(BP$2,Monitoring_eng!$A$1:$DB$79,Results!$C71,FALSE)),"",IF(HLOOKUP(BP$2,Monitoring_eng!$A$1:$DB$79,Results!$C71,FALSE)=$I71,$P71,IF(HLOOKUP(BP$2,Monitoring_eng!$A$1:$DB$79,Results!$C71,FALSE)=$K71,$Q71,IF(HLOOKUP(BP$2,Monitoring_eng!$A$1:$DB$79,Results!$C71,FALSE)=$M71,$R71,IF(HLOOKUP(BP$2,Monitoring_eng!$A$1:$DB$79,Results!$C71,FALSE)=$O71,$S71,"CHYBA")))))</f>
        <v>0</v>
      </c>
      <c r="BQ71" s="60">
        <f>IF(ISBLANK(HLOOKUP(BQ$2,Monitoring_eng!$A$1:$DB$79,Results!$C71,FALSE)),"",IF(HLOOKUP(BQ$2,Monitoring_eng!$A$1:$DB$79,Results!$C71,FALSE)=$I71,$P71,IF(HLOOKUP(BQ$2,Monitoring_eng!$A$1:$DB$79,Results!$C71,FALSE)=$K71,$Q71,IF(HLOOKUP(BQ$2,Monitoring_eng!$A$1:$DB$79,Results!$C71,FALSE)=$M71,$R71,IF(HLOOKUP(BQ$2,Monitoring_eng!$A$1:$DB$79,Results!$C71,FALSE)=$O71,$S71,"CHYBA")))))</f>
        <v>1</v>
      </c>
    </row>
    <row r="72" spans="1:69" x14ac:dyDescent="0.3">
      <c r="A72" s="37" t="s">
        <v>922</v>
      </c>
      <c r="B72" s="37" t="s">
        <v>372</v>
      </c>
      <c r="C72" s="37">
        <v>71</v>
      </c>
      <c r="D72" s="45" t="s">
        <v>169</v>
      </c>
      <c r="E72" s="45" t="s">
        <v>197</v>
      </c>
      <c r="F72" s="53" t="s">
        <v>67</v>
      </c>
      <c r="G72" s="37">
        <v>1</v>
      </c>
      <c r="H72" s="37" t="s">
        <v>481</v>
      </c>
      <c r="I72" s="37" t="s">
        <v>621</v>
      </c>
      <c r="J72" s="37" t="s">
        <v>482</v>
      </c>
      <c r="K72" s="59" t="s">
        <v>622</v>
      </c>
      <c r="L72" s="37" t="s">
        <v>483</v>
      </c>
      <c r="M72" s="37" t="s">
        <v>623</v>
      </c>
      <c r="N72" s="37" t="s">
        <v>755</v>
      </c>
      <c r="O72" s="37" t="s">
        <v>755</v>
      </c>
      <c r="P72" s="37">
        <f t="shared" si="2"/>
        <v>1</v>
      </c>
      <c r="Q72" s="37">
        <v>0</v>
      </c>
      <c r="R72" s="37">
        <f t="shared" si="3"/>
        <v>0.5</v>
      </c>
      <c r="S72" s="37" t="s">
        <v>755</v>
      </c>
      <c r="T72" s="60">
        <f>IF(ISBLANK(HLOOKUP(T$2,Monitoring_eng!$A$1:$DB$79,Results!$C72,FALSE)),"",IF(HLOOKUP(T$2,Monitoring_eng!$A$1:$DB$79,Results!$C72,FALSE)=$I72,$P72,IF(HLOOKUP(T$2,Monitoring_eng!$A$1:$DB$79,Results!$C72,FALSE)=$K72,$Q72,IF(HLOOKUP(T$2,Monitoring_eng!$A$1:$DB$79,Results!$C72,FALSE)=$M72,$R72,IF(HLOOKUP(T$2,Monitoring_eng!$A$1:$DB$79,Results!$C72,FALSE)=$O72,$S72,"CHYBA")))))</f>
        <v>0</v>
      </c>
      <c r="U72" s="60">
        <f>IF(ISBLANK(HLOOKUP(U$2,Monitoring_eng!$A$1:$DB$79,Results!$C72,FALSE)),"",IF(HLOOKUP(U$2,Monitoring_eng!$A$1:$DB$79,Results!$C72,FALSE)=$I72,$P72,IF(HLOOKUP(U$2,Monitoring_eng!$A$1:$DB$79,Results!$C72,FALSE)=$K72,$Q72,IF(HLOOKUP(U$2,Monitoring_eng!$A$1:$DB$79,Results!$C72,FALSE)=$M72,$R72,IF(HLOOKUP(U$2,Monitoring_eng!$A$1:$DB$79,Results!$C72,FALSE)=$O72,$S72,"CHYBA")))))</f>
        <v>1</v>
      </c>
      <c r="V72" s="60">
        <f>IF(ISBLANK(HLOOKUP(V$2,Monitoring_eng!$A$1:$DB$79,Results!$C72,FALSE)),"",IF(HLOOKUP(V$2,Monitoring_eng!$A$1:$DB$79,Results!$C72,FALSE)=$I72,$P72,IF(HLOOKUP(V$2,Monitoring_eng!$A$1:$DB$79,Results!$C72,FALSE)=$K72,$Q72,IF(HLOOKUP(V$2,Monitoring_eng!$A$1:$DB$79,Results!$C72,FALSE)=$M72,$R72,IF(HLOOKUP(V$2,Monitoring_eng!$A$1:$DB$79,Results!$C72,FALSE)=$O72,$S72,"CHYBA")))))</f>
        <v>0</v>
      </c>
      <c r="W72" s="60">
        <f>IF(ISBLANK(HLOOKUP(W$2,Monitoring_eng!$A$1:$DB$79,Results!$C72,FALSE)),"",IF(HLOOKUP(W$2,Monitoring_eng!$A$1:$DB$79,Results!$C72,FALSE)=$I72,$P72,IF(HLOOKUP(W$2,Monitoring_eng!$A$1:$DB$79,Results!$C72,FALSE)=$K72,$Q72,IF(HLOOKUP(W$2,Monitoring_eng!$A$1:$DB$79,Results!$C72,FALSE)=$M72,$R72,IF(HLOOKUP(W$2,Monitoring_eng!$A$1:$DB$79,Results!$C72,FALSE)=$O72,$S72,"CHYBA")))))</f>
        <v>0</v>
      </c>
      <c r="X72" s="60">
        <f>IF(ISBLANK(HLOOKUP(X$2,Monitoring_eng!$A$1:$DB$79,Results!$C72,FALSE)),"",IF(HLOOKUP(X$2,Monitoring_eng!$A$1:$DB$79,Results!$C72,FALSE)=$I72,$P72,IF(HLOOKUP(X$2,Monitoring_eng!$A$1:$DB$79,Results!$C72,FALSE)=$K72,$Q72,IF(HLOOKUP(X$2,Monitoring_eng!$A$1:$DB$79,Results!$C72,FALSE)=$M72,$R72,IF(HLOOKUP(X$2,Monitoring_eng!$A$1:$DB$79,Results!$C72,FALSE)=$O72,$S72,"CHYBA")))))</f>
        <v>1</v>
      </c>
      <c r="Y72" s="60">
        <f>IF(ISBLANK(HLOOKUP(Y$2,Monitoring_eng!$A$1:$DB$79,Results!$C72,FALSE)),"",IF(HLOOKUP(Y$2,Monitoring_eng!$A$1:$DB$79,Results!$C72,FALSE)=$I72,$P72,IF(HLOOKUP(Y$2,Monitoring_eng!$A$1:$DB$79,Results!$C72,FALSE)=$K72,$Q72,IF(HLOOKUP(Y$2,Monitoring_eng!$A$1:$DB$79,Results!$C72,FALSE)=$M72,$R72,IF(HLOOKUP(Y$2,Monitoring_eng!$A$1:$DB$79,Results!$C72,FALSE)=$O72,$S72,"CHYBA")))))</f>
        <v>1</v>
      </c>
      <c r="Z72" s="60">
        <f>IF(ISBLANK(HLOOKUP(Z$2,Monitoring_eng!$A$1:$DB$79,Results!$C72,FALSE)),"",IF(HLOOKUP(Z$2,Monitoring_eng!$A$1:$DB$79,Results!$C72,FALSE)=$I72,$P72,IF(HLOOKUP(Z$2,Monitoring_eng!$A$1:$DB$79,Results!$C72,FALSE)=$K72,$Q72,IF(HLOOKUP(Z$2,Monitoring_eng!$A$1:$DB$79,Results!$C72,FALSE)=$M72,$R72,IF(HLOOKUP(Z$2,Monitoring_eng!$A$1:$DB$79,Results!$C72,FALSE)=$O72,$S72,"CHYBA")))))</f>
        <v>0</v>
      </c>
      <c r="AA72" s="60">
        <f>IF(ISBLANK(HLOOKUP(AA$2,Monitoring_eng!$A$1:$DB$79,Results!$C72,FALSE)),"",IF(HLOOKUP(AA$2,Monitoring_eng!$A$1:$DB$79,Results!$C72,FALSE)=$I72,$P72,IF(HLOOKUP(AA$2,Monitoring_eng!$A$1:$DB$79,Results!$C72,FALSE)=$K72,$Q72,IF(HLOOKUP(AA$2,Monitoring_eng!$A$1:$DB$79,Results!$C72,FALSE)=$M72,$R72,IF(HLOOKUP(AA$2,Monitoring_eng!$A$1:$DB$79,Results!$C72,FALSE)=$O72,$S72,"CHYBA")))))</f>
        <v>1</v>
      </c>
      <c r="AB72" s="60">
        <f>IF(ISBLANK(HLOOKUP(AB$2,Monitoring_eng!$A$1:$DB$79,Results!$C72,FALSE)),"",IF(HLOOKUP(AB$2,Monitoring_eng!$A$1:$DB$79,Results!$C72,FALSE)=$I72,$P72,IF(HLOOKUP(AB$2,Monitoring_eng!$A$1:$DB$79,Results!$C72,FALSE)=$K72,$Q72,IF(HLOOKUP(AB$2,Monitoring_eng!$A$1:$DB$79,Results!$C72,FALSE)=$M72,$R72,IF(HLOOKUP(AB$2,Monitoring_eng!$A$1:$DB$79,Results!$C72,FALSE)=$O72,$S72,"CHYBA")))))</f>
        <v>1</v>
      </c>
      <c r="AC72" s="60">
        <f>IF(ISBLANK(HLOOKUP(AC$2,Monitoring_eng!$A$1:$DB$79,Results!$C72,FALSE)),"",IF(HLOOKUP(AC$2,Monitoring_eng!$A$1:$DB$79,Results!$C72,FALSE)=$I72,$P72,IF(HLOOKUP(AC$2,Monitoring_eng!$A$1:$DB$79,Results!$C72,FALSE)=$K72,$Q72,IF(HLOOKUP(AC$2,Monitoring_eng!$A$1:$DB$79,Results!$C72,FALSE)=$M72,$R72,IF(HLOOKUP(AC$2,Monitoring_eng!$A$1:$DB$79,Results!$C72,FALSE)=$O72,$S72,"CHYBA")))))</f>
        <v>0</v>
      </c>
      <c r="AD72" s="60">
        <f>IF(ISBLANK(HLOOKUP(AD$2,Monitoring_eng!$A$1:$DB$79,Results!$C72,FALSE)),"",IF(HLOOKUP(AD$2,Monitoring_eng!$A$1:$DB$79,Results!$C72,FALSE)=$I72,$P72,IF(HLOOKUP(AD$2,Monitoring_eng!$A$1:$DB$79,Results!$C72,FALSE)=$K72,$Q72,IF(HLOOKUP(AD$2,Monitoring_eng!$A$1:$DB$79,Results!$C72,FALSE)=$M72,$R72,IF(HLOOKUP(AD$2,Monitoring_eng!$A$1:$DB$79,Results!$C72,FALSE)=$O72,$S72,"CHYBA")))))</f>
        <v>1</v>
      </c>
      <c r="AE72" s="60">
        <f>IF(ISBLANK(HLOOKUP(AE$2,Monitoring_eng!$A$1:$DB$79,Results!$C72,FALSE)),"",IF(HLOOKUP(AE$2,Monitoring_eng!$A$1:$DB$79,Results!$C72,FALSE)=$I72,$P72,IF(HLOOKUP(AE$2,Monitoring_eng!$A$1:$DB$79,Results!$C72,FALSE)=$K72,$Q72,IF(HLOOKUP(AE$2,Monitoring_eng!$A$1:$DB$79,Results!$C72,FALSE)=$M72,$R72,IF(HLOOKUP(AE$2,Monitoring_eng!$A$1:$DB$79,Results!$C72,FALSE)=$O72,$S72,"CHYBA")))))</f>
        <v>0</v>
      </c>
      <c r="AF72" s="60">
        <f>IF(ISBLANK(HLOOKUP(AF$2,Monitoring_eng!$A$1:$DB$79,Results!$C72,FALSE)),"",IF(HLOOKUP(AF$2,Monitoring_eng!$A$1:$DB$79,Results!$C72,FALSE)=$I72,$P72,IF(HLOOKUP(AF$2,Monitoring_eng!$A$1:$DB$79,Results!$C72,FALSE)=$K72,$Q72,IF(HLOOKUP(AF$2,Monitoring_eng!$A$1:$DB$79,Results!$C72,FALSE)=$M72,$R72,IF(HLOOKUP(AF$2,Monitoring_eng!$A$1:$DB$79,Results!$C72,FALSE)=$O72,$S72,"CHYBA")))))</f>
        <v>1</v>
      </c>
      <c r="AG72" s="60">
        <f>IF(ISBLANK(HLOOKUP(AG$2,Monitoring_eng!$A$1:$DB$79,Results!$C72,FALSE)),"",IF(HLOOKUP(AG$2,Monitoring_eng!$A$1:$DB$79,Results!$C72,FALSE)=$I72,$P72,IF(HLOOKUP(AG$2,Monitoring_eng!$A$1:$DB$79,Results!$C72,FALSE)=$K72,$Q72,IF(HLOOKUP(AG$2,Monitoring_eng!$A$1:$DB$79,Results!$C72,FALSE)=$M72,$R72,IF(HLOOKUP(AG$2,Monitoring_eng!$A$1:$DB$79,Results!$C72,FALSE)=$O72,$S72,"CHYBA")))))</f>
        <v>1</v>
      </c>
      <c r="AH72" s="60">
        <f>IF(ISBLANK(HLOOKUP(AH$2,Monitoring_eng!$A$1:$DB$79,Results!$C72,FALSE)),"",IF(HLOOKUP(AH$2,Monitoring_eng!$A$1:$DB$79,Results!$C72,FALSE)=$I72,$P72,IF(HLOOKUP(AH$2,Monitoring_eng!$A$1:$DB$79,Results!$C72,FALSE)=$K72,$Q72,IF(HLOOKUP(AH$2,Monitoring_eng!$A$1:$DB$79,Results!$C72,FALSE)=$M72,$R72,IF(HLOOKUP(AH$2,Monitoring_eng!$A$1:$DB$79,Results!$C72,FALSE)=$O72,$S72,"CHYBA")))))</f>
        <v>1</v>
      </c>
      <c r="AI72" s="60">
        <f>IF(ISBLANK(HLOOKUP(AI$2,Monitoring_eng!$A$1:$DB$79,Results!$C72,FALSE)),"",IF(HLOOKUP(AI$2,Monitoring_eng!$A$1:$DB$79,Results!$C72,FALSE)=$I72,$P72,IF(HLOOKUP(AI$2,Monitoring_eng!$A$1:$DB$79,Results!$C72,FALSE)=$K72,$Q72,IF(HLOOKUP(AI$2,Monitoring_eng!$A$1:$DB$79,Results!$C72,FALSE)=$M72,$R72,IF(HLOOKUP(AI$2,Monitoring_eng!$A$1:$DB$79,Results!$C72,FALSE)=$O72,$S72,"CHYBA")))))</f>
        <v>1</v>
      </c>
      <c r="AJ72" s="60">
        <f>IF(ISBLANK(HLOOKUP(AJ$2,Monitoring_eng!$A$1:$DB$79,Results!$C72,FALSE)),"",IF(HLOOKUP(AJ$2,Monitoring_eng!$A$1:$DB$79,Results!$C72,FALSE)=$I72,$P72,IF(HLOOKUP(AJ$2,Monitoring_eng!$A$1:$DB$79,Results!$C72,FALSE)=$K72,$Q72,IF(HLOOKUP(AJ$2,Monitoring_eng!$A$1:$DB$79,Results!$C72,FALSE)=$M72,$R72,IF(HLOOKUP(AJ$2,Monitoring_eng!$A$1:$DB$79,Results!$C72,FALSE)=$O72,$S72,"CHYBA")))))</f>
        <v>0</v>
      </c>
      <c r="AK72" s="60">
        <f>IF(ISBLANK(HLOOKUP(AK$2,Monitoring_eng!$A$1:$DB$79,Results!$C72,FALSE)),"",IF(HLOOKUP(AK$2,Monitoring_eng!$A$1:$DB$79,Results!$C72,FALSE)=$I72,$P72,IF(HLOOKUP(AK$2,Monitoring_eng!$A$1:$DB$79,Results!$C72,FALSE)=$K72,$Q72,IF(HLOOKUP(AK$2,Monitoring_eng!$A$1:$DB$79,Results!$C72,FALSE)=$M72,$R72,IF(HLOOKUP(AK$2,Monitoring_eng!$A$1:$DB$79,Results!$C72,FALSE)=$O72,$S72,"CHYBA")))))</f>
        <v>1</v>
      </c>
      <c r="AL72" s="60">
        <f>IF(ISBLANK(HLOOKUP(AL$2,Monitoring_eng!$A$1:$DB$79,Results!$C72,FALSE)),"",IF(HLOOKUP(AL$2,Monitoring_eng!$A$1:$DB$79,Results!$C72,FALSE)=$I72,$P72,IF(HLOOKUP(AL$2,Monitoring_eng!$A$1:$DB$79,Results!$C72,FALSE)=$K72,$Q72,IF(HLOOKUP(AL$2,Monitoring_eng!$A$1:$DB$79,Results!$C72,FALSE)=$M72,$R72,IF(HLOOKUP(AL$2,Monitoring_eng!$A$1:$DB$79,Results!$C72,FALSE)=$O72,$S72,"CHYBA")))))</f>
        <v>1</v>
      </c>
      <c r="AM72" s="60">
        <f>IF(ISBLANK(HLOOKUP(AM$2,Monitoring_eng!$A$1:$DB$79,Results!$C72,FALSE)),"",IF(HLOOKUP(AM$2,Monitoring_eng!$A$1:$DB$79,Results!$C72,FALSE)=$I72,$P72,IF(HLOOKUP(AM$2,Monitoring_eng!$A$1:$DB$79,Results!$C72,FALSE)=$K72,$Q72,IF(HLOOKUP(AM$2,Monitoring_eng!$A$1:$DB$79,Results!$C72,FALSE)=$M72,$R72,IF(HLOOKUP(AM$2,Monitoring_eng!$A$1:$DB$79,Results!$C72,FALSE)=$O72,$S72,"CHYBA")))))</f>
        <v>1</v>
      </c>
      <c r="AN72" s="60">
        <f>IF(ISBLANK(HLOOKUP(AN$2,Monitoring_eng!$A$1:$DB$79,Results!$C72,FALSE)),"",IF(HLOOKUP(AN$2,Monitoring_eng!$A$1:$DB$79,Results!$C72,FALSE)=$I72,$P72,IF(HLOOKUP(AN$2,Monitoring_eng!$A$1:$DB$79,Results!$C72,FALSE)=$K72,$Q72,IF(HLOOKUP(AN$2,Monitoring_eng!$A$1:$DB$79,Results!$C72,FALSE)=$M72,$R72,IF(HLOOKUP(AN$2,Monitoring_eng!$A$1:$DB$79,Results!$C72,FALSE)=$O72,$S72,"CHYBA")))))</f>
        <v>1</v>
      </c>
      <c r="AO72" s="60">
        <f>IF(ISBLANK(HLOOKUP(AO$2,Monitoring_eng!$A$1:$DB$79,Results!$C72,FALSE)),"",IF(HLOOKUP(AO$2,Monitoring_eng!$A$1:$DB$79,Results!$C72,FALSE)=$I72,$P72,IF(HLOOKUP(AO$2,Monitoring_eng!$A$1:$DB$79,Results!$C72,FALSE)=$K72,$Q72,IF(HLOOKUP(AO$2,Monitoring_eng!$A$1:$DB$79,Results!$C72,FALSE)=$M72,$R72,IF(HLOOKUP(AO$2,Monitoring_eng!$A$1:$DB$79,Results!$C72,FALSE)=$O72,$S72,"CHYBA")))))</f>
        <v>1</v>
      </c>
      <c r="AP72" s="60">
        <f>IF(ISBLANK(HLOOKUP(AP$2,Monitoring_eng!$A$1:$DB$79,Results!$C72,FALSE)),"",IF(HLOOKUP(AP$2,Monitoring_eng!$A$1:$DB$79,Results!$C72,FALSE)=$I72,$P72,IF(HLOOKUP(AP$2,Monitoring_eng!$A$1:$DB$79,Results!$C72,FALSE)=$K72,$Q72,IF(HLOOKUP(AP$2,Monitoring_eng!$A$1:$DB$79,Results!$C72,FALSE)=$M72,$R72,IF(HLOOKUP(AP$2,Monitoring_eng!$A$1:$DB$79,Results!$C72,FALSE)=$O72,$S72,"CHYBA")))))</f>
        <v>0</v>
      </c>
      <c r="AQ72" s="60">
        <f>IF(ISBLANK(HLOOKUP(AQ$2,Monitoring_eng!$A$1:$DB$79,Results!$C72,FALSE)),"",IF(HLOOKUP(AQ$2,Monitoring_eng!$A$1:$DB$79,Results!$C72,FALSE)=$I72,$P72,IF(HLOOKUP(AQ$2,Monitoring_eng!$A$1:$DB$79,Results!$C72,FALSE)=$K72,$Q72,IF(HLOOKUP(AQ$2,Monitoring_eng!$A$1:$DB$79,Results!$C72,FALSE)=$M72,$R72,IF(HLOOKUP(AQ$2,Monitoring_eng!$A$1:$DB$79,Results!$C72,FALSE)=$O72,$S72,"CHYBA")))))</f>
        <v>0</v>
      </c>
      <c r="AR72" s="60">
        <f>IF(ISBLANK(HLOOKUP(AR$2,Monitoring_eng!$A$1:$DB$79,Results!$C72,FALSE)),"",IF(HLOOKUP(AR$2,Monitoring_eng!$A$1:$DB$79,Results!$C72,FALSE)=$I72,$P72,IF(HLOOKUP(AR$2,Monitoring_eng!$A$1:$DB$79,Results!$C72,FALSE)=$K72,$Q72,IF(HLOOKUP(AR$2,Monitoring_eng!$A$1:$DB$79,Results!$C72,FALSE)=$M72,$R72,IF(HLOOKUP(AR$2,Monitoring_eng!$A$1:$DB$79,Results!$C72,FALSE)=$O72,$S72,"CHYBA")))))</f>
        <v>0.5</v>
      </c>
      <c r="AS72" s="60">
        <f>IF(ISBLANK(HLOOKUP(AS$2,Monitoring_eng!$A$1:$DB$79,Results!$C72,FALSE)),"",IF(HLOOKUP(AS$2,Monitoring_eng!$A$1:$DB$79,Results!$C72,FALSE)=$I72,$P72,IF(HLOOKUP(AS$2,Monitoring_eng!$A$1:$DB$79,Results!$C72,FALSE)=$K72,$Q72,IF(HLOOKUP(AS$2,Monitoring_eng!$A$1:$DB$79,Results!$C72,FALSE)=$M72,$R72,IF(HLOOKUP(AS$2,Monitoring_eng!$A$1:$DB$79,Results!$C72,FALSE)=$O72,$S72,"CHYBA")))))</f>
        <v>1</v>
      </c>
      <c r="AT72" s="60">
        <f>IF(ISBLANK(HLOOKUP(AT$2,Monitoring_eng!$A$1:$DB$79,Results!$C72,FALSE)),"",IF(HLOOKUP(AT$2,Monitoring_eng!$A$1:$DB$79,Results!$C72,FALSE)=$I72,$P72,IF(HLOOKUP(AT$2,Monitoring_eng!$A$1:$DB$79,Results!$C72,FALSE)=$K72,$Q72,IF(HLOOKUP(AT$2,Monitoring_eng!$A$1:$DB$79,Results!$C72,FALSE)=$M72,$R72,IF(HLOOKUP(AT$2,Monitoring_eng!$A$1:$DB$79,Results!$C72,FALSE)=$O72,$S72,"CHYBA")))))</f>
        <v>1</v>
      </c>
      <c r="AU72" s="60">
        <f>IF(ISBLANK(HLOOKUP(AU$2,Monitoring_eng!$A$1:$DB$79,Results!$C72,FALSE)),"",IF(HLOOKUP(AU$2,Monitoring_eng!$A$1:$DB$79,Results!$C72,FALSE)=$I72,$P72,IF(HLOOKUP(AU$2,Monitoring_eng!$A$1:$DB$79,Results!$C72,FALSE)=$K72,$Q72,IF(HLOOKUP(AU$2,Monitoring_eng!$A$1:$DB$79,Results!$C72,FALSE)=$M72,$R72,IF(HLOOKUP(AU$2,Monitoring_eng!$A$1:$DB$79,Results!$C72,FALSE)=$O72,$S72,"CHYBA")))))</f>
        <v>1</v>
      </c>
      <c r="AV72" s="60">
        <f>IF(ISBLANK(HLOOKUP(AV$2,Monitoring_eng!$A$1:$DB$79,Results!$C72,FALSE)),"",IF(HLOOKUP(AV$2,Monitoring_eng!$A$1:$DB$79,Results!$C72,FALSE)=$I72,$P72,IF(HLOOKUP(AV$2,Monitoring_eng!$A$1:$DB$79,Results!$C72,FALSE)=$K72,$Q72,IF(HLOOKUP(AV$2,Monitoring_eng!$A$1:$DB$79,Results!$C72,FALSE)=$M72,$R72,IF(HLOOKUP(AV$2,Monitoring_eng!$A$1:$DB$79,Results!$C72,FALSE)=$O72,$S72,"CHYBA")))))</f>
        <v>0</v>
      </c>
      <c r="AW72" s="60">
        <f>IF(ISBLANK(HLOOKUP(AW$2,Monitoring_eng!$A$1:$DB$79,Results!$C72,FALSE)),"",IF(HLOOKUP(AW$2,Monitoring_eng!$A$1:$DB$79,Results!$C72,FALSE)=$I72,$P72,IF(HLOOKUP(AW$2,Monitoring_eng!$A$1:$DB$79,Results!$C72,FALSE)=$K72,$Q72,IF(HLOOKUP(AW$2,Monitoring_eng!$A$1:$DB$79,Results!$C72,FALSE)=$M72,$R72,IF(HLOOKUP(AW$2,Monitoring_eng!$A$1:$DB$79,Results!$C72,FALSE)=$O72,$S72,"CHYBA")))))</f>
        <v>0</v>
      </c>
      <c r="AX72" s="60">
        <f>IF(ISBLANK(HLOOKUP(AX$2,Monitoring_eng!$A$1:$DB$79,Results!$C72,FALSE)),"",IF(HLOOKUP(AX$2,Monitoring_eng!$A$1:$DB$79,Results!$C72,FALSE)=$I72,$P72,IF(HLOOKUP(AX$2,Monitoring_eng!$A$1:$DB$79,Results!$C72,FALSE)=$K72,$Q72,IF(HLOOKUP(AX$2,Monitoring_eng!$A$1:$DB$79,Results!$C72,FALSE)=$M72,$R72,IF(HLOOKUP(AX$2,Monitoring_eng!$A$1:$DB$79,Results!$C72,FALSE)=$O72,$S72,"CHYBA")))))</f>
        <v>0</v>
      </c>
      <c r="AY72" s="60">
        <f>IF(ISBLANK(HLOOKUP(AY$2,Monitoring_eng!$A$1:$DB$79,Results!$C72,FALSE)),"",IF(HLOOKUP(AY$2,Monitoring_eng!$A$1:$DB$79,Results!$C72,FALSE)=$I72,$P72,IF(HLOOKUP(AY$2,Monitoring_eng!$A$1:$DB$79,Results!$C72,FALSE)=$K72,$Q72,IF(HLOOKUP(AY$2,Monitoring_eng!$A$1:$DB$79,Results!$C72,FALSE)=$M72,$R72,IF(HLOOKUP(AY$2,Monitoring_eng!$A$1:$DB$79,Results!$C72,FALSE)=$O72,$S72,"CHYBA")))))</f>
        <v>0</v>
      </c>
      <c r="AZ72" s="60">
        <f>IF(ISBLANK(HLOOKUP(AZ$2,Monitoring_eng!$A$1:$DB$79,Results!$C72,FALSE)),"",IF(HLOOKUP(AZ$2,Monitoring_eng!$A$1:$DB$79,Results!$C72,FALSE)=$I72,$P72,IF(HLOOKUP(AZ$2,Monitoring_eng!$A$1:$DB$79,Results!$C72,FALSE)=$K72,$Q72,IF(HLOOKUP(AZ$2,Monitoring_eng!$A$1:$DB$79,Results!$C72,FALSE)=$M72,$R72,IF(HLOOKUP(AZ$2,Monitoring_eng!$A$1:$DB$79,Results!$C72,FALSE)=$O72,$S72,"CHYBA")))))</f>
        <v>1</v>
      </c>
      <c r="BA72" s="60">
        <f>IF(ISBLANK(HLOOKUP(BA$2,Monitoring_eng!$A$1:$DB$79,Results!$C72,FALSE)),"",IF(HLOOKUP(BA$2,Monitoring_eng!$A$1:$DB$79,Results!$C72,FALSE)=$I72,$P72,IF(HLOOKUP(BA$2,Monitoring_eng!$A$1:$DB$79,Results!$C72,FALSE)=$K72,$Q72,IF(HLOOKUP(BA$2,Monitoring_eng!$A$1:$DB$79,Results!$C72,FALSE)=$M72,$R72,IF(HLOOKUP(BA$2,Monitoring_eng!$A$1:$DB$79,Results!$C72,FALSE)=$O72,$S72,"CHYBA")))))</f>
        <v>0</v>
      </c>
      <c r="BB72" s="60">
        <f>IF(ISBLANK(HLOOKUP(BB$2,Monitoring_eng!$A$1:$DB$79,Results!$C72,FALSE)),"",IF(HLOOKUP(BB$2,Monitoring_eng!$A$1:$DB$79,Results!$C72,FALSE)=$I72,$P72,IF(HLOOKUP(BB$2,Monitoring_eng!$A$1:$DB$79,Results!$C72,FALSE)=$K72,$Q72,IF(HLOOKUP(BB$2,Monitoring_eng!$A$1:$DB$79,Results!$C72,FALSE)=$M72,$R72,IF(HLOOKUP(BB$2,Monitoring_eng!$A$1:$DB$79,Results!$C72,FALSE)=$O72,$S72,"CHYBA")))))</f>
        <v>1</v>
      </c>
      <c r="BC72" s="60">
        <f>IF(ISBLANK(HLOOKUP(BC$2,Monitoring_eng!$A$1:$DB$79,Results!$C72,FALSE)),"",IF(HLOOKUP(BC$2,Monitoring_eng!$A$1:$DB$79,Results!$C72,FALSE)=$I72,$P72,IF(HLOOKUP(BC$2,Monitoring_eng!$A$1:$DB$79,Results!$C72,FALSE)=$K72,$Q72,IF(HLOOKUP(BC$2,Monitoring_eng!$A$1:$DB$79,Results!$C72,FALSE)=$M72,$R72,IF(HLOOKUP(BC$2,Monitoring_eng!$A$1:$DB$79,Results!$C72,FALSE)=$O72,$S72,"CHYBA")))))</f>
        <v>1</v>
      </c>
      <c r="BD72" s="60">
        <f>IF(ISBLANK(HLOOKUP(BD$2,Monitoring_eng!$A$1:$DB$79,Results!$C72,FALSE)),"",IF(HLOOKUP(BD$2,Monitoring_eng!$A$1:$DB$79,Results!$C72,FALSE)=$I72,$P72,IF(HLOOKUP(BD$2,Monitoring_eng!$A$1:$DB$79,Results!$C72,FALSE)=$K72,$Q72,IF(HLOOKUP(BD$2,Monitoring_eng!$A$1:$DB$79,Results!$C72,FALSE)=$M72,$R72,IF(HLOOKUP(BD$2,Monitoring_eng!$A$1:$DB$79,Results!$C72,FALSE)=$O72,$S72,"CHYBA")))))</f>
        <v>0</v>
      </c>
      <c r="BE72" s="60">
        <f>IF(ISBLANK(HLOOKUP(BE$2,Monitoring_eng!$A$1:$DB$79,Results!$C72,FALSE)),"",IF(HLOOKUP(BE$2,Monitoring_eng!$A$1:$DB$79,Results!$C72,FALSE)=$I72,$P72,IF(HLOOKUP(BE$2,Monitoring_eng!$A$1:$DB$79,Results!$C72,FALSE)=$K72,$Q72,IF(HLOOKUP(BE$2,Monitoring_eng!$A$1:$DB$79,Results!$C72,FALSE)=$M72,$R72,IF(HLOOKUP(BE$2,Monitoring_eng!$A$1:$DB$79,Results!$C72,FALSE)=$O72,$S72,"CHYBA")))))</f>
        <v>0</v>
      </c>
      <c r="BF72" s="60">
        <f>IF(ISBLANK(HLOOKUP(BF$2,Monitoring_eng!$A$1:$DB$79,Results!$C72,FALSE)),"",IF(HLOOKUP(BF$2,Monitoring_eng!$A$1:$DB$79,Results!$C72,FALSE)=$I72,$P72,IF(HLOOKUP(BF$2,Monitoring_eng!$A$1:$DB$79,Results!$C72,FALSE)=$K72,$Q72,IF(HLOOKUP(BF$2,Monitoring_eng!$A$1:$DB$79,Results!$C72,FALSE)=$M72,$R72,IF(HLOOKUP(BF$2,Monitoring_eng!$A$1:$DB$79,Results!$C72,FALSE)=$O72,$S72,"CHYBA")))))</f>
        <v>1</v>
      </c>
      <c r="BG72" s="60">
        <f>IF(ISBLANK(HLOOKUP(BG$2,Monitoring_eng!$A$1:$DB$79,Results!$C72,FALSE)),"",IF(HLOOKUP(BG$2,Monitoring_eng!$A$1:$DB$79,Results!$C72,FALSE)=$I72,$P72,IF(HLOOKUP(BG$2,Monitoring_eng!$A$1:$DB$79,Results!$C72,FALSE)=$K72,$Q72,IF(HLOOKUP(BG$2,Monitoring_eng!$A$1:$DB$79,Results!$C72,FALSE)=$M72,$R72,IF(HLOOKUP(BG$2,Monitoring_eng!$A$1:$DB$79,Results!$C72,FALSE)=$O72,$S72,"CHYBA")))))</f>
        <v>1</v>
      </c>
      <c r="BH72" s="60">
        <f>IF(ISBLANK(HLOOKUP(BH$2,Monitoring_eng!$A$1:$DB$79,Results!$C72,FALSE)),"",IF(HLOOKUP(BH$2,Monitoring_eng!$A$1:$DB$79,Results!$C72,FALSE)=$I72,$P72,IF(HLOOKUP(BH$2,Monitoring_eng!$A$1:$DB$79,Results!$C72,FALSE)=$K72,$Q72,IF(HLOOKUP(BH$2,Monitoring_eng!$A$1:$DB$79,Results!$C72,FALSE)=$M72,$R72,IF(HLOOKUP(BH$2,Monitoring_eng!$A$1:$DB$79,Results!$C72,FALSE)=$O72,$S72,"CHYBA")))))</f>
        <v>1</v>
      </c>
      <c r="BI72" s="60">
        <f>IF(ISBLANK(HLOOKUP(BI$2,Monitoring_eng!$A$1:$DB$79,Results!$C72,FALSE)),"",IF(HLOOKUP(BI$2,Monitoring_eng!$A$1:$DB$79,Results!$C72,FALSE)=$I72,$P72,IF(HLOOKUP(BI$2,Monitoring_eng!$A$1:$DB$79,Results!$C72,FALSE)=$K72,$Q72,IF(HLOOKUP(BI$2,Monitoring_eng!$A$1:$DB$79,Results!$C72,FALSE)=$M72,$R72,IF(HLOOKUP(BI$2,Monitoring_eng!$A$1:$DB$79,Results!$C72,FALSE)=$O72,$S72,"CHYBA")))))</f>
        <v>1</v>
      </c>
      <c r="BJ72" s="60">
        <f>IF(ISBLANK(HLOOKUP(BJ$2,Monitoring_eng!$A$1:$DB$79,Results!$C72,FALSE)),"",IF(HLOOKUP(BJ$2,Monitoring_eng!$A$1:$DB$79,Results!$C72,FALSE)=$I72,$P72,IF(HLOOKUP(BJ$2,Monitoring_eng!$A$1:$DB$79,Results!$C72,FALSE)=$K72,$Q72,IF(HLOOKUP(BJ$2,Monitoring_eng!$A$1:$DB$79,Results!$C72,FALSE)=$M72,$R72,IF(HLOOKUP(BJ$2,Monitoring_eng!$A$1:$DB$79,Results!$C72,FALSE)=$O72,$S72,"CHYBA")))))</f>
        <v>0</v>
      </c>
      <c r="BK72" s="60">
        <f>IF(ISBLANK(HLOOKUP(BK$2,Monitoring_eng!$A$1:$DB$79,Results!$C72,FALSE)),"",IF(HLOOKUP(BK$2,Monitoring_eng!$A$1:$DB$79,Results!$C72,FALSE)=$I72,$P72,IF(HLOOKUP(BK$2,Monitoring_eng!$A$1:$DB$79,Results!$C72,FALSE)=$K72,$Q72,IF(HLOOKUP(BK$2,Monitoring_eng!$A$1:$DB$79,Results!$C72,FALSE)=$M72,$R72,IF(HLOOKUP(BK$2,Monitoring_eng!$A$1:$DB$79,Results!$C72,FALSE)=$O72,$S72,"CHYBA")))))</f>
        <v>1</v>
      </c>
      <c r="BL72" s="60">
        <f>IF(ISBLANK(HLOOKUP(BL$2,Monitoring_eng!$A$1:$DB$79,Results!$C72,FALSE)),"",IF(HLOOKUP(BL$2,Monitoring_eng!$A$1:$DB$79,Results!$C72,FALSE)=$I72,$P72,IF(HLOOKUP(BL$2,Monitoring_eng!$A$1:$DB$79,Results!$C72,FALSE)=$K72,$Q72,IF(HLOOKUP(BL$2,Monitoring_eng!$A$1:$DB$79,Results!$C72,FALSE)=$M72,$R72,IF(HLOOKUP(BL$2,Monitoring_eng!$A$1:$DB$79,Results!$C72,FALSE)=$O72,$S72,"CHYBA")))))</f>
        <v>1</v>
      </c>
      <c r="BM72" s="60">
        <f>IF(ISBLANK(HLOOKUP(BM$2,Monitoring_eng!$A$1:$DB$79,Results!$C72,FALSE)),"",IF(HLOOKUP(BM$2,Monitoring_eng!$A$1:$DB$79,Results!$C72,FALSE)=$I72,$P72,IF(HLOOKUP(BM$2,Monitoring_eng!$A$1:$DB$79,Results!$C72,FALSE)=$K72,$Q72,IF(HLOOKUP(BM$2,Monitoring_eng!$A$1:$DB$79,Results!$C72,FALSE)=$M72,$R72,IF(HLOOKUP(BM$2,Monitoring_eng!$A$1:$DB$79,Results!$C72,FALSE)=$O72,$S72,"CHYBA")))))</f>
        <v>1</v>
      </c>
      <c r="BN72" s="60">
        <f>IF(ISBLANK(HLOOKUP(BN$2,Monitoring_eng!$A$1:$DB$79,Results!$C72,FALSE)),"",IF(HLOOKUP(BN$2,Monitoring_eng!$A$1:$DB$79,Results!$C72,FALSE)=$I72,$P72,IF(HLOOKUP(BN$2,Monitoring_eng!$A$1:$DB$79,Results!$C72,FALSE)=$K72,$Q72,IF(HLOOKUP(BN$2,Monitoring_eng!$A$1:$DB$79,Results!$C72,FALSE)=$M72,$R72,IF(HLOOKUP(BN$2,Monitoring_eng!$A$1:$DB$79,Results!$C72,FALSE)=$O72,$S72,"CHYBA")))))</f>
        <v>1</v>
      </c>
      <c r="BO72" s="60">
        <f>IF(ISBLANK(HLOOKUP(BO$2,Monitoring_eng!$A$1:$DB$79,Results!$C72,FALSE)),"",IF(HLOOKUP(BO$2,Monitoring_eng!$A$1:$DB$79,Results!$C72,FALSE)=$I72,$P72,IF(HLOOKUP(BO$2,Monitoring_eng!$A$1:$DB$79,Results!$C72,FALSE)=$K72,$Q72,IF(HLOOKUP(BO$2,Monitoring_eng!$A$1:$DB$79,Results!$C72,FALSE)=$M72,$R72,IF(HLOOKUP(BO$2,Monitoring_eng!$A$1:$DB$79,Results!$C72,FALSE)=$O72,$S72,"CHYBA")))))</f>
        <v>0</v>
      </c>
      <c r="BP72" s="60">
        <f>IF(ISBLANK(HLOOKUP(BP$2,Monitoring_eng!$A$1:$DB$79,Results!$C72,FALSE)),"",IF(HLOOKUP(BP$2,Monitoring_eng!$A$1:$DB$79,Results!$C72,FALSE)=$I72,$P72,IF(HLOOKUP(BP$2,Monitoring_eng!$A$1:$DB$79,Results!$C72,FALSE)=$K72,$Q72,IF(HLOOKUP(BP$2,Monitoring_eng!$A$1:$DB$79,Results!$C72,FALSE)=$M72,$R72,IF(HLOOKUP(BP$2,Monitoring_eng!$A$1:$DB$79,Results!$C72,FALSE)=$O72,$S72,"CHYBA")))))</f>
        <v>1</v>
      </c>
      <c r="BQ72" s="60">
        <f>IF(ISBLANK(HLOOKUP(BQ$2,Monitoring_eng!$A$1:$DB$79,Results!$C72,FALSE)),"",IF(HLOOKUP(BQ$2,Monitoring_eng!$A$1:$DB$79,Results!$C72,FALSE)=$I72,$P72,IF(HLOOKUP(BQ$2,Monitoring_eng!$A$1:$DB$79,Results!$C72,FALSE)=$K72,$Q72,IF(HLOOKUP(BQ$2,Monitoring_eng!$A$1:$DB$79,Results!$C72,FALSE)=$M72,$R72,IF(HLOOKUP(BQ$2,Monitoring_eng!$A$1:$DB$79,Results!$C72,FALSE)=$O72,$S72,"CHYBA")))))</f>
        <v>1</v>
      </c>
    </row>
    <row r="73" spans="1:69" x14ac:dyDescent="0.3">
      <c r="A73" s="37" t="s">
        <v>923</v>
      </c>
      <c r="B73" s="37" t="s">
        <v>373</v>
      </c>
      <c r="C73" s="37">
        <v>72</v>
      </c>
      <c r="D73" s="54" t="s">
        <v>170</v>
      </c>
      <c r="E73" s="54" t="s">
        <v>198</v>
      </c>
      <c r="F73" s="55" t="s">
        <v>74</v>
      </c>
      <c r="G73" s="37">
        <v>1</v>
      </c>
      <c r="H73" s="37" t="s">
        <v>481</v>
      </c>
      <c r="I73" s="37" t="s">
        <v>621</v>
      </c>
      <c r="J73" s="37" t="s">
        <v>482</v>
      </c>
      <c r="K73" s="59" t="s">
        <v>622</v>
      </c>
      <c r="L73" s="37" t="s">
        <v>483</v>
      </c>
      <c r="M73" s="37" t="s">
        <v>623</v>
      </c>
      <c r="N73" s="37" t="s">
        <v>755</v>
      </c>
      <c r="O73" s="37" t="s">
        <v>755</v>
      </c>
      <c r="P73" s="37">
        <f t="shared" si="2"/>
        <v>1</v>
      </c>
      <c r="Q73" s="37">
        <v>0</v>
      </c>
      <c r="R73" s="37">
        <f t="shared" si="3"/>
        <v>0.5</v>
      </c>
      <c r="S73" s="37" t="s">
        <v>755</v>
      </c>
      <c r="T73" s="60">
        <f>IF(ISBLANK(HLOOKUP(T$2,Monitoring_eng!$A$1:$DB$79,Results!$C73,FALSE)),"",IF(HLOOKUP(T$2,Monitoring_eng!$A$1:$DB$79,Results!$C73,FALSE)=$I73,$P73,IF(HLOOKUP(T$2,Monitoring_eng!$A$1:$DB$79,Results!$C73,FALSE)=$K73,$Q73,IF(HLOOKUP(T$2,Monitoring_eng!$A$1:$DB$79,Results!$C73,FALSE)=$M73,$R73,IF(HLOOKUP(T$2,Monitoring_eng!$A$1:$DB$79,Results!$C73,FALSE)=$O73,$S73,"CHYBA")))))</f>
        <v>1</v>
      </c>
      <c r="U73" s="60">
        <f>IF(ISBLANK(HLOOKUP(U$2,Monitoring_eng!$A$1:$DB$79,Results!$C73,FALSE)),"",IF(HLOOKUP(U$2,Monitoring_eng!$A$1:$DB$79,Results!$C73,FALSE)=$I73,$P73,IF(HLOOKUP(U$2,Monitoring_eng!$A$1:$DB$79,Results!$C73,FALSE)=$K73,$Q73,IF(HLOOKUP(U$2,Monitoring_eng!$A$1:$DB$79,Results!$C73,FALSE)=$M73,$R73,IF(HLOOKUP(U$2,Monitoring_eng!$A$1:$DB$79,Results!$C73,FALSE)=$O73,$S73,"CHYBA")))))</f>
        <v>1</v>
      </c>
      <c r="V73" s="60">
        <f>IF(ISBLANK(HLOOKUP(V$2,Monitoring_eng!$A$1:$DB$79,Results!$C73,FALSE)),"",IF(HLOOKUP(V$2,Monitoring_eng!$A$1:$DB$79,Results!$C73,FALSE)=$I73,$P73,IF(HLOOKUP(V$2,Monitoring_eng!$A$1:$DB$79,Results!$C73,FALSE)=$K73,$Q73,IF(HLOOKUP(V$2,Monitoring_eng!$A$1:$DB$79,Results!$C73,FALSE)=$M73,$R73,IF(HLOOKUP(V$2,Monitoring_eng!$A$1:$DB$79,Results!$C73,FALSE)=$O73,$S73,"CHYBA")))))</f>
        <v>1</v>
      </c>
      <c r="W73" s="60">
        <f>IF(ISBLANK(HLOOKUP(W$2,Monitoring_eng!$A$1:$DB$79,Results!$C73,FALSE)),"",IF(HLOOKUP(W$2,Monitoring_eng!$A$1:$DB$79,Results!$C73,FALSE)=$I73,$P73,IF(HLOOKUP(W$2,Monitoring_eng!$A$1:$DB$79,Results!$C73,FALSE)=$K73,$Q73,IF(HLOOKUP(W$2,Monitoring_eng!$A$1:$DB$79,Results!$C73,FALSE)=$M73,$R73,IF(HLOOKUP(W$2,Monitoring_eng!$A$1:$DB$79,Results!$C73,FALSE)=$O73,$S73,"CHYBA")))))</f>
        <v>1</v>
      </c>
      <c r="X73" s="60">
        <f>IF(ISBLANK(HLOOKUP(X$2,Monitoring_eng!$A$1:$DB$79,Results!$C73,FALSE)),"",IF(HLOOKUP(X$2,Monitoring_eng!$A$1:$DB$79,Results!$C73,FALSE)=$I73,$P73,IF(HLOOKUP(X$2,Monitoring_eng!$A$1:$DB$79,Results!$C73,FALSE)=$K73,$Q73,IF(HLOOKUP(X$2,Monitoring_eng!$A$1:$DB$79,Results!$C73,FALSE)=$M73,$R73,IF(HLOOKUP(X$2,Monitoring_eng!$A$1:$DB$79,Results!$C73,FALSE)=$O73,$S73,"CHYBA")))))</f>
        <v>1</v>
      </c>
      <c r="Y73" s="60">
        <f>IF(ISBLANK(HLOOKUP(Y$2,Monitoring_eng!$A$1:$DB$79,Results!$C73,FALSE)),"",IF(HLOOKUP(Y$2,Monitoring_eng!$A$1:$DB$79,Results!$C73,FALSE)=$I73,$P73,IF(HLOOKUP(Y$2,Monitoring_eng!$A$1:$DB$79,Results!$C73,FALSE)=$K73,$Q73,IF(HLOOKUP(Y$2,Monitoring_eng!$A$1:$DB$79,Results!$C73,FALSE)=$M73,$R73,IF(HLOOKUP(Y$2,Monitoring_eng!$A$1:$DB$79,Results!$C73,FALSE)=$O73,$S73,"CHYBA")))))</f>
        <v>1</v>
      </c>
      <c r="Z73" s="60">
        <f>IF(ISBLANK(HLOOKUP(Z$2,Monitoring_eng!$A$1:$DB$79,Results!$C73,FALSE)),"",IF(HLOOKUP(Z$2,Monitoring_eng!$A$1:$DB$79,Results!$C73,FALSE)=$I73,$P73,IF(HLOOKUP(Z$2,Monitoring_eng!$A$1:$DB$79,Results!$C73,FALSE)=$K73,$Q73,IF(HLOOKUP(Z$2,Monitoring_eng!$A$1:$DB$79,Results!$C73,FALSE)=$M73,$R73,IF(HLOOKUP(Z$2,Monitoring_eng!$A$1:$DB$79,Results!$C73,FALSE)=$O73,$S73,"CHYBA")))))</f>
        <v>1</v>
      </c>
      <c r="AA73" s="60">
        <f>IF(ISBLANK(HLOOKUP(AA$2,Monitoring_eng!$A$1:$DB$79,Results!$C73,FALSE)),"",IF(HLOOKUP(AA$2,Monitoring_eng!$A$1:$DB$79,Results!$C73,FALSE)=$I73,$P73,IF(HLOOKUP(AA$2,Monitoring_eng!$A$1:$DB$79,Results!$C73,FALSE)=$K73,$Q73,IF(HLOOKUP(AA$2,Monitoring_eng!$A$1:$DB$79,Results!$C73,FALSE)=$M73,$R73,IF(HLOOKUP(AA$2,Monitoring_eng!$A$1:$DB$79,Results!$C73,FALSE)=$O73,$S73,"CHYBA")))))</f>
        <v>1</v>
      </c>
      <c r="AB73" s="60">
        <f>IF(ISBLANK(HLOOKUP(AB$2,Monitoring_eng!$A$1:$DB$79,Results!$C73,FALSE)),"",IF(HLOOKUP(AB$2,Monitoring_eng!$A$1:$DB$79,Results!$C73,FALSE)=$I73,$P73,IF(HLOOKUP(AB$2,Monitoring_eng!$A$1:$DB$79,Results!$C73,FALSE)=$K73,$Q73,IF(HLOOKUP(AB$2,Monitoring_eng!$A$1:$DB$79,Results!$C73,FALSE)=$M73,$R73,IF(HLOOKUP(AB$2,Monitoring_eng!$A$1:$DB$79,Results!$C73,FALSE)=$O73,$S73,"CHYBA")))))</f>
        <v>1</v>
      </c>
      <c r="AC73" s="60">
        <f>IF(ISBLANK(HLOOKUP(AC$2,Monitoring_eng!$A$1:$DB$79,Results!$C73,FALSE)),"",IF(HLOOKUP(AC$2,Monitoring_eng!$A$1:$DB$79,Results!$C73,FALSE)=$I73,$P73,IF(HLOOKUP(AC$2,Monitoring_eng!$A$1:$DB$79,Results!$C73,FALSE)=$K73,$Q73,IF(HLOOKUP(AC$2,Monitoring_eng!$A$1:$DB$79,Results!$C73,FALSE)=$M73,$R73,IF(HLOOKUP(AC$2,Monitoring_eng!$A$1:$DB$79,Results!$C73,FALSE)=$O73,$S73,"CHYBA")))))</f>
        <v>1</v>
      </c>
      <c r="AD73" s="60">
        <f>IF(ISBLANK(HLOOKUP(AD$2,Monitoring_eng!$A$1:$DB$79,Results!$C73,FALSE)),"",IF(HLOOKUP(AD$2,Monitoring_eng!$A$1:$DB$79,Results!$C73,FALSE)=$I73,$P73,IF(HLOOKUP(AD$2,Monitoring_eng!$A$1:$DB$79,Results!$C73,FALSE)=$K73,$Q73,IF(HLOOKUP(AD$2,Monitoring_eng!$A$1:$DB$79,Results!$C73,FALSE)=$M73,$R73,IF(HLOOKUP(AD$2,Monitoring_eng!$A$1:$DB$79,Results!$C73,FALSE)=$O73,$S73,"CHYBA")))))</f>
        <v>1</v>
      </c>
      <c r="AE73" s="60">
        <f>IF(ISBLANK(HLOOKUP(AE$2,Monitoring_eng!$A$1:$DB$79,Results!$C73,FALSE)),"",IF(HLOOKUP(AE$2,Monitoring_eng!$A$1:$DB$79,Results!$C73,FALSE)=$I73,$P73,IF(HLOOKUP(AE$2,Monitoring_eng!$A$1:$DB$79,Results!$C73,FALSE)=$K73,$Q73,IF(HLOOKUP(AE$2,Monitoring_eng!$A$1:$DB$79,Results!$C73,FALSE)=$M73,$R73,IF(HLOOKUP(AE$2,Monitoring_eng!$A$1:$DB$79,Results!$C73,FALSE)=$O73,$S73,"CHYBA")))))</f>
        <v>0.5</v>
      </c>
      <c r="AF73" s="60">
        <f>IF(ISBLANK(HLOOKUP(AF$2,Monitoring_eng!$A$1:$DB$79,Results!$C73,FALSE)),"",IF(HLOOKUP(AF$2,Monitoring_eng!$A$1:$DB$79,Results!$C73,FALSE)=$I73,$P73,IF(HLOOKUP(AF$2,Monitoring_eng!$A$1:$DB$79,Results!$C73,FALSE)=$K73,$Q73,IF(HLOOKUP(AF$2,Monitoring_eng!$A$1:$DB$79,Results!$C73,FALSE)=$M73,$R73,IF(HLOOKUP(AF$2,Monitoring_eng!$A$1:$DB$79,Results!$C73,FALSE)=$O73,$S73,"CHYBA")))))</f>
        <v>1</v>
      </c>
      <c r="AG73" s="60">
        <f>IF(ISBLANK(HLOOKUP(AG$2,Monitoring_eng!$A$1:$DB$79,Results!$C73,FALSE)),"",IF(HLOOKUP(AG$2,Monitoring_eng!$A$1:$DB$79,Results!$C73,FALSE)=$I73,$P73,IF(HLOOKUP(AG$2,Monitoring_eng!$A$1:$DB$79,Results!$C73,FALSE)=$K73,$Q73,IF(HLOOKUP(AG$2,Monitoring_eng!$A$1:$DB$79,Results!$C73,FALSE)=$M73,$R73,IF(HLOOKUP(AG$2,Monitoring_eng!$A$1:$DB$79,Results!$C73,FALSE)=$O73,$S73,"CHYBA")))))</f>
        <v>1</v>
      </c>
      <c r="AH73" s="60">
        <f>IF(ISBLANK(HLOOKUP(AH$2,Monitoring_eng!$A$1:$DB$79,Results!$C73,FALSE)),"",IF(HLOOKUP(AH$2,Monitoring_eng!$A$1:$DB$79,Results!$C73,FALSE)=$I73,$P73,IF(HLOOKUP(AH$2,Monitoring_eng!$A$1:$DB$79,Results!$C73,FALSE)=$K73,$Q73,IF(HLOOKUP(AH$2,Monitoring_eng!$A$1:$DB$79,Results!$C73,FALSE)=$M73,$R73,IF(HLOOKUP(AH$2,Monitoring_eng!$A$1:$DB$79,Results!$C73,FALSE)=$O73,$S73,"CHYBA")))))</f>
        <v>1</v>
      </c>
      <c r="AI73" s="60">
        <f>IF(ISBLANK(HLOOKUP(AI$2,Monitoring_eng!$A$1:$DB$79,Results!$C73,FALSE)),"",IF(HLOOKUP(AI$2,Monitoring_eng!$A$1:$DB$79,Results!$C73,FALSE)=$I73,$P73,IF(HLOOKUP(AI$2,Monitoring_eng!$A$1:$DB$79,Results!$C73,FALSE)=$K73,$Q73,IF(HLOOKUP(AI$2,Monitoring_eng!$A$1:$DB$79,Results!$C73,FALSE)=$M73,$R73,IF(HLOOKUP(AI$2,Monitoring_eng!$A$1:$DB$79,Results!$C73,FALSE)=$O73,$S73,"CHYBA")))))</f>
        <v>1</v>
      </c>
      <c r="AJ73" s="60">
        <f>IF(ISBLANK(HLOOKUP(AJ$2,Monitoring_eng!$A$1:$DB$79,Results!$C73,FALSE)),"",IF(HLOOKUP(AJ$2,Monitoring_eng!$A$1:$DB$79,Results!$C73,FALSE)=$I73,$P73,IF(HLOOKUP(AJ$2,Monitoring_eng!$A$1:$DB$79,Results!$C73,FALSE)=$K73,$Q73,IF(HLOOKUP(AJ$2,Monitoring_eng!$A$1:$DB$79,Results!$C73,FALSE)=$M73,$R73,IF(HLOOKUP(AJ$2,Monitoring_eng!$A$1:$DB$79,Results!$C73,FALSE)=$O73,$S73,"CHYBA")))))</f>
        <v>1</v>
      </c>
      <c r="AK73" s="60">
        <f>IF(ISBLANK(HLOOKUP(AK$2,Monitoring_eng!$A$1:$DB$79,Results!$C73,FALSE)),"",IF(HLOOKUP(AK$2,Monitoring_eng!$A$1:$DB$79,Results!$C73,FALSE)=$I73,$P73,IF(HLOOKUP(AK$2,Monitoring_eng!$A$1:$DB$79,Results!$C73,FALSE)=$K73,$Q73,IF(HLOOKUP(AK$2,Monitoring_eng!$A$1:$DB$79,Results!$C73,FALSE)=$M73,$R73,IF(HLOOKUP(AK$2,Monitoring_eng!$A$1:$DB$79,Results!$C73,FALSE)=$O73,$S73,"CHYBA")))))</f>
        <v>1</v>
      </c>
      <c r="AL73" s="60">
        <f>IF(ISBLANK(HLOOKUP(AL$2,Monitoring_eng!$A$1:$DB$79,Results!$C73,FALSE)),"",IF(HLOOKUP(AL$2,Monitoring_eng!$A$1:$DB$79,Results!$C73,FALSE)=$I73,$P73,IF(HLOOKUP(AL$2,Monitoring_eng!$A$1:$DB$79,Results!$C73,FALSE)=$K73,$Q73,IF(HLOOKUP(AL$2,Monitoring_eng!$A$1:$DB$79,Results!$C73,FALSE)=$M73,$R73,IF(HLOOKUP(AL$2,Monitoring_eng!$A$1:$DB$79,Results!$C73,FALSE)=$O73,$S73,"CHYBA")))))</f>
        <v>1</v>
      </c>
      <c r="AM73" s="60">
        <f>IF(ISBLANK(HLOOKUP(AM$2,Monitoring_eng!$A$1:$DB$79,Results!$C73,FALSE)),"",IF(HLOOKUP(AM$2,Monitoring_eng!$A$1:$DB$79,Results!$C73,FALSE)=$I73,$P73,IF(HLOOKUP(AM$2,Monitoring_eng!$A$1:$DB$79,Results!$C73,FALSE)=$K73,$Q73,IF(HLOOKUP(AM$2,Monitoring_eng!$A$1:$DB$79,Results!$C73,FALSE)=$M73,$R73,IF(HLOOKUP(AM$2,Monitoring_eng!$A$1:$DB$79,Results!$C73,FALSE)=$O73,$S73,"CHYBA")))))</f>
        <v>1</v>
      </c>
      <c r="AN73" s="60">
        <f>IF(ISBLANK(HLOOKUP(AN$2,Monitoring_eng!$A$1:$DB$79,Results!$C73,FALSE)),"",IF(HLOOKUP(AN$2,Monitoring_eng!$A$1:$DB$79,Results!$C73,FALSE)=$I73,$P73,IF(HLOOKUP(AN$2,Monitoring_eng!$A$1:$DB$79,Results!$C73,FALSE)=$K73,$Q73,IF(HLOOKUP(AN$2,Monitoring_eng!$A$1:$DB$79,Results!$C73,FALSE)=$M73,$R73,IF(HLOOKUP(AN$2,Monitoring_eng!$A$1:$DB$79,Results!$C73,FALSE)=$O73,$S73,"CHYBA")))))</f>
        <v>1</v>
      </c>
      <c r="AO73" s="60">
        <f>IF(ISBLANK(HLOOKUP(AO$2,Monitoring_eng!$A$1:$DB$79,Results!$C73,FALSE)),"",IF(HLOOKUP(AO$2,Monitoring_eng!$A$1:$DB$79,Results!$C73,FALSE)=$I73,$P73,IF(HLOOKUP(AO$2,Monitoring_eng!$A$1:$DB$79,Results!$C73,FALSE)=$K73,$Q73,IF(HLOOKUP(AO$2,Monitoring_eng!$A$1:$DB$79,Results!$C73,FALSE)=$M73,$R73,IF(HLOOKUP(AO$2,Monitoring_eng!$A$1:$DB$79,Results!$C73,FALSE)=$O73,$S73,"CHYBA")))))</f>
        <v>1</v>
      </c>
      <c r="AP73" s="60">
        <f>IF(ISBLANK(HLOOKUP(AP$2,Monitoring_eng!$A$1:$DB$79,Results!$C73,FALSE)),"",IF(HLOOKUP(AP$2,Monitoring_eng!$A$1:$DB$79,Results!$C73,FALSE)=$I73,$P73,IF(HLOOKUP(AP$2,Monitoring_eng!$A$1:$DB$79,Results!$C73,FALSE)=$K73,$Q73,IF(HLOOKUP(AP$2,Monitoring_eng!$A$1:$DB$79,Results!$C73,FALSE)=$M73,$R73,IF(HLOOKUP(AP$2,Monitoring_eng!$A$1:$DB$79,Results!$C73,FALSE)=$O73,$S73,"CHYBA")))))</f>
        <v>1</v>
      </c>
      <c r="AQ73" s="60">
        <f>IF(ISBLANK(HLOOKUP(AQ$2,Monitoring_eng!$A$1:$DB$79,Results!$C73,FALSE)),"",IF(HLOOKUP(AQ$2,Monitoring_eng!$A$1:$DB$79,Results!$C73,FALSE)=$I73,$P73,IF(HLOOKUP(AQ$2,Monitoring_eng!$A$1:$DB$79,Results!$C73,FALSE)=$K73,$Q73,IF(HLOOKUP(AQ$2,Monitoring_eng!$A$1:$DB$79,Results!$C73,FALSE)=$M73,$R73,IF(HLOOKUP(AQ$2,Monitoring_eng!$A$1:$DB$79,Results!$C73,FALSE)=$O73,$S73,"CHYBA")))))</f>
        <v>1</v>
      </c>
      <c r="AR73" s="60">
        <f>IF(ISBLANK(HLOOKUP(AR$2,Monitoring_eng!$A$1:$DB$79,Results!$C73,FALSE)),"",IF(HLOOKUP(AR$2,Monitoring_eng!$A$1:$DB$79,Results!$C73,FALSE)=$I73,$P73,IF(HLOOKUP(AR$2,Monitoring_eng!$A$1:$DB$79,Results!$C73,FALSE)=$K73,$Q73,IF(HLOOKUP(AR$2,Monitoring_eng!$A$1:$DB$79,Results!$C73,FALSE)=$M73,$R73,IF(HLOOKUP(AR$2,Monitoring_eng!$A$1:$DB$79,Results!$C73,FALSE)=$O73,$S73,"CHYBA")))))</f>
        <v>1</v>
      </c>
      <c r="AS73" s="60">
        <f>IF(ISBLANK(HLOOKUP(AS$2,Monitoring_eng!$A$1:$DB$79,Results!$C73,FALSE)),"",IF(HLOOKUP(AS$2,Monitoring_eng!$A$1:$DB$79,Results!$C73,FALSE)=$I73,$P73,IF(HLOOKUP(AS$2,Monitoring_eng!$A$1:$DB$79,Results!$C73,FALSE)=$K73,$Q73,IF(HLOOKUP(AS$2,Monitoring_eng!$A$1:$DB$79,Results!$C73,FALSE)=$M73,$R73,IF(HLOOKUP(AS$2,Monitoring_eng!$A$1:$DB$79,Results!$C73,FALSE)=$O73,$S73,"CHYBA")))))</f>
        <v>1</v>
      </c>
      <c r="AT73" s="60">
        <f>IF(ISBLANK(HLOOKUP(AT$2,Monitoring_eng!$A$1:$DB$79,Results!$C73,FALSE)),"",IF(HLOOKUP(AT$2,Monitoring_eng!$A$1:$DB$79,Results!$C73,FALSE)=$I73,$P73,IF(HLOOKUP(AT$2,Monitoring_eng!$A$1:$DB$79,Results!$C73,FALSE)=$K73,$Q73,IF(HLOOKUP(AT$2,Monitoring_eng!$A$1:$DB$79,Results!$C73,FALSE)=$M73,$R73,IF(HLOOKUP(AT$2,Monitoring_eng!$A$1:$DB$79,Results!$C73,FALSE)=$O73,$S73,"CHYBA")))))</f>
        <v>1</v>
      </c>
      <c r="AU73" s="60">
        <f>IF(ISBLANK(HLOOKUP(AU$2,Monitoring_eng!$A$1:$DB$79,Results!$C73,FALSE)),"",IF(HLOOKUP(AU$2,Monitoring_eng!$A$1:$DB$79,Results!$C73,FALSE)=$I73,$P73,IF(HLOOKUP(AU$2,Monitoring_eng!$A$1:$DB$79,Results!$C73,FALSE)=$K73,$Q73,IF(HLOOKUP(AU$2,Monitoring_eng!$A$1:$DB$79,Results!$C73,FALSE)=$M73,$R73,IF(HLOOKUP(AU$2,Monitoring_eng!$A$1:$DB$79,Results!$C73,FALSE)=$O73,$S73,"CHYBA")))))</f>
        <v>1</v>
      </c>
      <c r="AV73" s="60">
        <f>IF(ISBLANK(HLOOKUP(AV$2,Monitoring_eng!$A$1:$DB$79,Results!$C73,FALSE)),"",IF(HLOOKUP(AV$2,Monitoring_eng!$A$1:$DB$79,Results!$C73,FALSE)=$I73,$P73,IF(HLOOKUP(AV$2,Monitoring_eng!$A$1:$DB$79,Results!$C73,FALSE)=$K73,$Q73,IF(HLOOKUP(AV$2,Monitoring_eng!$A$1:$DB$79,Results!$C73,FALSE)=$M73,$R73,IF(HLOOKUP(AV$2,Monitoring_eng!$A$1:$DB$79,Results!$C73,FALSE)=$O73,$S73,"CHYBA")))))</f>
        <v>1</v>
      </c>
      <c r="AW73" s="60">
        <f>IF(ISBLANK(HLOOKUP(AW$2,Monitoring_eng!$A$1:$DB$79,Results!$C73,FALSE)),"",IF(HLOOKUP(AW$2,Monitoring_eng!$A$1:$DB$79,Results!$C73,FALSE)=$I73,$P73,IF(HLOOKUP(AW$2,Monitoring_eng!$A$1:$DB$79,Results!$C73,FALSE)=$K73,$Q73,IF(HLOOKUP(AW$2,Monitoring_eng!$A$1:$DB$79,Results!$C73,FALSE)=$M73,$R73,IF(HLOOKUP(AW$2,Monitoring_eng!$A$1:$DB$79,Results!$C73,FALSE)=$O73,$S73,"CHYBA")))))</f>
        <v>1</v>
      </c>
      <c r="AX73" s="60">
        <f>IF(ISBLANK(HLOOKUP(AX$2,Monitoring_eng!$A$1:$DB$79,Results!$C73,FALSE)),"",IF(HLOOKUP(AX$2,Monitoring_eng!$A$1:$DB$79,Results!$C73,FALSE)=$I73,$P73,IF(HLOOKUP(AX$2,Monitoring_eng!$A$1:$DB$79,Results!$C73,FALSE)=$K73,$Q73,IF(HLOOKUP(AX$2,Monitoring_eng!$A$1:$DB$79,Results!$C73,FALSE)=$M73,$R73,IF(HLOOKUP(AX$2,Monitoring_eng!$A$1:$DB$79,Results!$C73,FALSE)=$O73,$S73,"CHYBA")))))</f>
        <v>1</v>
      </c>
      <c r="AY73" s="60">
        <f>IF(ISBLANK(HLOOKUP(AY$2,Monitoring_eng!$A$1:$DB$79,Results!$C73,FALSE)),"",IF(HLOOKUP(AY$2,Monitoring_eng!$A$1:$DB$79,Results!$C73,FALSE)=$I73,$P73,IF(HLOOKUP(AY$2,Monitoring_eng!$A$1:$DB$79,Results!$C73,FALSE)=$K73,$Q73,IF(HLOOKUP(AY$2,Monitoring_eng!$A$1:$DB$79,Results!$C73,FALSE)=$M73,$R73,IF(HLOOKUP(AY$2,Monitoring_eng!$A$1:$DB$79,Results!$C73,FALSE)=$O73,$S73,"CHYBA")))))</f>
        <v>1</v>
      </c>
      <c r="AZ73" s="60">
        <f>IF(ISBLANK(HLOOKUP(AZ$2,Monitoring_eng!$A$1:$DB$79,Results!$C73,FALSE)),"",IF(HLOOKUP(AZ$2,Monitoring_eng!$A$1:$DB$79,Results!$C73,FALSE)=$I73,$P73,IF(HLOOKUP(AZ$2,Monitoring_eng!$A$1:$DB$79,Results!$C73,FALSE)=$K73,$Q73,IF(HLOOKUP(AZ$2,Monitoring_eng!$A$1:$DB$79,Results!$C73,FALSE)=$M73,$R73,IF(HLOOKUP(AZ$2,Monitoring_eng!$A$1:$DB$79,Results!$C73,FALSE)=$O73,$S73,"CHYBA")))))</f>
        <v>0.5</v>
      </c>
      <c r="BA73" s="60">
        <f>IF(ISBLANK(HLOOKUP(BA$2,Monitoring_eng!$A$1:$DB$79,Results!$C73,FALSE)),"",IF(HLOOKUP(BA$2,Monitoring_eng!$A$1:$DB$79,Results!$C73,FALSE)=$I73,$P73,IF(HLOOKUP(BA$2,Monitoring_eng!$A$1:$DB$79,Results!$C73,FALSE)=$K73,$Q73,IF(HLOOKUP(BA$2,Monitoring_eng!$A$1:$DB$79,Results!$C73,FALSE)=$M73,$R73,IF(HLOOKUP(BA$2,Monitoring_eng!$A$1:$DB$79,Results!$C73,FALSE)=$O73,$S73,"CHYBA")))))</f>
        <v>1</v>
      </c>
      <c r="BB73" s="60">
        <f>IF(ISBLANK(HLOOKUP(BB$2,Monitoring_eng!$A$1:$DB$79,Results!$C73,FALSE)),"",IF(HLOOKUP(BB$2,Monitoring_eng!$A$1:$DB$79,Results!$C73,FALSE)=$I73,$P73,IF(HLOOKUP(BB$2,Monitoring_eng!$A$1:$DB$79,Results!$C73,FALSE)=$K73,$Q73,IF(HLOOKUP(BB$2,Monitoring_eng!$A$1:$DB$79,Results!$C73,FALSE)=$M73,$R73,IF(HLOOKUP(BB$2,Monitoring_eng!$A$1:$DB$79,Results!$C73,FALSE)=$O73,$S73,"CHYBA")))))</f>
        <v>1</v>
      </c>
      <c r="BC73" s="60">
        <f>IF(ISBLANK(HLOOKUP(BC$2,Monitoring_eng!$A$1:$DB$79,Results!$C73,FALSE)),"",IF(HLOOKUP(BC$2,Monitoring_eng!$A$1:$DB$79,Results!$C73,FALSE)=$I73,$P73,IF(HLOOKUP(BC$2,Monitoring_eng!$A$1:$DB$79,Results!$C73,FALSE)=$K73,$Q73,IF(HLOOKUP(BC$2,Monitoring_eng!$A$1:$DB$79,Results!$C73,FALSE)=$M73,$R73,IF(HLOOKUP(BC$2,Monitoring_eng!$A$1:$DB$79,Results!$C73,FALSE)=$O73,$S73,"CHYBA")))))</f>
        <v>1</v>
      </c>
      <c r="BD73" s="60">
        <f>IF(ISBLANK(HLOOKUP(BD$2,Monitoring_eng!$A$1:$DB$79,Results!$C73,FALSE)),"",IF(HLOOKUP(BD$2,Monitoring_eng!$A$1:$DB$79,Results!$C73,FALSE)=$I73,$P73,IF(HLOOKUP(BD$2,Monitoring_eng!$A$1:$DB$79,Results!$C73,FALSE)=$K73,$Q73,IF(HLOOKUP(BD$2,Monitoring_eng!$A$1:$DB$79,Results!$C73,FALSE)=$M73,$R73,IF(HLOOKUP(BD$2,Monitoring_eng!$A$1:$DB$79,Results!$C73,FALSE)=$O73,$S73,"CHYBA")))))</f>
        <v>1</v>
      </c>
      <c r="BE73" s="60">
        <f>IF(ISBLANK(HLOOKUP(BE$2,Monitoring_eng!$A$1:$DB$79,Results!$C73,FALSE)),"",IF(HLOOKUP(BE$2,Monitoring_eng!$A$1:$DB$79,Results!$C73,FALSE)=$I73,$P73,IF(HLOOKUP(BE$2,Monitoring_eng!$A$1:$DB$79,Results!$C73,FALSE)=$K73,$Q73,IF(HLOOKUP(BE$2,Monitoring_eng!$A$1:$DB$79,Results!$C73,FALSE)=$M73,$R73,IF(HLOOKUP(BE$2,Monitoring_eng!$A$1:$DB$79,Results!$C73,FALSE)=$O73,$S73,"CHYBA")))))</f>
        <v>1</v>
      </c>
      <c r="BF73" s="60">
        <f>IF(ISBLANK(HLOOKUP(BF$2,Monitoring_eng!$A$1:$DB$79,Results!$C73,FALSE)),"",IF(HLOOKUP(BF$2,Monitoring_eng!$A$1:$DB$79,Results!$C73,FALSE)=$I73,$P73,IF(HLOOKUP(BF$2,Monitoring_eng!$A$1:$DB$79,Results!$C73,FALSE)=$K73,$Q73,IF(HLOOKUP(BF$2,Monitoring_eng!$A$1:$DB$79,Results!$C73,FALSE)=$M73,$R73,IF(HLOOKUP(BF$2,Monitoring_eng!$A$1:$DB$79,Results!$C73,FALSE)=$O73,$S73,"CHYBA")))))</f>
        <v>1</v>
      </c>
      <c r="BG73" s="60">
        <f>IF(ISBLANK(HLOOKUP(BG$2,Monitoring_eng!$A$1:$DB$79,Results!$C73,FALSE)),"",IF(HLOOKUP(BG$2,Monitoring_eng!$A$1:$DB$79,Results!$C73,FALSE)=$I73,$P73,IF(HLOOKUP(BG$2,Monitoring_eng!$A$1:$DB$79,Results!$C73,FALSE)=$K73,$Q73,IF(HLOOKUP(BG$2,Monitoring_eng!$A$1:$DB$79,Results!$C73,FALSE)=$M73,$R73,IF(HLOOKUP(BG$2,Monitoring_eng!$A$1:$DB$79,Results!$C73,FALSE)=$O73,$S73,"CHYBA")))))</f>
        <v>1</v>
      </c>
      <c r="BH73" s="60">
        <f>IF(ISBLANK(HLOOKUP(BH$2,Monitoring_eng!$A$1:$DB$79,Results!$C73,FALSE)),"",IF(HLOOKUP(BH$2,Monitoring_eng!$A$1:$DB$79,Results!$C73,FALSE)=$I73,$P73,IF(HLOOKUP(BH$2,Monitoring_eng!$A$1:$DB$79,Results!$C73,FALSE)=$K73,$Q73,IF(HLOOKUP(BH$2,Monitoring_eng!$A$1:$DB$79,Results!$C73,FALSE)=$M73,$R73,IF(HLOOKUP(BH$2,Monitoring_eng!$A$1:$DB$79,Results!$C73,FALSE)=$O73,$S73,"CHYBA")))))</f>
        <v>1</v>
      </c>
      <c r="BI73" s="60">
        <f>IF(ISBLANK(HLOOKUP(BI$2,Monitoring_eng!$A$1:$DB$79,Results!$C73,FALSE)),"",IF(HLOOKUP(BI$2,Monitoring_eng!$A$1:$DB$79,Results!$C73,FALSE)=$I73,$P73,IF(HLOOKUP(BI$2,Monitoring_eng!$A$1:$DB$79,Results!$C73,FALSE)=$K73,$Q73,IF(HLOOKUP(BI$2,Monitoring_eng!$A$1:$DB$79,Results!$C73,FALSE)=$M73,$R73,IF(HLOOKUP(BI$2,Monitoring_eng!$A$1:$DB$79,Results!$C73,FALSE)=$O73,$S73,"CHYBA")))))</f>
        <v>1</v>
      </c>
      <c r="BJ73" s="60">
        <f>IF(ISBLANK(HLOOKUP(BJ$2,Monitoring_eng!$A$1:$DB$79,Results!$C73,FALSE)),"",IF(HLOOKUP(BJ$2,Monitoring_eng!$A$1:$DB$79,Results!$C73,FALSE)=$I73,$P73,IF(HLOOKUP(BJ$2,Monitoring_eng!$A$1:$DB$79,Results!$C73,FALSE)=$K73,$Q73,IF(HLOOKUP(BJ$2,Monitoring_eng!$A$1:$DB$79,Results!$C73,FALSE)=$M73,$R73,IF(HLOOKUP(BJ$2,Monitoring_eng!$A$1:$DB$79,Results!$C73,FALSE)=$O73,$S73,"CHYBA")))))</f>
        <v>1</v>
      </c>
      <c r="BK73" s="60">
        <f>IF(ISBLANK(HLOOKUP(BK$2,Monitoring_eng!$A$1:$DB$79,Results!$C73,FALSE)),"",IF(HLOOKUP(BK$2,Monitoring_eng!$A$1:$DB$79,Results!$C73,FALSE)=$I73,$P73,IF(HLOOKUP(BK$2,Monitoring_eng!$A$1:$DB$79,Results!$C73,FALSE)=$K73,$Q73,IF(HLOOKUP(BK$2,Monitoring_eng!$A$1:$DB$79,Results!$C73,FALSE)=$M73,$R73,IF(HLOOKUP(BK$2,Monitoring_eng!$A$1:$DB$79,Results!$C73,FALSE)=$O73,$S73,"CHYBA")))))</f>
        <v>1</v>
      </c>
      <c r="BL73" s="60">
        <f>IF(ISBLANK(HLOOKUP(BL$2,Monitoring_eng!$A$1:$DB$79,Results!$C73,FALSE)),"",IF(HLOOKUP(BL$2,Monitoring_eng!$A$1:$DB$79,Results!$C73,FALSE)=$I73,$P73,IF(HLOOKUP(BL$2,Monitoring_eng!$A$1:$DB$79,Results!$C73,FALSE)=$K73,$Q73,IF(HLOOKUP(BL$2,Monitoring_eng!$A$1:$DB$79,Results!$C73,FALSE)=$M73,$R73,IF(HLOOKUP(BL$2,Monitoring_eng!$A$1:$DB$79,Results!$C73,FALSE)=$O73,$S73,"CHYBA")))))</f>
        <v>1</v>
      </c>
      <c r="BM73" s="60">
        <f>IF(ISBLANK(HLOOKUP(BM$2,Monitoring_eng!$A$1:$DB$79,Results!$C73,FALSE)),"",IF(HLOOKUP(BM$2,Monitoring_eng!$A$1:$DB$79,Results!$C73,FALSE)=$I73,$P73,IF(HLOOKUP(BM$2,Monitoring_eng!$A$1:$DB$79,Results!$C73,FALSE)=$K73,$Q73,IF(HLOOKUP(BM$2,Monitoring_eng!$A$1:$DB$79,Results!$C73,FALSE)=$M73,$R73,IF(HLOOKUP(BM$2,Monitoring_eng!$A$1:$DB$79,Results!$C73,FALSE)=$O73,$S73,"CHYBA")))))</f>
        <v>1</v>
      </c>
      <c r="BN73" s="60">
        <f>IF(ISBLANK(HLOOKUP(BN$2,Monitoring_eng!$A$1:$DB$79,Results!$C73,FALSE)),"",IF(HLOOKUP(BN$2,Monitoring_eng!$A$1:$DB$79,Results!$C73,FALSE)=$I73,$P73,IF(HLOOKUP(BN$2,Monitoring_eng!$A$1:$DB$79,Results!$C73,FALSE)=$K73,$Q73,IF(HLOOKUP(BN$2,Monitoring_eng!$A$1:$DB$79,Results!$C73,FALSE)=$M73,$R73,IF(HLOOKUP(BN$2,Monitoring_eng!$A$1:$DB$79,Results!$C73,FALSE)=$O73,$S73,"CHYBA")))))</f>
        <v>1</v>
      </c>
      <c r="BO73" s="60">
        <f>IF(ISBLANK(HLOOKUP(BO$2,Monitoring_eng!$A$1:$DB$79,Results!$C73,FALSE)),"",IF(HLOOKUP(BO$2,Monitoring_eng!$A$1:$DB$79,Results!$C73,FALSE)=$I73,$P73,IF(HLOOKUP(BO$2,Monitoring_eng!$A$1:$DB$79,Results!$C73,FALSE)=$K73,$Q73,IF(HLOOKUP(BO$2,Monitoring_eng!$A$1:$DB$79,Results!$C73,FALSE)=$M73,$R73,IF(HLOOKUP(BO$2,Monitoring_eng!$A$1:$DB$79,Results!$C73,FALSE)=$O73,$S73,"CHYBA")))))</f>
        <v>1</v>
      </c>
      <c r="BP73" s="60">
        <f>IF(ISBLANK(HLOOKUP(BP$2,Monitoring_eng!$A$1:$DB$79,Results!$C73,FALSE)),"",IF(HLOOKUP(BP$2,Monitoring_eng!$A$1:$DB$79,Results!$C73,FALSE)=$I73,$P73,IF(HLOOKUP(BP$2,Monitoring_eng!$A$1:$DB$79,Results!$C73,FALSE)=$K73,$Q73,IF(HLOOKUP(BP$2,Monitoring_eng!$A$1:$DB$79,Results!$C73,FALSE)=$M73,$R73,IF(HLOOKUP(BP$2,Monitoring_eng!$A$1:$DB$79,Results!$C73,FALSE)=$O73,$S73,"CHYBA")))))</f>
        <v>1</v>
      </c>
      <c r="BQ73" s="60">
        <f>IF(ISBLANK(HLOOKUP(BQ$2,Monitoring_eng!$A$1:$DB$79,Results!$C73,FALSE)),"",IF(HLOOKUP(BQ$2,Monitoring_eng!$A$1:$DB$79,Results!$C73,FALSE)=$I73,$P73,IF(HLOOKUP(BQ$2,Monitoring_eng!$A$1:$DB$79,Results!$C73,FALSE)=$K73,$Q73,IF(HLOOKUP(BQ$2,Monitoring_eng!$A$1:$DB$79,Results!$C73,FALSE)=$M73,$R73,IF(HLOOKUP(BQ$2,Monitoring_eng!$A$1:$DB$79,Results!$C73,FALSE)=$O73,$S73,"CHYBA")))))</f>
        <v>1</v>
      </c>
    </row>
    <row r="74" spans="1:69" x14ac:dyDescent="0.3">
      <c r="A74" s="37" t="s">
        <v>924</v>
      </c>
      <c r="B74" s="37" t="s">
        <v>374</v>
      </c>
      <c r="C74" s="37">
        <v>73</v>
      </c>
      <c r="D74" s="54" t="s">
        <v>171</v>
      </c>
      <c r="E74" s="54" t="s">
        <v>199</v>
      </c>
      <c r="F74" s="55" t="s">
        <v>74</v>
      </c>
      <c r="G74" s="37">
        <v>1</v>
      </c>
      <c r="H74" s="37" t="s">
        <v>481</v>
      </c>
      <c r="I74" s="37" t="s">
        <v>621</v>
      </c>
      <c r="J74" s="37" t="s">
        <v>482</v>
      </c>
      <c r="K74" s="59" t="s">
        <v>622</v>
      </c>
      <c r="L74" s="37" t="s">
        <v>483</v>
      </c>
      <c r="M74" s="37" t="s">
        <v>623</v>
      </c>
      <c r="N74" s="37" t="s">
        <v>755</v>
      </c>
      <c r="O74" s="37" t="s">
        <v>755</v>
      </c>
      <c r="P74" s="37">
        <f t="shared" si="2"/>
        <v>1</v>
      </c>
      <c r="Q74" s="37">
        <v>0</v>
      </c>
      <c r="R74" s="37">
        <f t="shared" si="3"/>
        <v>0.5</v>
      </c>
      <c r="S74" s="37" t="s">
        <v>755</v>
      </c>
      <c r="T74" s="60">
        <f>IF(ISBLANK(HLOOKUP(T$2,Monitoring_eng!$A$1:$DB$79,Results!$C74,FALSE)),"",IF(HLOOKUP(T$2,Monitoring_eng!$A$1:$DB$79,Results!$C74,FALSE)=$I74,$P74,IF(HLOOKUP(T$2,Monitoring_eng!$A$1:$DB$79,Results!$C74,FALSE)=$K74,$Q74,IF(HLOOKUP(T$2,Monitoring_eng!$A$1:$DB$79,Results!$C74,FALSE)=$M74,$R74,IF(HLOOKUP(T$2,Monitoring_eng!$A$1:$DB$79,Results!$C74,FALSE)=$O74,$S74,"CHYBA")))))</f>
        <v>1</v>
      </c>
      <c r="U74" s="60">
        <f>IF(ISBLANK(HLOOKUP(U$2,Monitoring_eng!$A$1:$DB$79,Results!$C74,FALSE)),"",IF(HLOOKUP(U$2,Monitoring_eng!$A$1:$DB$79,Results!$C74,FALSE)=$I74,$P74,IF(HLOOKUP(U$2,Monitoring_eng!$A$1:$DB$79,Results!$C74,FALSE)=$K74,$Q74,IF(HLOOKUP(U$2,Monitoring_eng!$A$1:$DB$79,Results!$C74,FALSE)=$M74,$R74,IF(HLOOKUP(U$2,Monitoring_eng!$A$1:$DB$79,Results!$C74,FALSE)=$O74,$S74,"CHYBA")))))</f>
        <v>0</v>
      </c>
      <c r="V74" s="60">
        <f>IF(ISBLANK(HLOOKUP(V$2,Monitoring_eng!$A$1:$DB$79,Results!$C74,FALSE)),"",IF(HLOOKUP(V$2,Monitoring_eng!$A$1:$DB$79,Results!$C74,FALSE)=$I74,$P74,IF(HLOOKUP(V$2,Monitoring_eng!$A$1:$DB$79,Results!$C74,FALSE)=$K74,$Q74,IF(HLOOKUP(V$2,Monitoring_eng!$A$1:$DB$79,Results!$C74,FALSE)=$M74,$R74,IF(HLOOKUP(V$2,Monitoring_eng!$A$1:$DB$79,Results!$C74,FALSE)=$O74,$S74,"CHYBA")))))</f>
        <v>0</v>
      </c>
      <c r="W74" s="60">
        <f>IF(ISBLANK(HLOOKUP(W$2,Monitoring_eng!$A$1:$DB$79,Results!$C74,FALSE)),"",IF(HLOOKUP(W$2,Monitoring_eng!$A$1:$DB$79,Results!$C74,FALSE)=$I74,$P74,IF(HLOOKUP(W$2,Monitoring_eng!$A$1:$DB$79,Results!$C74,FALSE)=$K74,$Q74,IF(HLOOKUP(W$2,Monitoring_eng!$A$1:$DB$79,Results!$C74,FALSE)=$M74,$R74,IF(HLOOKUP(W$2,Monitoring_eng!$A$1:$DB$79,Results!$C74,FALSE)=$O74,$S74,"CHYBA")))))</f>
        <v>0</v>
      </c>
      <c r="X74" s="60">
        <f>IF(ISBLANK(HLOOKUP(X$2,Monitoring_eng!$A$1:$DB$79,Results!$C74,FALSE)),"",IF(HLOOKUP(X$2,Monitoring_eng!$A$1:$DB$79,Results!$C74,FALSE)=$I74,$P74,IF(HLOOKUP(X$2,Monitoring_eng!$A$1:$DB$79,Results!$C74,FALSE)=$K74,$Q74,IF(HLOOKUP(X$2,Monitoring_eng!$A$1:$DB$79,Results!$C74,FALSE)=$M74,$R74,IF(HLOOKUP(X$2,Monitoring_eng!$A$1:$DB$79,Results!$C74,FALSE)=$O74,$S74,"CHYBA")))))</f>
        <v>0</v>
      </c>
      <c r="Y74" s="60">
        <f>IF(ISBLANK(HLOOKUP(Y$2,Monitoring_eng!$A$1:$DB$79,Results!$C74,FALSE)),"",IF(HLOOKUP(Y$2,Monitoring_eng!$A$1:$DB$79,Results!$C74,FALSE)=$I74,$P74,IF(HLOOKUP(Y$2,Monitoring_eng!$A$1:$DB$79,Results!$C74,FALSE)=$K74,$Q74,IF(HLOOKUP(Y$2,Monitoring_eng!$A$1:$DB$79,Results!$C74,FALSE)=$M74,$R74,IF(HLOOKUP(Y$2,Monitoring_eng!$A$1:$DB$79,Results!$C74,FALSE)=$O74,$S74,"CHYBA")))))</f>
        <v>1</v>
      </c>
      <c r="Z74" s="60">
        <f>IF(ISBLANK(HLOOKUP(Z$2,Monitoring_eng!$A$1:$DB$79,Results!$C74,FALSE)),"",IF(HLOOKUP(Z$2,Monitoring_eng!$A$1:$DB$79,Results!$C74,FALSE)=$I74,$P74,IF(HLOOKUP(Z$2,Monitoring_eng!$A$1:$DB$79,Results!$C74,FALSE)=$K74,$Q74,IF(HLOOKUP(Z$2,Monitoring_eng!$A$1:$DB$79,Results!$C74,FALSE)=$M74,$R74,IF(HLOOKUP(Z$2,Monitoring_eng!$A$1:$DB$79,Results!$C74,FALSE)=$O74,$S74,"CHYBA")))))</f>
        <v>1</v>
      </c>
      <c r="AA74" s="60">
        <f>IF(ISBLANK(HLOOKUP(AA$2,Monitoring_eng!$A$1:$DB$79,Results!$C74,FALSE)),"",IF(HLOOKUP(AA$2,Monitoring_eng!$A$1:$DB$79,Results!$C74,FALSE)=$I74,$P74,IF(HLOOKUP(AA$2,Monitoring_eng!$A$1:$DB$79,Results!$C74,FALSE)=$K74,$Q74,IF(HLOOKUP(AA$2,Monitoring_eng!$A$1:$DB$79,Results!$C74,FALSE)=$M74,$R74,IF(HLOOKUP(AA$2,Monitoring_eng!$A$1:$DB$79,Results!$C74,FALSE)=$O74,$S74,"CHYBA")))))</f>
        <v>1</v>
      </c>
      <c r="AB74" s="60">
        <f>IF(ISBLANK(HLOOKUP(AB$2,Monitoring_eng!$A$1:$DB$79,Results!$C74,FALSE)),"",IF(HLOOKUP(AB$2,Monitoring_eng!$A$1:$DB$79,Results!$C74,FALSE)=$I74,$P74,IF(HLOOKUP(AB$2,Monitoring_eng!$A$1:$DB$79,Results!$C74,FALSE)=$K74,$Q74,IF(HLOOKUP(AB$2,Monitoring_eng!$A$1:$DB$79,Results!$C74,FALSE)=$M74,$R74,IF(HLOOKUP(AB$2,Monitoring_eng!$A$1:$DB$79,Results!$C74,FALSE)=$O74,$S74,"CHYBA")))))</f>
        <v>1</v>
      </c>
      <c r="AC74" s="60">
        <f>IF(ISBLANK(HLOOKUP(AC$2,Monitoring_eng!$A$1:$DB$79,Results!$C74,FALSE)),"",IF(HLOOKUP(AC$2,Monitoring_eng!$A$1:$DB$79,Results!$C74,FALSE)=$I74,$P74,IF(HLOOKUP(AC$2,Monitoring_eng!$A$1:$DB$79,Results!$C74,FALSE)=$K74,$Q74,IF(HLOOKUP(AC$2,Monitoring_eng!$A$1:$DB$79,Results!$C74,FALSE)=$M74,$R74,IF(HLOOKUP(AC$2,Monitoring_eng!$A$1:$DB$79,Results!$C74,FALSE)=$O74,$S74,"CHYBA")))))</f>
        <v>0</v>
      </c>
      <c r="AD74" s="60">
        <f>IF(ISBLANK(HLOOKUP(AD$2,Monitoring_eng!$A$1:$DB$79,Results!$C74,FALSE)),"",IF(HLOOKUP(AD$2,Monitoring_eng!$A$1:$DB$79,Results!$C74,FALSE)=$I74,$P74,IF(HLOOKUP(AD$2,Monitoring_eng!$A$1:$DB$79,Results!$C74,FALSE)=$K74,$Q74,IF(HLOOKUP(AD$2,Monitoring_eng!$A$1:$DB$79,Results!$C74,FALSE)=$M74,$R74,IF(HLOOKUP(AD$2,Monitoring_eng!$A$1:$DB$79,Results!$C74,FALSE)=$O74,$S74,"CHYBA")))))</f>
        <v>1</v>
      </c>
      <c r="AE74" s="60">
        <f>IF(ISBLANK(HLOOKUP(AE$2,Monitoring_eng!$A$1:$DB$79,Results!$C74,FALSE)),"",IF(HLOOKUP(AE$2,Monitoring_eng!$A$1:$DB$79,Results!$C74,FALSE)=$I74,$P74,IF(HLOOKUP(AE$2,Monitoring_eng!$A$1:$DB$79,Results!$C74,FALSE)=$K74,$Q74,IF(HLOOKUP(AE$2,Monitoring_eng!$A$1:$DB$79,Results!$C74,FALSE)=$M74,$R74,IF(HLOOKUP(AE$2,Monitoring_eng!$A$1:$DB$79,Results!$C74,FALSE)=$O74,$S74,"CHYBA")))))</f>
        <v>1</v>
      </c>
      <c r="AF74" s="60">
        <f>IF(ISBLANK(HLOOKUP(AF$2,Monitoring_eng!$A$1:$DB$79,Results!$C74,FALSE)),"",IF(HLOOKUP(AF$2,Monitoring_eng!$A$1:$DB$79,Results!$C74,FALSE)=$I74,$P74,IF(HLOOKUP(AF$2,Monitoring_eng!$A$1:$DB$79,Results!$C74,FALSE)=$K74,$Q74,IF(HLOOKUP(AF$2,Monitoring_eng!$A$1:$DB$79,Results!$C74,FALSE)=$M74,$R74,IF(HLOOKUP(AF$2,Monitoring_eng!$A$1:$DB$79,Results!$C74,FALSE)=$O74,$S74,"CHYBA")))))</f>
        <v>1</v>
      </c>
      <c r="AG74" s="60">
        <f>IF(ISBLANK(HLOOKUP(AG$2,Monitoring_eng!$A$1:$DB$79,Results!$C74,FALSE)),"",IF(HLOOKUP(AG$2,Monitoring_eng!$A$1:$DB$79,Results!$C74,FALSE)=$I74,$P74,IF(HLOOKUP(AG$2,Monitoring_eng!$A$1:$DB$79,Results!$C74,FALSE)=$K74,$Q74,IF(HLOOKUP(AG$2,Monitoring_eng!$A$1:$DB$79,Results!$C74,FALSE)=$M74,$R74,IF(HLOOKUP(AG$2,Monitoring_eng!$A$1:$DB$79,Results!$C74,FALSE)=$O74,$S74,"CHYBA")))))</f>
        <v>1</v>
      </c>
      <c r="AH74" s="60">
        <f>IF(ISBLANK(HLOOKUP(AH$2,Monitoring_eng!$A$1:$DB$79,Results!$C74,FALSE)),"",IF(HLOOKUP(AH$2,Monitoring_eng!$A$1:$DB$79,Results!$C74,FALSE)=$I74,$P74,IF(HLOOKUP(AH$2,Monitoring_eng!$A$1:$DB$79,Results!$C74,FALSE)=$K74,$Q74,IF(HLOOKUP(AH$2,Monitoring_eng!$A$1:$DB$79,Results!$C74,FALSE)=$M74,$R74,IF(HLOOKUP(AH$2,Monitoring_eng!$A$1:$DB$79,Results!$C74,FALSE)=$O74,$S74,"CHYBA")))))</f>
        <v>0</v>
      </c>
      <c r="AI74" s="60">
        <f>IF(ISBLANK(HLOOKUP(AI$2,Monitoring_eng!$A$1:$DB$79,Results!$C74,FALSE)),"",IF(HLOOKUP(AI$2,Monitoring_eng!$A$1:$DB$79,Results!$C74,FALSE)=$I74,$P74,IF(HLOOKUP(AI$2,Monitoring_eng!$A$1:$DB$79,Results!$C74,FALSE)=$K74,$Q74,IF(HLOOKUP(AI$2,Monitoring_eng!$A$1:$DB$79,Results!$C74,FALSE)=$M74,$R74,IF(HLOOKUP(AI$2,Monitoring_eng!$A$1:$DB$79,Results!$C74,FALSE)=$O74,$S74,"CHYBA")))))</f>
        <v>0</v>
      </c>
      <c r="AJ74" s="60">
        <f>IF(ISBLANK(HLOOKUP(AJ$2,Monitoring_eng!$A$1:$DB$79,Results!$C74,FALSE)),"",IF(HLOOKUP(AJ$2,Monitoring_eng!$A$1:$DB$79,Results!$C74,FALSE)=$I74,$P74,IF(HLOOKUP(AJ$2,Monitoring_eng!$A$1:$DB$79,Results!$C74,FALSE)=$K74,$Q74,IF(HLOOKUP(AJ$2,Monitoring_eng!$A$1:$DB$79,Results!$C74,FALSE)=$M74,$R74,IF(HLOOKUP(AJ$2,Monitoring_eng!$A$1:$DB$79,Results!$C74,FALSE)=$O74,$S74,"CHYBA")))))</f>
        <v>1</v>
      </c>
      <c r="AK74" s="60">
        <f>IF(ISBLANK(HLOOKUP(AK$2,Monitoring_eng!$A$1:$DB$79,Results!$C74,FALSE)),"",IF(HLOOKUP(AK$2,Monitoring_eng!$A$1:$DB$79,Results!$C74,FALSE)=$I74,$P74,IF(HLOOKUP(AK$2,Monitoring_eng!$A$1:$DB$79,Results!$C74,FALSE)=$K74,$Q74,IF(HLOOKUP(AK$2,Monitoring_eng!$A$1:$DB$79,Results!$C74,FALSE)=$M74,$R74,IF(HLOOKUP(AK$2,Monitoring_eng!$A$1:$DB$79,Results!$C74,FALSE)=$O74,$S74,"CHYBA")))))</f>
        <v>0</v>
      </c>
      <c r="AL74" s="60">
        <f>IF(ISBLANK(HLOOKUP(AL$2,Monitoring_eng!$A$1:$DB$79,Results!$C74,FALSE)),"",IF(HLOOKUP(AL$2,Monitoring_eng!$A$1:$DB$79,Results!$C74,FALSE)=$I74,$P74,IF(HLOOKUP(AL$2,Monitoring_eng!$A$1:$DB$79,Results!$C74,FALSE)=$K74,$Q74,IF(HLOOKUP(AL$2,Monitoring_eng!$A$1:$DB$79,Results!$C74,FALSE)=$M74,$R74,IF(HLOOKUP(AL$2,Monitoring_eng!$A$1:$DB$79,Results!$C74,FALSE)=$O74,$S74,"CHYBA")))))</f>
        <v>0</v>
      </c>
      <c r="AM74" s="60">
        <f>IF(ISBLANK(HLOOKUP(AM$2,Monitoring_eng!$A$1:$DB$79,Results!$C74,FALSE)),"",IF(HLOOKUP(AM$2,Monitoring_eng!$A$1:$DB$79,Results!$C74,FALSE)=$I74,$P74,IF(HLOOKUP(AM$2,Monitoring_eng!$A$1:$DB$79,Results!$C74,FALSE)=$K74,$Q74,IF(HLOOKUP(AM$2,Monitoring_eng!$A$1:$DB$79,Results!$C74,FALSE)=$M74,$R74,IF(HLOOKUP(AM$2,Monitoring_eng!$A$1:$DB$79,Results!$C74,FALSE)=$O74,$S74,"CHYBA")))))</f>
        <v>0</v>
      </c>
      <c r="AN74" s="60">
        <f>IF(ISBLANK(HLOOKUP(AN$2,Monitoring_eng!$A$1:$DB$79,Results!$C74,FALSE)),"",IF(HLOOKUP(AN$2,Monitoring_eng!$A$1:$DB$79,Results!$C74,FALSE)=$I74,$P74,IF(HLOOKUP(AN$2,Monitoring_eng!$A$1:$DB$79,Results!$C74,FALSE)=$K74,$Q74,IF(HLOOKUP(AN$2,Monitoring_eng!$A$1:$DB$79,Results!$C74,FALSE)=$M74,$R74,IF(HLOOKUP(AN$2,Monitoring_eng!$A$1:$DB$79,Results!$C74,FALSE)=$O74,$S74,"CHYBA")))))</f>
        <v>1</v>
      </c>
      <c r="AO74" s="60">
        <f>IF(ISBLANK(HLOOKUP(AO$2,Monitoring_eng!$A$1:$DB$79,Results!$C74,FALSE)),"",IF(HLOOKUP(AO$2,Monitoring_eng!$A$1:$DB$79,Results!$C74,FALSE)=$I74,$P74,IF(HLOOKUP(AO$2,Monitoring_eng!$A$1:$DB$79,Results!$C74,FALSE)=$K74,$Q74,IF(HLOOKUP(AO$2,Monitoring_eng!$A$1:$DB$79,Results!$C74,FALSE)=$M74,$R74,IF(HLOOKUP(AO$2,Monitoring_eng!$A$1:$DB$79,Results!$C74,FALSE)=$O74,$S74,"CHYBA")))))</f>
        <v>1</v>
      </c>
      <c r="AP74" s="60">
        <f>IF(ISBLANK(HLOOKUP(AP$2,Monitoring_eng!$A$1:$DB$79,Results!$C74,FALSE)),"",IF(HLOOKUP(AP$2,Monitoring_eng!$A$1:$DB$79,Results!$C74,FALSE)=$I74,$P74,IF(HLOOKUP(AP$2,Monitoring_eng!$A$1:$DB$79,Results!$C74,FALSE)=$K74,$Q74,IF(HLOOKUP(AP$2,Monitoring_eng!$A$1:$DB$79,Results!$C74,FALSE)=$M74,$R74,IF(HLOOKUP(AP$2,Monitoring_eng!$A$1:$DB$79,Results!$C74,FALSE)=$O74,$S74,"CHYBA")))))</f>
        <v>1</v>
      </c>
      <c r="AQ74" s="60">
        <f>IF(ISBLANK(HLOOKUP(AQ$2,Monitoring_eng!$A$1:$DB$79,Results!$C74,FALSE)),"",IF(HLOOKUP(AQ$2,Monitoring_eng!$A$1:$DB$79,Results!$C74,FALSE)=$I74,$P74,IF(HLOOKUP(AQ$2,Monitoring_eng!$A$1:$DB$79,Results!$C74,FALSE)=$K74,$Q74,IF(HLOOKUP(AQ$2,Monitoring_eng!$A$1:$DB$79,Results!$C74,FALSE)=$M74,$R74,IF(HLOOKUP(AQ$2,Monitoring_eng!$A$1:$DB$79,Results!$C74,FALSE)=$O74,$S74,"CHYBA")))))</f>
        <v>1</v>
      </c>
      <c r="AR74" s="60">
        <f>IF(ISBLANK(HLOOKUP(AR$2,Monitoring_eng!$A$1:$DB$79,Results!$C74,FALSE)),"",IF(HLOOKUP(AR$2,Monitoring_eng!$A$1:$DB$79,Results!$C74,FALSE)=$I74,$P74,IF(HLOOKUP(AR$2,Monitoring_eng!$A$1:$DB$79,Results!$C74,FALSE)=$K74,$Q74,IF(HLOOKUP(AR$2,Monitoring_eng!$A$1:$DB$79,Results!$C74,FALSE)=$M74,$R74,IF(HLOOKUP(AR$2,Monitoring_eng!$A$1:$DB$79,Results!$C74,FALSE)=$O74,$S74,"CHYBA")))))</f>
        <v>1</v>
      </c>
      <c r="AS74" s="60">
        <f>IF(ISBLANK(HLOOKUP(AS$2,Monitoring_eng!$A$1:$DB$79,Results!$C74,FALSE)),"",IF(HLOOKUP(AS$2,Monitoring_eng!$A$1:$DB$79,Results!$C74,FALSE)=$I74,$P74,IF(HLOOKUP(AS$2,Monitoring_eng!$A$1:$DB$79,Results!$C74,FALSE)=$K74,$Q74,IF(HLOOKUP(AS$2,Monitoring_eng!$A$1:$DB$79,Results!$C74,FALSE)=$M74,$R74,IF(HLOOKUP(AS$2,Monitoring_eng!$A$1:$DB$79,Results!$C74,FALSE)=$O74,$S74,"CHYBA")))))</f>
        <v>0.5</v>
      </c>
      <c r="AT74" s="60">
        <f>IF(ISBLANK(HLOOKUP(AT$2,Monitoring_eng!$A$1:$DB$79,Results!$C74,FALSE)),"",IF(HLOOKUP(AT$2,Monitoring_eng!$A$1:$DB$79,Results!$C74,FALSE)=$I74,$P74,IF(HLOOKUP(AT$2,Monitoring_eng!$A$1:$DB$79,Results!$C74,FALSE)=$K74,$Q74,IF(HLOOKUP(AT$2,Monitoring_eng!$A$1:$DB$79,Results!$C74,FALSE)=$M74,$R74,IF(HLOOKUP(AT$2,Monitoring_eng!$A$1:$DB$79,Results!$C74,FALSE)=$O74,$S74,"CHYBA")))))</f>
        <v>0</v>
      </c>
      <c r="AU74" s="60">
        <f>IF(ISBLANK(HLOOKUP(AU$2,Monitoring_eng!$A$1:$DB$79,Results!$C74,FALSE)),"",IF(HLOOKUP(AU$2,Monitoring_eng!$A$1:$DB$79,Results!$C74,FALSE)=$I74,$P74,IF(HLOOKUP(AU$2,Monitoring_eng!$A$1:$DB$79,Results!$C74,FALSE)=$K74,$Q74,IF(HLOOKUP(AU$2,Monitoring_eng!$A$1:$DB$79,Results!$C74,FALSE)=$M74,$R74,IF(HLOOKUP(AU$2,Monitoring_eng!$A$1:$DB$79,Results!$C74,FALSE)=$O74,$S74,"CHYBA")))))</f>
        <v>0</v>
      </c>
      <c r="AV74" s="60">
        <f>IF(ISBLANK(HLOOKUP(AV$2,Monitoring_eng!$A$1:$DB$79,Results!$C74,FALSE)),"",IF(HLOOKUP(AV$2,Monitoring_eng!$A$1:$DB$79,Results!$C74,FALSE)=$I74,$P74,IF(HLOOKUP(AV$2,Monitoring_eng!$A$1:$DB$79,Results!$C74,FALSE)=$K74,$Q74,IF(HLOOKUP(AV$2,Monitoring_eng!$A$1:$DB$79,Results!$C74,FALSE)=$M74,$R74,IF(HLOOKUP(AV$2,Monitoring_eng!$A$1:$DB$79,Results!$C74,FALSE)=$O74,$S74,"CHYBA")))))</f>
        <v>1</v>
      </c>
      <c r="AW74" s="60">
        <f>IF(ISBLANK(HLOOKUP(AW$2,Monitoring_eng!$A$1:$DB$79,Results!$C74,FALSE)),"",IF(HLOOKUP(AW$2,Monitoring_eng!$A$1:$DB$79,Results!$C74,FALSE)=$I74,$P74,IF(HLOOKUP(AW$2,Monitoring_eng!$A$1:$DB$79,Results!$C74,FALSE)=$K74,$Q74,IF(HLOOKUP(AW$2,Monitoring_eng!$A$1:$DB$79,Results!$C74,FALSE)=$M74,$R74,IF(HLOOKUP(AW$2,Monitoring_eng!$A$1:$DB$79,Results!$C74,FALSE)=$O74,$S74,"CHYBA")))))</f>
        <v>1</v>
      </c>
      <c r="AX74" s="60">
        <f>IF(ISBLANK(HLOOKUP(AX$2,Monitoring_eng!$A$1:$DB$79,Results!$C74,FALSE)),"",IF(HLOOKUP(AX$2,Monitoring_eng!$A$1:$DB$79,Results!$C74,FALSE)=$I74,$P74,IF(HLOOKUP(AX$2,Monitoring_eng!$A$1:$DB$79,Results!$C74,FALSE)=$K74,$Q74,IF(HLOOKUP(AX$2,Monitoring_eng!$A$1:$DB$79,Results!$C74,FALSE)=$M74,$R74,IF(HLOOKUP(AX$2,Monitoring_eng!$A$1:$DB$79,Results!$C74,FALSE)=$O74,$S74,"CHYBA")))))</f>
        <v>1</v>
      </c>
      <c r="AY74" s="60">
        <f>IF(ISBLANK(HLOOKUP(AY$2,Monitoring_eng!$A$1:$DB$79,Results!$C74,FALSE)),"",IF(HLOOKUP(AY$2,Monitoring_eng!$A$1:$DB$79,Results!$C74,FALSE)=$I74,$P74,IF(HLOOKUP(AY$2,Monitoring_eng!$A$1:$DB$79,Results!$C74,FALSE)=$K74,$Q74,IF(HLOOKUP(AY$2,Monitoring_eng!$A$1:$DB$79,Results!$C74,FALSE)=$M74,$R74,IF(HLOOKUP(AY$2,Monitoring_eng!$A$1:$DB$79,Results!$C74,FALSE)=$O74,$S74,"CHYBA")))))</f>
        <v>0</v>
      </c>
      <c r="AZ74" s="60">
        <f>IF(ISBLANK(HLOOKUP(AZ$2,Monitoring_eng!$A$1:$DB$79,Results!$C74,FALSE)),"",IF(HLOOKUP(AZ$2,Monitoring_eng!$A$1:$DB$79,Results!$C74,FALSE)=$I74,$P74,IF(HLOOKUP(AZ$2,Monitoring_eng!$A$1:$DB$79,Results!$C74,FALSE)=$K74,$Q74,IF(HLOOKUP(AZ$2,Monitoring_eng!$A$1:$DB$79,Results!$C74,FALSE)=$M74,$R74,IF(HLOOKUP(AZ$2,Monitoring_eng!$A$1:$DB$79,Results!$C74,FALSE)=$O74,$S74,"CHYBA")))))</f>
        <v>0</v>
      </c>
      <c r="BA74" s="60">
        <f>IF(ISBLANK(HLOOKUP(BA$2,Monitoring_eng!$A$1:$DB$79,Results!$C74,FALSE)),"",IF(HLOOKUP(BA$2,Monitoring_eng!$A$1:$DB$79,Results!$C74,FALSE)=$I74,$P74,IF(HLOOKUP(BA$2,Monitoring_eng!$A$1:$DB$79,Results!$C74,FALSE)=$K74,$Q74,IF(HLOOKUP(BA$2,Monitoring_eng!$A$1:$DB$79,Results!$C74,FALSE)=$M74,$R74,IF(HLOOKUP(BA$2,Monitoring_eng!$A$1:$DB$79,Results!$C74,FALSE)=$O74,$S74,"CHYBA")))))</f>
        <v>1</v>
      </c>
      <c r="BB74" s="60">
        <f>IF(ISBLANK(HLOOKUP(BB$2,Monitoring_eng!$A$1:$DB$79,Results!$C74,FALSE)),"",IF(HLOOKUP(BB$2,Monitoring_eng!$A$1:$DB$79,Results!$C74,FALSE)=$I74,$P74,IF(HLOOKUP(BB$2,Monitoring_eng!$A$1:$DB$79,Results!$C74,FALSE)=$K74,$Q74,IF(HLOOKUP(BB$2,Monitoring_eng!$A$1:$DB$79,Results!$C74,FALSE)=$M74,$R74,IF(HLOOKUP(BB$2,Monitoring_eng!$A$1:$DB$79,Results!$C74,FALSE)=$O74,$S74,"CHYBA")))))</f>
        <v>0</v>
      </c>
      <c r="BC74" s="60">
        <f>IF(ISBLANK(HLOOKUP(BC$2,Monitoring_eng!$A$1:$DB$79,Results!$C74,FALSE)),"",IF(HLOOKUP(BC$2,Monitoring_eng!$A$1:$DB$79,Results!$C74,FALSE)=$I74,$P74,IF(HLOOKUP(BC$2,Monitoring_eng!$A$1:$DB$79,Results!$C74,FALSE)=$K74,$Q74,IF(HLOOKUP(BC$2,Monitoring_eng!$A$1:$DB$79,Results!$C74,FALSE)=$M74,$R74,IF(HLOOKUP(BC$2,Monitoring_eng!$A$1:$DB$79,Results!$C74,FALSE)=$O74,$S74,"CHYBA")))))</f>
        <v>1</v>
      </c>
      <c r="BD74" s="60">
        <f>IF(ISBLANK(HLOOKUP(BD$2,Monitoring_eng!$A$1:$DB$79,Results!$C74,FALSE)),"",IF(HLOOKUP(BD$2,Monitoring_eng!$A$1:$DB$79,Results!$C74,FALSE)=$I74,$P74,IF(HLOOKUP(BD$2,Monitoring_eng!$A$1:$DB$79,Results!$C74,FALSE)=$K74,$Q74,IF(HLOOKUP(BD$2,Monitoring_eng!$A$1:$DB$79,Results!$C74,FALSE)=$M74,$R74,IF(HLOOKUP(BD$2,Monitoring_eng!$A$1:$DB$79,Results!$C74,FALSE)=$O74,$S74,"CHYBA")))))</f>
        <v>0</v>
      </c>
      <c r="BE74" s="60">
        <f>IF(ISBLANK(HLOOKUP(BE$2,Monitoring_eng!$A$1:$DB$79,Results!$C74,FALSE)),"",IF(HLOOKUP(BE$2,Monitoring_eng!$A$1:$DB$79,Results!$C74,FALSE)=$I74,$P74,IF(HLOOKUP(BE$2,Monitoring_eng!$A$1:$DB$79,Results!$C74,FALSE)=$K74,$Q74,IF(HLOOKUP(BE$2,Monitoring_eng!$A$1:$DB$79,Results!$C74,FALSE)=$M74,$R74,IF(HLOOKUP(BE$2,Monitoring_eng!$A$1:$DB$79,Results!$C74,FALSE)=$O74,$S74,"CHYBA")))))</f>
        <v>1</v>
      </c>
      <c r="BF74" s="60">
        <f>IF(ISBLANK(HLOOKUP(BF$2,Monitoring_eng!$A$1:$DB$79,Results!$C74,FALSE)),"",IF(HLOOKUP(BF$2,Monitoring_eng!$A$1:$DB$79,Results!$C74,FALSE)=$I74,$P74,IF(HLOOKUP(BF$2,Monitoring_eng!$A$1:$DB$79,Results!$C74,FALSE)=$K74,$Q74,IF(HLOOKUP(BF$2,Monitoring_eng!$A$1:$DB$79,Results!$C74,FALSE)=$M74,$R74,IF(HLOOKUP(BF$2,Monitoring_eng!$A$1:$DB$79,Results!$C74,FALSE)=$O74,$S74,"CHYBA")))))</f>
        <v>1</v>
      </c>
      <c r="BG74" s="60">
        <f>IF(ISBLANK(HLOOKUP(BG$2,Monitoring_eng!$A$1:$DB$79,Results!$C74,FALSE)),"",IF(HLOOKUP(BG$2,Monitoring_eng!$A$1:$DB$79,Results!$C74,FALSE)=$I74,$P74,IF(HLOOKUP(BG$2,Monitoring_eng!$A$1:$DB$79,Results!$C74,FALSE)=$K74,$Q74,IF(HLOOKUP(BG$2,Monitoring_eng!$A$1:$DB$79,Results!$C74,FALSE)=$M74,$R74,IF(HLOOKUP(BG$2,Monitoring_eng!$A$1:$DB$79,Results!$C74,FALSE)=$O74,$S74,"CHYBA")))))</f>
        <v>1</v>
      </c>
      <c r="BH74" s="60">
        <f>IF(ISBLANK(HLOOKUP(BH$2,Monitoring_eng!$A$1:$DB$79,Results!$C74,FALSE)),"",IF(HLOOKUP(BH$2,Monitoring_eng!$A$1:$DB$79,Results!$C74,FALSE)=$I74,$P74,IF(HLOOKUP(BH$2,Monitoring_eng!$A$1:$DB$79,Results!$C74,FALSE)=$K74,$Q74,IF(HLOOKUP(BH$2,Monitoring_eng!$A$1:$DB$79,Results!$C74,FALSE)=$M74,$R74,IF(HLOOKUP(BH$2,Monitoring_eng!$A$1:$DB$79,Results!$C74,FALSE)=$O74,$S74,"CHYBA")))))</f>
        <v>1</v>
      </c>
      <c r="BI74" s="60">
        <f>IF(ISBLANK(HLOOKUP(BI$2,Monitoring_eng!$A$1:$DB$79,Results!$C74,FALSE)),"",IF(HLOOKUP(BI$2,Monitoring_eng!$A$1:$DB$79,Results!$C74,FALSE)=$I74,$P74,IF(HLOOKUP(BI$2,Monitoring_eng!$A$1:$DB$79,Results!$C74,FALSE)=$K74,$Q74,IF(HLOOKUP(BI$2,Monitoring_eng!$A$1:$DB$79,Results!$C74,FALSE)=$M74,$R74,IF(HLOOKUP(BI$2,Monitoring_eng!$A$1:$DB$79,Results!$C74,FALSE)=$O74,$S74,"CHYBA")))))</f>
        <v>1</v>
      </c>
      <c r="BJ74" s="60">
        <f>IF(ISBLANK(HLOOKUP(BJ$2,Monitoring_eng!$A$1:$DB$79,Results!$C74,FALSE)),"",IF(HLOOKUP(BJ$2,Monitoring_eng!$A$1:$DB$79,Results!$C74,FALSE)=$I74,$P74,IF(HLOOKUP(BJ$2,Monitoring_eng!$A$1:$DB$79,Results!$C74,FALSE)=$K74,$Q74,IF(HLOOKUP(BJ$2,Monitoring_eng!$A$1:$DB$79,Results!$C74,FALSE)=$M74,$R74,IF(HLOOKUP(BJ$2,Monitoring_eng!$A$1:$DB$79,Results!$C74,FALSE)=$O74,$S74,"CHYBA")))))</f>
        <v>0</v>
      </c>
      <c r="BK74" s="60">
        <f>IF(ISBLANK(HLOOKUP(BK$2,Monitoring_eng!$A$1:$DB$79,Results!$C74,FALSE)),"",IF(HLOOKUP(BK$2,Monitoring_eng!$A$1:$DB$79,Results!$C74,FALSE)=$I74,$P74,IF(HLOOKUP(BK$2,Monitoring_eng!$A$1:$DB$79,Results!$C74,FALSE)=$K74,$Q74,IF(HLOOKUP(BK$2,Monitoring_eng!$A$1:$DB$79,Results!$C74,FALSE)=$M74,$R74,IF(HLOOKUP(BK$2,Monitoring_eng!$A$1:$DB$79,Results!$C74,FALSE)=$O74,$S74,"CHYBA")))))</f>
        <v>0</v>
      </c>
      <c r="BL74" s="60">
        <f>IF(ISBLANK(HLOOKUP(BL$2,Monitoring_eng!$A$1:$DB$79,Results!$C74,FALSE)),"",IF(HLOOKUP(BL$2,Monitoring_eng!$A$1:$DB$79,Results!$C74,FALSE)=$I74,$P74,IF(HLOOKUP(BL$2,Monitoring_eng!$A$1:$DB$79,Results!$C74,FALSE)=$K74,$Q74,IF(HLOOKUP(BL$2,Monitoring_eng!$A$1:$DB$79,Results!$C74,FALSE)=$M74,$R74,IF(HLOOKUP(BL$2,Monitoring_eng!$A$1:$DB$79,Results!$C74,FALSE)=$O74,$S74,"CHYBA")))))</f>
        <v>1</v>
      </c>
      <c r="BM74" s="60">
        <f>IF(ISBLANK(HLOOKUP(BM$2,Monitoring_eng!$A$1:$DB$79,Results!$C74,FALSE)),"",IF(HLOOKUP(BM$2,Monitoring_eng!$A$1:$DB$79,Results!$C74,FALSE)=$I74,$P74,IF(HLOOKUP(BM$2,Monitoring_eng!$A$1:$DB$79,Results!$C74,FALSE)=$K74,$Q74,IF(HLOOKUP(BM$2,Monitoring_eng!$A$1:$DB$79,Results!$C74,FALSE)=$M74,$R74,IF(HLOOKUP(BM$2,Monitoring_eng!$A$1:$DB$79,Results!$C74,FALSE)=$O74,$S74,"CHYBA")))))</f>
        <v>1</v>
      </c>
      <c r="BN74" s="60">
        <f>IF(ISBLANK(HLOOKUP(BN$2,Monitoring_eng!$A$1:$DB$79,Results!$C74,FALSE)),"",IF(HLOOKUP(BN$2,Monitoring_eng!$A$1:$DB$79,Results!$C74,FALSE)=$I74,$P74,IF(HLOOKUP(BN$2,Monitoring_eng!$A$1:$DB$79,Results!$C74,FALSE)=$K74,$Q74,IF(HLOOKUP(BN$2,Monitoring_eng!$A$1:$DB$79,Results!$C74,FALSE)=$M74,$R74,IF(HLOOKUP(BN$2,Monitoring_eng!$A$1:$DB$79,Results!$C74,FALSE)=$O74,$S74,"CHYBA")))))</f>
        <v>1</v>
      </c>
      <c r="BO74" s="60">
        <f>IF(ISBLANK(HLOOKUP(BO$2,Monitoring_eng!$A$1:$DB$79,Results!$C74,FALSE)),"",IF(HLOOKUP(BO$2,Monitoring_eng!$A$1:$DB$79,Results!$C74,FALSE)=$I74,$P74,IF(HLOOKUP(BO$2,Monitoring_eng!$A$1:$DB$79,Results!$C74,FALSE)=$K74,$Q74,IF(HLOOKUP(BO$2,Monitoring_eng!$A$1:$DB$79,Results!$C74,FALSE)=$M74,$R74,IF(HLOOKUP(BO$2,Monitoring_eng!$A$1:$DB$79,Results!$C74,FALSE)=$O74,$S74,"CHYBA")))))</f>
        <v>0</v>
      </c>
      <c r="BP74" s="60">
        <f>IF(ISBLANK(HLOOKUP(BP$2,Monitoring_eng!$A$1:$DB$79,Results!$C74,FALSE)),"",IF(HLOOKUP(BP$2,Monitoring_eng!$A$1:$DB$79,Results!$C74,FALSE)=$I74,$P74,IF(HLOOKUP(BP$2,Monitoring_eng!$A$1:$DB$79,Results!$C74,FALSE)=$K74,$Q74,IF(HLOOKUP(BP$2,Monitoring_eng!$A$1:$DB$79,Results!$C74,FALSE)=$M74,$R74,IF(HLOOKUP(BP$2,Monitoring_eng!$A$1:$DB$79,Results!$C74,FALSE)=$O74,$S74,"CHYBA")))))</f>
        <v>0</v>
      </c>
      <c r="BQ74" s="60">
        <f>IF(ISBLANK(HLOOKUP(BQ$2,Monitoring_eng!$A$1:$DB$79,Results!$C74,FALSE)),"",IF(HLOOKUP(BQ$2,Monitoring_eng!$A$1:$DB$79,Results!$C74,FALSE)=$I74,$P74,IF(HLOOKUP(BQ$2,Monitoring_eng!$A$1:$DB$79,Results!$C74,FALSE)=$K74,$Q74,IF(HLOOKUP(BQ$2,Monitoring_eng!$A$1:$DB$79,Results!$C74,FALSE)=$M74,$R74,IF(HLOOKUP(BQ$2,Monitoring_eng!$A$1:$DB$79,Results!$C74,FALSE)=$O74,$S74,"CHYBA")))))</f>
        <v>1</v>
      </c>
    </row>
    <row r="75" spans="1:69" x14ac:dyDescent="0.3">
      <c r="A75" s="37" t="s">
        <v>925</v>
      </c>
      <c r="B75" s="37" t="s">
        <v>375</v>
      </c>
      <c r="C75" s="37">
        <v>74</v>
      </c>
      <c r="D75" s="54" t="s">
        <v>286</v>
      </c>
      <c r="E75" s="54" t="s">
        <v>285</v>
      </c>
      <c r="F75" s="55" t="s">
        <v>74</v>
      </c>
      <c r="G75" s="37">
        <v>1</v>
      </c>
      <c r="H75" s="37" t="s">
        <v>481</v>
      </c>
      <c r="I75" s="37" t="s">
        <v>621</v>
      </c>
      <c r="J75" s="37" t="s">
        <v>482</v>
      </c>
      <c r="K75" s="59" t="s">
        <v>622</v>
      </c>
      <c r="L75" s="37" t="s">
        <v>483</v>
      </c>
      <c r="M75" s="37" t="s">
        <v>623</v>
      </c>
      <c r="N75" s="37" t="s">
        <v>755</v>
      </c>
      <c r="O75" s="37" t="s">
        <v>755</v>
      </c>
      <c r="P75" s="37">
        <f t="shared" si="2"/>
        <v>1</v>
      </c>
      <c r="Q75" s="37">
        <v>0</v>
      </c>
      <c r="R75" s="37">
        <f t="shared" si="3"/>
        <v>0.5</v>
      </c>
      <c r="S75" s="37" t="s">
        <v>755</v>
      </c>
      <c r="T75" s="60">
        <f>IF(ISBLANK(HLOOKUP(T$2,Monitoring_eng!$A$1:$DB$79,Results!$C75,FALSE)),"",IF(HLOOKUP(T$2,Monitoring_eng!$A$1:$DB$79,Results!$C75,FALSE)=$I75,$P75,IF(HLOOKUP(T$2,Monitoring_eng!$A$1:$DB$79,Results!$C75,FALSE)=$K75,$Q75,IF(HLOOKUP(T$2,Monitoring_eng!$A$1:$DB$79,Results!$C75,FALSE)=$M75,$R75,IF(HLOOKUP(T$2,Monitoring_eng!$A$1:$DB$79,Results!$C75,FALSE)=$O75,$S75,"CHYBA")))))</f>
        <v>1</v>
      </c>
      <c r="U75" s="60">
        <f>IF(ISBLANK(HLOOKUP(U$2,Monitoring_eng!$A$1:$DB$79,Results!$C75,FALSE)),"",IF(HLOOKUP(U$2,Monitoring_eng!$A$1:$DB$79,Results!$C75,FALSE)=$I75,$P75,IF(HLOOKUP(U$2,Monitoring_eng!$A$1:$DB$79,Results!$C75,FALSE)=$K75,$Q75,IF(HLOOKUP(U$2,Monitoring_eng!$A$1:$DB$79,Results!$C75,FALSE)=$M75,$R75,IF(HLOOKUP(U$2,Monitoring_eng!$A$1:$DB$79,Results!$C75,FALSE)=$O75,$S75,"CHYBA")))))</f>
        <v>0</v>
      </c>
      <c r="V75" s="60">
        <f>IF(ISBLANK(HLOOKUP(V$2,Monitoring_eng!$A$1:$DB$79,Results!$C75,FALSE)),"",IF(HLOOKUP(V$2,Monitoring_eng!$A$1:$DB$79,Results!$C75,FALSE)=$I75,$P75,IF(HLOOKUP(V$2,Monitoring_eng!$A$1:$DB$79,Results!$C75,FALSE)=$K75,$Q75,IF(HLOOKUP(V$2,Monitoring_eng!$A$1:$DB$79,Results!$C75,FALSE)=$M75,$R75,IF(HLOOKUP(V$2,Monitoring_eng!$A$1:$DB$79,Results!$C75,FALSE)=$O75,$S75,"CHYBA")))))</f>
        <v>1</v>
      </c>
      <c r="W75" s="60">
        <f>IF(ISBLANK(HLOOKUP(W$2,Monitoring_eng!$A$1:$DB$79,Results!$C75,FALSE)),"",IF(HLOOKUP(W$2,Monitoring_eng!$A$1:$DB$79,Results!$C75,FALSE)=$I75,$P75,IF(HLOOKUP(W$2,Monitoring_eng!$A$1:$DB$79,Results!$C75,FALSE)=$K75,$Q75,IF(HLOOKUP(W$2,Monitoring_eng!$A$1:$DB$79,Results!$C75,FALSE)=$M75,$R75,IF(HLOOKUP(W$2,Monitoring_eng!$A$1:$DB$79,Results!$C75,FALSE)=$O75,$S75,"CHYBA")))))</f>
        <v>1</v>
      </c>
      <c r="X75" s="60">
        <f>IF(ISBLANK(HLOOKUP(X$2,Monitoring_eng!$A$1:$DB$79,Results!$C75,FALSE)),"",IF(HLOOKUP(X$2,Monitoring_eng!$A$1:$DB$79,Results!$C75,FALSE)=$I75,$P75,IF(HLOOKUP(X$2,Monitoring_eng!$A$1:$DB$79,Results!$C75,FALSE)=$K75,$Q75,IF(HLOOKUP(X$2,Monitoring_eng!$A$1:$DB$79,Results!$C75,FALSE)=$M75,$R75,IF(HLOOKUP(X$2,Monitoring_eng!$A$1:$DB$79,Results!$C75,FALSE)=$O75,$S75,"CHYBA")))))</f>
        <v>0</v>
      </c>
      <c r="Y75" s="60">
        <f>IF(ISBLANK(HLOOKUP(Y$2,Monitoring_eng!$A$1:$DB$79,Results!$C75,FALSE)),"",IF(HLOOKUP(Y$2,Monitoring_eng!$A$1:$DB$79,Results!$C75,FALSE)=$I75,$P75,IF(HLOOKUP(Y$2,Monitoring_eng!$A$1:$DB$79,Results!$C75,FALSE)=$K75,$Q75,IF(HLOOKUP(Y$2,Monitoring_eng!$A$1:$DB$79,Results!$C75,FALSE)=$M75,$R75,IF(HLOOKUP(Y$2,Monitoring_eng!$A$1:$DB$79,Results!$C75,FALSE)=$O75,$S75,"CHYBA")))))</f>
        <v>1</v>
      </c>
      <c r="Z75" s="60">
        <f>IF(ISBLANK(HLOOKUP(Z$2,Monitoring_eng!$A$1:$DB$79,Results!$C75,FALSE)),"",IF(HLOOKUP(Z$2,Monitoring_eng!$A$1:$DB$79,Results!$C75,FALSE)=$I75,$P75,IF(HLOOKUP(Z$2,Monitoring_eng!$A$1:$DB$79,Results!$C75,FALSE)=$K75,$Q75,IF(HLOOKUP(Z$2,Monitoring_eng!$A$1:$DB$79,Results!$C75,FALSE)=$M75,$R75,IF(HLOOKUP(Z$2,Monitoring_eng!$A$1:$DB$79,Results!$C75,FALSE)=$O75,$S75,"CHYBA")))))</f>
        <v>1</v>
      </c>
      <c r="AA75" s="60">
        <f>IF(ISBLANK(HLOOKUP(AA$2,Monitoring_eng!$A$1:$DB$79,Results!$C75,FALSE)),"",IF(HLOOKUP(AA$2,Monitoring_eng!$A$1:$DB$79,Results!$C75,FALSE)=$I75,$P75,IF(HLOOKUP(AA$2,Monitoring_eng!$A$1:$DB$79,Results!$C75,FALSE)=$K75,$Q75,IF(HLOOKUP(AA$2,Monitoring_eng!$A$1:$DB$79,Results!$C75,FALSE)=$M75,$R75,IF(HLOOKUP(AA$2,Monitoring_eng!$A$1:$DB$79,Results!$C75,FALSE)=$O75,$S75,"CHYBA")))))</f>
        <v>0</v>
      </c>
      <c r="AB75" s="60">
        <f>IF(ISBLANK(HLOOKUP(AB$2,Monitoring_eng!$A$1:$DB$79,Results!$C75,FALSE)),"",IF(HLOOKUP(AB$2,Monitoring_eng!$A$1:$DB$79,Results!$C75,FALSE)=$I75,$P75,IF(HLOOKUP(AB$2,Monitoring_eng!$A$1:$DB$79,Results!$C75,FALSE)=$K75,$Q75,IF(HLOOKUP(AB$2,Monitoring_eng!$A$1:$DB$79,Results!$C75,FALSE)=$M75,$R75,IF(HLOOKUP(AB$2,Monitoring_eng!$A$1:$DB$79,Results!$C75,FALSE)=$O75,$S75,"CHYBA")))))</f>
        <v>0</v>
      </c>
      <c r="AC75" s="60">
        <f>IF(ISBLANK(HLOOKUP(AC$2,Monitoring_eng!$A$1:$DB$79,Results!$C75,FALSE)),"",IF(HLOOKUP(AC$2,Monitoring_eng!$A$1:$DB$79,Results!$C75,FALSE)=$I75,$P75,IF(HLOOKUP(AC$2,Monitoring_eng!$A$1:$DB$79,Results!$C75,FALSE)=$K75,$Q75,IF(HLOOKUP(AC$2,Monitoring_eng!$A$1:$DB$79,Results!$C75,FALSE)=$M75,$R75,IF(HLOOKUP(AC$2,Monitoring_eng!$A$1:$DB$79,Results!$C75,FALSE)=$O75,$S75,"CHYBA")))))</f>
        <v>0</v>
      </c>
      <c r="AD75" s="60">
        <f>IF(ISBLANK(HLOOKUP(AD$2,Monitoring_eng!$A$1:$DB$79,Results!$C75,FALSE)),"",IF(HLOOKUP(AD$2,Monitoring_eng!$A$1:$DB$79,Results!$C75,FALSE)=$I75,$P75,IF(HLOOKUP(AD$2,Monitoring_eng!$A$1:$DB$79,Results!$C75,FALSE)=$K75,$Q75,IF(HLOOKUP(AD$2,Monitoring_eng!$A$1:$DB$79,Results!$C75,FALSE)=$M75,$R75,IF(HLOOKUP(AD$2,Monitoring_eng!$A$1:$DB$79,Results!$C75,FALSE)=$O75,$S75,"CHYBA")))))</f>
        <v>0</v>
      </c>
      <c r="AE75" s="60">
        <f>IF(ISBLANK(HLOOKUP(AE$2,Monitoring_eng!$A$1:$DB$79,Results!$C75,FALSE)),"",IF(HLOOKUP(AE$2,Monitoring_eng!$A$1:$DB$79,Results!$C75,FALSE)=$I75,$P75,IF(HLOOKUP(AE$2,Monitoring_eng!$A$1:$DB$79,Results!$C75,FALSE)=$K75,$Q75,IF(HLOOKUP(AE$2,Monitoring_eng!$A$1:$DB$79,Results!$C75,FALSE)=$M75,$R75,IF(HLOOKUP(AE$2,Monitoring_eng!$A$1:$DB$79,Results!$C75,FALSE)=$O75,$S75,"CHYBA")))))</f>
        <v>0.5</v>
      </c>
      <c r="AF75" s="60">
        <f>IF(ISBLANK(HLOOKUP(AF$2,Monitoring_eng!$A$1:$DB$79,Results!$C75,FALSE)),"",IF(HLOOKUP(AF$2,Monitoring_eng!$A$1:$DB$79,Results!$C75,FALSE)=$I75,$P75,IF(HLOOKUP(AF$2,Monitoring_eng!$A$1:$DB$79,Results!$C75,FALSE)=$K75,$Q75,IF(HLOOKUP(AF$2,Monitoring_eng!$A$1:$DB$79,Results!$C75,FALSE)=$M75,$R75,IF(HLOOKUP(AF$2,Monitoring_eng!$A$1:$DB$79,Results!$C75,FALSE)=$O75,$S75,"CHYBA")))))</f>
        <v>0</v>
      </c>
      <c r="AG75" s="60">
        <f>IF(ISBLANK(HLOOKUP(AG$2,Monitoring_eng!$A$1:$DB$79,Results!$C75,FALSE)),"",IF(HLOOKUP(AG$2,Monitoring_eng!$A$1:$DB$79,Results!$C75,FALSE)=$I75,$P75,IF(HLOOKUP(AG$2,Monitoring_eng!$A$1:$DB$79,Results!$C75,FALSE)=$K75,$Q75,IF(HLOOKUP(AG$2,Monitoring_eng!$A$1:$DB$79,Results!$C75,FALSE)=$M75,$R75,IF(HLOOKUP(AG$2,Monitoring_eng!$A$1:$DB$79,Results!$C75,FALSE)=$O75,$S75,"CHYBA")))))</f>
        <v>1</v>
      </c>
      <c r="AH75" s="60">
        <f>IF(ISBLANK(HLOOKUP(AH$2,Monitoring_eng!$A$1:$DB$79,Results!$C75,FALSE)),"",IF(HLOOKUP(AH$2,Monitoring_eng!$A$1:$DB$79,Results!$C75,FALSE)=$I75,$P75,IF(HLOOKUP(AH$2,Monitoring_eng!$A$1:$DB$79,Results!$C75,FALSE)=$K75,$Q75,IF(HLOOKUP(AH$2,Monitoring_eng!$A$1:$DB$79,Results!$C75,FALSE)=$M75,$R75,IF(HLOOKUP(AH$2,Monitoring_eng!$A$1:$DB$79,Results!$C75,FALSE)=$O75,$S75,"CHYBA")))))</f>
        <v>1</v>
      </c>
      <c r="AI75" s="60">
        <f>IF(ISBLANK(HLOOKUP(AI$2,Monitoring_eng!$A$1:$DB$79,Results!$C75,FALSE)),"",IF(HLOOKUP(AI$2,Monitoring_eng!$A$1:$DB$79,Results!$C75,FALSE)=$I75,$P75,IF(HLOOKUP(AI$2,Monitoring_eng!$A$1:$DB$79,Results!$C75,FALSE)=$K75,$Q75,IF(HLOOKUP(AI$2,Monitoring_eng!$A$1:$DB$79,Results!$C75,FALSE)=$M75,$R75,IF(HLOOKUP(AI$2,Monitoring_eng!$A$1:$DB$79,Results!$C75,FALSE)=$O75,$S75,"CHYBA")))))</f>
        <v>0</v>
      </c>
      <c r="AJ75" s="60">
        <f>IF(ISBLANK(HLOOKUP(AJ$2,Monitoring_eng!$A$1:$DB$79,Results!$C75,FALSE)),"",IF(HLOOKUP(AJ$2,Monitoring_eng!$A$1:$DB$79,Results!$C75,FALSE)=$I75,$P75,IF(HLOOKUP(AJ$2,Monitoring_eng!$A$1:$DB$79,Results!$C75,FALSE)=$K75,$Q75,IF(HLOOKUP(AJ$2,Monitoring_eng!$A$1:$DB$79,Results!$C75,FALSE)=$M75,$R75,IF(HLOOKUP(AJ$2,Monitoring_eng!$A$1:$DB$79,Results!$C75,FALSE)=$O75,$S75,"CHYBA")))))</f>
        <v>0</v>
      </c>
      <c r="AK75" s="60">
        <f>IF(ISBLANK(HLOOKUP(AK$2,Monitoring_eng!$A$1:$DB$79,Results!$C75,FALSE)),"",IF(HLOOKUP(AK$2,Monitoring_eng!$A$1:$DB$79,Results!$C75,FALSE)=$I75,$P75,IF(HLOOKUP(AK$2,Monitoring_eng!$A$1:$DB$79,Results!$C75,FALSE)=$K75,$Q75,IF(HLOOKUP(AK$2,Monitoring_eng!$A$1:$DB$79,Results!$C75,FALSE)=$M75,$R75,IF(HLOOKUP(AK$2,Monitoring_eng!$A$1:$DB$79,Results!$C75,FALSE)=$O75,$S75,"CHYBA")))))</f>
        <v>0</v>
      </c>
      <c r="AL75" s="60">
        <f>IF(ISBLANK(HLOOKUP(AL$2,Monitoring_eng!$A$1:$DB$79,Results!$C75,FALSE)),"",IF(HLOOKUP(AL$2,Monitoring_eng!$A$1:$DB$79,Results!$C75,FALSE)=$I75,$P75,IF(HLOOKUP(AL$2,Monitoring_eng!$A$1:$DB$79,Results!$C75,FALSE)=$K75,$Q75,IF(HLOOKUP(AL$2,Monitoring_eng!$A$1:$DB$79,Results!$C75,FALSE)=$M75,$R75,IF(HLOOKUP(AL$2,Monitoring_eng!$A$1:$DB$79,Results!$C75,FALSE)=$O75,$S75,"CHYBA")))))</f>
        <v>1</v>
      </c>
      <c r="AM75" s="60">
        <f>IF(ISBLANK(HLOOKUP(AM$2,Monitoring_eng!$A$1:$DB$79,Results!$C75,FALSE)),"",IF(HLOOKUP(AM$2,Monitoring_eng!$A$1:$DB$79,Results!$C75,FALSE)=$I75,$P75,IF(HLOOKUP(AM$2,Monitoring_eng!$A$1:$DB$79,Results!$C75,FALSE)=$K75,$Q75,IF(HLOOKUP(AM$2,Monitoring_eng!$A$1:$DB$79,Results!$C75,FALSE)=$M75,$R75,IF(HLOOKUP(AM$2,Monitoring_eng!$A$1:$DB$79,Results!$C75,FALSE)=$O75,$S75,"CHYBA")))))</f>
        <v>0</v>
      </c>
      <c r="AN75" s="60">
        <f>IF(ISBLANK(HLOOKUP(AN$2,Monitoring_eng!$A$1:$DB$79,Results!$C75,FALSE)),"",IF(HLOOKUP(AN$2,Monitoring_eng!$A$1:$DB$79,Results!$C75,FALSE)=$I75,$P75,IF(HLOOKUP(AN$2,Monitoring_eng!$A$1:$DB$79,Results!$C75,FALSE)=$K75,$Q75,IF(HLOOKUP(AN$2,Monitoring_eng!$A$1:$DB$79,Results!$C75,FALSE)=$M75,$R75,IF(HLOOKUP(AN$2,Monitoring_eng!$A$1:$DB$79,Results!$C75,FALSE)=$O75,$S75,"CHYBA")))))</f>
        <v>1</v>
      </c>
      <c r="AO75" s="60">
        <f>IF(ISBLANK(HLOOKUP(AO$2,Monitoring_eng!$A$1:$DB$79,Results!$C75,FALSE)),"",IF(HLOOKUP(AO$2,Monitoring_eng!$A$1:$DB$79,Results!$C75,FALSE)=$I75,$P75,IF(HLOOKUP(AO$2,Monitoring_eng!$A$1:$DB$79,Results!$C75,FALSE)=$K75,$Q75,IF(HLOOKUP(AO$2,Monitoring_eng!$A$1:$DB$79,Results!$C75,FALSE)=$M75,$R75,IF(HLOOKUP(AO$2,Monitoring_eng!$A$1:$DB$79,Results!$C75,FALSE)=$O75,$S75,"CHYBA")))))</f>
        <v>1</v>
      </c>
      <c r="AP75" s="60">
        <f>IF(ISBLANK(HLOOKUP(AP$2,Monitoring_eng!$A$1:$DB$79,Results!$C75,FALSE)),"",IF(HLOOKUP(AP$2,Monitoring_eng!$A$1:$DB$79,Results!$C75,FALSE)=$I75,$P75,IF(HLOOKUP(AP$2,Monitoring_eng!$A$1:$DB$79,Results!$C75,FALSE)=$K75,$Q75,IF(HLOOKUP(AP$2,Monitoring_eng!$A$1:$DB$79,Results!$C75,FALSE)=$M75,$R75,IF(HLOOKUP(AP$2,Monitoring_eng!$A$1:$DB$79,Results!$C75,FALSE)=$O75,$S75,"CHYBA")))))</f>
        <v>1</v>
      </c>
      <c r="AQ75" s="60">
        <f>IF(ISBLANK(HLOOKUP(AQ$2,Monitoring_eng!$A$1:$DB$79,Results!$C75,FALSE)),"",IF(HLOOKUP(AQ$2,Monitoring_eng!$A$1:$DB$79,Results!$C75,FALSE)=$I75,$P75,IF(HLOOKUP(AQ$2,Monitoring_eng!$A$1:$DB$79,Results!$C75,FALSE)=$K75,$Q75,IF(HLOOKUP(AQ$2,Monitoring_eng!$A$1:$DB$79,Results!$C75,FALSE)=$M75,$R75,IF(HLOOKUP(AQ$2,Monitoring_eng!$A$1:$DB$79,Results!$C75,FALSE)=$O75,$S75,"CHYBA")))))</f>
        <v>0</v>
      </c>
      <c r="AR75" s="60">
        <f>IF(ISBLANK(HLOOKUP(AR$2,Monitoring_eng!$A$1:$DB$79,Results!$C75,FALSE)),"",IF(HLOOKUP(AR$2,Monitoring_eng!$A$1:$DB$79,Results!$C75,FALSE)=$I75,$P75,IF(HLOOKUP(AR$2,Monitoring_eng!$A$1:$DB$79,Results!$C75,FALSE)=$K75,$Q75,IF(HLOOKUP(AR$2,Monitoring_eng!$A$1:$DB$79,Results!$C75,FALSE)=$M75,$R75,IF(HLOOKUP(AR$2,Monitoring_eng!$A$1:$DB$79,Results!$C75,FALSE)=$O75,$S75,"CHYBA")))))</f>
        <v>1</v>
      </c>
      <c r="AS75" s="60">
        <f>IF(ISBLANK(HLOOKUP(AS$2,Monitoring_eng!$A$1:$DB$79,Results!$C75,FALSE)),"",IF(HLOOKUP(AS$2,Monitoring_eng!$A$1:$DB$79,Results!$C75,FALSE)=$I75,$P75,IF(HLOOKUP(AS$2,Monitoring_eng!$A$1:$DB$79,Results!$C75,FALSE)=$K75,$Q75,IF(HLOOKUP(AS$2,Monitoring_eng!$A$1:$DB$79,Results!$C75,FALSE)=$M75,$R75,IF(HLOOKUP(AS$2,Monitoring_eng!$A$1:$DB$79,Results!$C75,FALSE)=$O75,$S75,"CHYBA")))))</f>
        <v>0</v>
      </c>
      <c r="AT75" s="60">
        <f>IF(ISBLANK(HLOOKUP(AT$2,Monitoring_eng!$A$1:$DB$79,Results!$C75,FALSE)),"",IF(HLOOKUP(AT$2,Monitoring_eng!$A$1:$DB$79,Results!$C75,FALSE)=$I75,$P75,IF(HLOOKUP(AT$2,Monitoring_eng!$A$1:$DB$79,Results!$C75,FALSE)=$K75,$Q75,IF(HLOOKUP(AT$2,Monitoring_eng!$A$1:$DB$79,Results!$C75,FALSE)=$M75,$R75,IF(HLOOKUP(AT$2,Monitoring_eng!$A$1:$DB$79,Results!$C75,FALSE)=$O75,$S75,"CHYBA")))))</f>
        <v>0</v>
      </c>
      <c r="AU75" s="60">
        <f>IF(ISBLANK(HLOOKUP(AU$2,Monitoring_eng!$A$1:$DB$79,Results!$C75,FALSE)),"",IF(HLOOKUP(AU$2,Monitoring_eng!$A$1:$DB$79,Results!$C75,FALSE)=$I75,$P75,IF(HLOOKUP(AU$2,Monitoring_eng!$A$1:$DB$79,Results!$C75,FALSE)=$K75,$Q75,IF(HLOOKUP(AU$2,Monitoring_eng!$A$1:$DB$79,Results!$C75,FALSE)=$M75,$R75,IF(HLOOKUP(AU$2,Monitoring_eng!$A$1:$DB$79,Results!$C75,FALSE)=$O75,$S75,"CHYBA")))))</f>
        <v>1</v>
      </c>
      <c r="AV75" s="60">
        <f>IF(ISBLANK(HLOOKUP(AV$2,Monitoring_eng!$A$1:$DB$79,Results!$C75,FALSE)),"",IF(HLOOKUP(AV$2,Monitoring_eng!$A$1:$DB$79,Results!$C75,FALSE)=$I75,$P75,IF(HLOOKUP(AV$2,Monitoring_eng!$A$1:$DB$79,Results!$C75,FALSE)=$K75,$Q75,IF(HLOOKUP(AV$2,Monitoring_eng!$A$1:$DB$79,Results!$C75,FALSE)=$M75,$R75,IF(HLOOKUP(AV$2,Monitoring_eng!$A$1:$DB$79,Results!$C75,FALSE)=$O75,$S75,"CHYBA")))))</f>
        <v>1</v>
      </c>
      <c r="AW75" s="60">
        <f>IF(ISBLANK(HLOOKUP(AW$2,Monitoring_eng!$A$1:$DB$79,Results!$C75,FALSE)),"",IF(HLOOKUP(AW$2,Monitoring_eng!$A$1:$DB$79,Results!$C75,FALSE)=$I75,$P75,IF(HLOOKUP(AW$2,Monitoring_eng!$A$1:$DB$79,Results!$C75,FALSE)=$K75,$Q75,IF(HLOOKUP(AW$2,Monitoring_eng!$A$1:$DB$79,Results!$C75,FALSE)=$M75,$R75,IF(HLOOKUP(AW$2,Monitoring_eng!$A$1:$DB$79,Results!$C75,FALSE)=$O75,$S75,"CHYBA")))))</f>
        <v>1</v>
      </c>
      <c r="AX75" s="60">
        <f>IF(ISBLANK(HLOOKUP(AX$2,Monitoring_eng!$A$1:$DB$79,Results!$C75,FALSE)),"",IF(HLOOKUP(AX$2,Monitoring_eng!$A$1:$DB$79,Results!$C75,FALSE)=$I75,$P75,IF(HLOOKUP(AX$2,Monitoring_eng!$A$1:$DB$79,Results!$C75,FALSE)=$K75,$Q75,IF(HLOOKUP(AX$2,Monitoring_eng!$A$1:$DB$79,Results!$C75,FALSE)=$M75,$R75,IF(HLOOKUP(AX$2,Monitoring_eng!$A$1:$DB$79,Results!$C75,FALSE)=$O75,$S75,"CHYBA")))))</f>
        <v>0.5</v>
      </c>
      <c r="AY75" s="60">
        <f>IF(ISBLANK(HLOOKUP(AY$2,Monitoring_eng!$A$1:$DB$79,Results!$C75,FALSE)),"",IF(HLOOKUP(AY$2,Monitoring_eng!$A$1:$DB$79,Results!$C75,FALSE)=$I75,$P75,IF(HLOOKUP(AY$2,Monitoring_eng!$A$1:$DB$79,Results!$C75,FALSE)=$K75,$Q75,IF(HLOOKUP(AY$2,Monitoring_eng!$A$1:$DB$79,Results!$C75,FALSE)=$M75,$R75,IF(HLOOKUP(AY$2,Monitoring_eng!$A$1:$DB$79,Results!$C75,FALSE)=$O75,$S75,"CHYBA")))))</f>
        <v>0</v>
      </c>
      <c r="AZ75" s="60">
        <f>IF(ISBLANK(HLOOKUP(AZ$2,Monitoring_eng!$A$1:$DB$79,Results!$C75,FALSE)),"",IF(HLOOKUP(AZ$2,Monitoring_eng!$A$1:$DB$79,Results!$C75,FALSE)=$I75,$P75,IF(HLOOKUP(AZ$2,Monitoring_eng!$A$1:$DB$79,Results!$C75,FALSE)=$K75,$Q75,IF(HLOOKUP(AZ$2,Monitoring_eng!$A$1:$DB$79,Results!$C75,FALSE)=$M75,$R75,IF(HLOOKUP(AZ$2,Monitoring_eng!$A$1:$DB$79,Results!$C75,FALSE)=$O75,$S75,"CHYBA")))))</f>
        <v>0.5</v>
      </c>
      <c r="BA75" s="60">
        <f>IF(ISBLANK(HLOOKUP(BA$2,Monitoring_eng!$A$1:$DB$79,Results!$C75,FALSE)),"",IF(HLOOKUP(BA$2,Monitoring_eng!$A$1:$DB$79,Results!$C75,FALSE)=$I75,$P75,IF(HLOOKUP(BA$2,Monitoring_eng!$A$1:$DB$79,Results!$C75,FALSE)=$K75,$Q75,IF(HLOOKUP(BA$2,Monitoring_eng!$A$1:$DB$79,Results!$C75,FALSE)=$M75,$R75,IF(HLOOKUP(BA$2,Monitoring_eng!$A$1:$DB$79,Results!$C75,FALSE)=$O75,$S75,"CHYBA")))))</f>
        <v>0.5</v>
      </c>
      <c r="BB75" s="60">
        <f>IF(ISBLANK(HLOOKUP(BB$2,Monitoring_eng!$A$1:$DB$79,Results!$C75,FALSE)),"",IF(HLOOKUP(BB$2,Monitoring_eng!$A$1:$DB$79,Results!$C75,FALSE)=$I75,$P75,IF(HLOOKUP(BB$2,Monitoring_eng!$A$1:$DB$79,Results!$C75,FALSE)=$K75,$Q75,IF(HLOOKUP(BB$2,Monitoring_eng!$A$1:$DB$79,Results!$C75,FALSE)=$M75,$R75,IF(HLOOKUP(BB$2,Monitoring_eng!$A$1:$DB$79,Results!$C75,FALSE)=$O75,$S75,"CHYBA")))))</f>
        <v>0</v>
      </c>
      <c r="BC75" s="60">
        <f>IF(ISBLANK(HLOOKUP(BC$2,Monitoring_eng!$A$1:$DB$79,Results!$C75,FALSE)),"",IF(HLOOKUP(BC$2,Monitoring_eng!$A$1:$DB$79,Results!$C75,FALSE)=$I75,$P75,IF(HLOOKUP(BC$2,Monitoring_eng!$A$1:$DB$79,Results!$C75,FALSE)=$K75,$Q75,IF(HLOOKUP(BC$2,Monitoring_eng!$A$1:$DB$79,Results!$C75,FALSE)=$M75,$R75,IF(HLOOKUP(BC$2,Monitoring_eng!$A$1:$DB$79,Results!$C75,FALSE)=$O75,$S75,"CHYBA")))))</f>
        <v>1</v>
      </c>
      <c r="BD75" s="60">
        <f>IF(ISBLANK(HLOOKUP(BD$2,Monitoring_eng!$A$1:$DB$79,Results!$C75,FALSE)),"",IF(HLOOKUP(BD$2,Monitoring_eng!$A$1:$DB$79,Results!$C75,FALSE)=$I75,$P75,IF(HLOOKUP(BD$2,Monitoring_eng!$A$1:$DB$79,Results!$C75,FALSE)=$K75,$Q75,IF(HLOOKUP(BD$2,Monitoring_eng!$A$1:$DB$79,Results!$C75,FALSE)=$M75,$R75,IF(HLOOKUP(BD$2,Monitoring_eng!$A$1:$DB$79,Results!$C75,FALSE)=$O75,$S75,"CHYBA")))))</f>
        <v>0.5</v>
      </c>
      <c r="BE75" s="60">
        <f>IF(ISBLANK(HLOOKUP(BE$2,Monitoring_eng!$A$1:$DB$79,Results!$C75,FALSE)),"",IF(HLOOKUP(BE$2,Monitoring_eng!$A$1:$DB$79,Results!$C75,FALSE)=$I75,$P75,IF(HLOOKUP(BE$2,Monitoring_eng!$A$1:$DB$79,Results!$C75,FALSE)=$K75,$Q75,IF(HLOOKUP(BE$2,Monitoring_eng!$A$1:$DB$79,Results!$C75,FALSE)=$M75,$R75,IF(HLOOKUP(BE$2,Monitoring_eng!$A$1:$DB$79,Results!$C75,FALSE)=$O75,$S75,"CHYBA")))))</f>
        <v>1</v>
      </c>
      <c r="BF75" s="60">
        <f>IF(ISBLANK(HLOOKUP(BF$2,Monitoring_eng!$A$1:$DB$79,Results!$C75,FALSE)),"",IF(HLOOKUP(BF$2,Monitoring_eng!$A$1:$DB$79,Results!$C75,FALSE)=$I75,$P75,IF(HLOOKUP(BF$2,Monitoring_eng!$A$1:$DB$79,Results!$C75,FALSE)=$K75,$Q75,IF(HLOOKUP(BF$2,Monitoring_eng!$A$1:$DB$79,Results!$C75,FALSE)=$M75,$R75,IF(HLOOKUP(BF$2,Monitoring_eng!$A$1:$DB$79,Results!$C75,FALSE)=$O75,$S75,"CHYBA")))))</f>
        <v>0</v>
      </c>
      <c r="BG75" s="60">
        <f>IF(ISBLANK(HLOOKUP(BG$2,Monitoring_eng!$A$1:$DB$79,Results!$C75,FALSE)),"",IF(HLOOKUP(BG$2,Monitoring_eng!$A$1:$DB$79,Results!$C75,FALSE)=$I75,$P75,IF(HLOOKUP(BG$2,Monitoring_eng!$A$1:$DB$79,Results!$C75,FALSE)=$K75,$Q75,IF(HLOOKUP(BG$2,Monitoring_eng!$A$1:$DB$79,Results!$C75,FALSE)=$M75,$R75,IF(HLOOKUP(BG$2,Monitoring_eng!$A$1:$DB$79,Results!$C75,FALSE)=$O75,$S75,"CHYBA")))))</f>
        <v>0</v>
      </c>
      <c r="BH75" s="60">
        <f>IF(ISBLANK(HLOOKUP(BH$2,Monitoring_eng!$A$1:$DB$79,Results!$C75,FALSE)),"",IF(HLOOKUP(BH$2,Monitoring_eng!$A$1:$DB$79,Results!$C75,FALSE)=$I75,$P75,IF(HLOOKUP(BH$2,Monitoring_eng!$A$1:$DB$79,Results!$C75,FALSE)=$K75,$Q75,IF(HLOOKUP(BH$2,Monitoring_eng!$A$1:$DB$79,Results!$C75,FALSE)=$M75,$R75,IF(HLOOKUP(BH$2,Monitoring_eng!$A$1:$DB$79,Results!$C75,FALSE)=$O75,$S75,"CHYBA")))))</f>
        <v>1</v>
      </c>
      <c r="BI75" s="60">
        <f>IF(ISBLANK(HLOOKUP(BI$2,Monitoring_eng!$A$1:$DB$79,Results!$C75,FALSE)),"",IF(HLOOKUP(BI$2,Monitoring_eng!$A$1:$DB$79,Results!$C75,FALSE)=$I75,$P75,IF(HLOOKUP(BI$2,Monitoring_eng!$A$1:$DB$79,Results!$C75,FALSE)=$K75,$Q75,IF(HLOOKUP(BI$2,Monitoring_eng!$A$1:$DB$79,Results!$C75,FALSE)=$M75,$R75,IF(HLOOKUP(BI$2,Monitoring_eng!$A$1:$DB$79,Results!$C75,FALSE)=$O75,$S75,"CHYBA")))))</f>
        <v>1</v>
      </c>
      <c r="BJ75" s="60">
        <f>IF(ISBLANK(HLOOKUP(BJ$2,Monitoring_eng!$A$1:$DB$79,Results!$C75,FALSE)),"",IF(HLOOKUP(BJ$2,Monitoring_eng!$A$1:$DB$79,Results!$C75,FALSE)=$I75,$P75,IF(HLOOKUP(BJ$2,Monitoring_eng!$A$1:$DB$79,Results!$C75,FALSE)=$K75,$Q75,IF(HLOOKUP(BJ$2,Monitoring_eng!$A$1:$DB$79,Results!$C75,FALSE)=$M75,$R75,IF(HLOOKUP(BJ$2,Monitoring_eng!$A$1:$DB$79,Results!$C75,FALSE)=$O75,$S75,"CHYBA")))))</f>
        <v>1</v>
      </c>
      <c r="BK75" s="60">
        <f>IF(ISBLANK(HLOOKUP(BK$2,Monitoring_eng!$A$1:$DB$79,Results!$C75,FALSE)),"",IF(HLOOKUP(BK$2,Monitoring_eng!$A$1:$DB$79,Results!$C75,FALSE)=$I75,$P75,IF(HLOOKUP(BK$2,Monitoring_eng!$A$1:$DB$79,Results!$C75,FALSE)=$K75,$Q75,IF(HLOOKUP(BK$2,Monitoring_eng!$A$1:$DB$79,Results!$C75,FALSE)=$M75,$R75,IF(HLOOKUP(BK$2,Monitoring_eng!$A$1:$DB$79,Results!$C75,FALSE)=$O75,$S75,"CHYBA")))))</f>
        <v>0</v>
      </c>
      <c r="BL75" s="60">
        <f>IF(ISBLANK(HLOOKUP(BL$2,Monitoring_eng!$A$1:$DB$79,Results!$C75,FALSE)),"",IF(HLOOKUP(BL$2,Monitoring_eng!$A$1:$DB$79,Results!$C75,FALSE)=$I75,$P75,IF(HLOOKUP(BL$2,Monitoring_eng!$A$1:$DB$79,Results!$C75,FALSE)=$K75,$Q75,IF(HLOOKUP(BL$2,Monitoring_eng!$A$1:$DB$79,Results!$C75,FALSE)=$M75,$R75,IF(HLOOKUP(BL$2,Monitoring_eng!$A$1:$DB$79,Results!$C75,FALSE)=$O75,$S75,"CHYBA")))))</f>
        <v>0</v>
      </c>
      <c r="BM75" s="60">
        <f>IF(ISBLANK(HLOOKUP(BM$2,Monitoring_eng!$A$1:$DB$79,Results!$C75,FALSE)),"",IF(HLOOKUP(BM$2,Monitoring_eng!$A$1:$DB$79,Results!$C75,FALSE)=$I75,$P75,IF(HLOOKUP(BM$2,Monitoring_eng!$A$1:$DB$79,Results!$C75,FALSE)=$K75,$Q75,IF(HLOOKUP(BM$2,Monitoring_eng!$A$1:$DB$79,Results!$C75,FALSE)=$M75,$R75,IF(HLOOKUP(BM$2,Monitoring_eng!$A$1:$DB$79,Results!$C75,FALSE)=$O75,$S75,"CHYBA")))))</f>
        <v>1</v>
      </c>
      <c r="BN75" s="60">
        <f>IF(ISBLANK(HLOOKUP(BN$2,Monitoring_eng!$A$1:$DB$79,Results!$C75,FALSE)),"",IF(HLOOKUP(BN$2,Monitoring_eng!$A$1:$DB$79,Results!$C75,FALSE)=$I75,$P75,IF(HLOOKUP(BN$2,Monitoring_eng!$A$1:$DB$79,Results!$C75,FALSE)=$K75,$Q75,IF(HLOOKUP(BN$2,Monitoring_eng!$A$1:$DB$79,Results!$C75,FALSE)=$M75,$R75,IF(HLOOKUP(BN$2,Monitoring_eng!$A$1:$DB$79,Results!$C75,FALSE)=$O75,$S75,"CHYBA")))))</f>
        <v>0</v>
      </c>
      <c r="BO75" s="60">
        <f>IF(ISBLANK(HLOOKUP(BO$2,Monitoring_eng!$A$1:$DB$79,Results!$C75,FALSE)),"",IF(HLOOKUP(BO$2,Monitoring_eng!$A$1:$DB$79,Results!$C75,FALSE)=$I75,$P75,IF(HLOOKUP(BO$2,Monitoring_eng!$A$1:$DB$79,Results!$C75,FALSE)=$K75,$Q75,IF(HLOOKUP(BO$2,Monitoring_eng!$A$1:$DB$79,Results!$C75,FALSE)=$M75,$R75,IF(HLOOKUP(BO$2,Monitoring_eng!$A$1:$DB$79,Results!$C75,FALSE)=$O75,$S75,"CHYBA")))))</f>
        <v>1</v>
      </c>
      <c r="BP75" s="60">
        <f>IF(ISBLANK(HLOOKUP(BP$2,Monitoring_eng!$A$1:$DB$79,Results!$C75,FALSE)),"",IF(HLOOKUP(BP$2,Monitoring_eng!$A$1:$DB$79,Results!$C75,FALSE)=$I75,$P75,IF(HLOOKUP(BP$2,Monitoring_eng!$A$1:$DB$79,Results!$C75,FALSE)=$K75,$Q75,IF(HLOOKUP(BP$2,Monitoring_eng!$A$1:$DB$79,Results!$C75,FALSE)=$M75,$R75,IF(HLOOKUP(BP$2,Monitoring_eng!$A$1:$DB$79,Results!$C75,FALSE)=$O75,$S75,"CHYBA")))))</f>
        <v>0</v>
      </c>
      <c r="BQ75" s="60">
        <f>IF(ISBLANK(HLOOKUP(BQ$2,Monitoring_eng!$A$1:$DB$79,Results!$C75,FALSE)),"",IF(HLOOKUP(BQ$2,Monitoring_eng!$A$1:$DB$79,Results!$C75,FALSE)=$I75,$P75,IF(HLOOKUP(BQ$2,Monitoring_eng!$A$1:$DB$79,Results!$C75,FALSE)=$K75,$Q75,IF(HLOOKUP(BQ$2,Monitoring_eng!$A$1:$DB$79,Results!$C75,FALSE)=$M75,$R75,IF(HLOOKUP(BQ$2,Monitoring_eng!$A$1:$DB$79,Results!$C75,FALSE)=$O75,$S75,"CHYBA")))))</f>
        <v>1</v>
      </c>
    </row>
    <row r="76" spans="1:69" x14ac:dyDescent="0.3">
      <c r="A76" s="37" t="s">
        <v>926</v>
      </c>
      <c r="B76" s="37" t="s">
        <v>376</v>
      </c>
      <c r="C76" s="37">
        <v>75</v>
      </c>
      <c r="D76" s="54" t="s">
        <v>172</v>
      </c>
      <c r="E76" s="54" t="s">
        <v>200</v>
      </c>
      <c r="F76" s="55" t="s">
        <v>74</v>
      </c>
      <c r="G76" s="37">
        <v>0.5</v>
      </c>
      <c r="H76" s="37" t="s">
        <v>481</v>
      </c>
      <c r="I76" s="37" t="s">
        <v>621</v>
      </c>
      <c r="J76" s="37" t="s">
        <v>482</v>
      </c>
      <c r="K76" s="59" t="s">
        <v>622</v>
      </c>
      <c r="L76" s="37" t="s">
        <v>483</v>
      </c>
      <c r="M76" s="37" t="s">
        <v>623</v>
      </c>
      <c r="N76" s="37" t="s">
        <v>755</v>
      </c>
      <c r="O76" s="37" t="s">
        <v>755</v>
      </c>
      <c r="P76" s="37">
        <f t="shared" si="2"/>
        <v>0.5</v>
      </c>
      <c r="Q76" s="37">
        <v>0</v>
      </c>
      <c r="R76" s="37">
        <f t="shared" si="3"/>
        <v>0.25</v>
      </c>
      <c r="S76" s="37" t="s">
        <v>755</v>
      </c>
      <c r="T76" s="60">
        <f>IF(ISBLANK(HLOOKUP(T$2,Monitoring_eng!$A$1:$DB$79,Results!$C76,FALSE)),"",IF(HLOOKUP(T$2,Monitoring_eng!$A$1:$DB$79,Results!$C76,FALSE)=$I76,$P76,IF(HLOOKUP(T$2,Monitoring_eng!$A$1:$DB$79,Results!$C76,FALSE)=$K76,$Q76,IF(HLOOKUP(T$2,Monitoring_eng!$A$1:$DB$79,Results!$C76,FALSE)=$M76,$R76,IF(HLOOKUP(T$2,Monitoring_eng!$A$1:$DB$79,Results!$C76,FALSE)=$O76,$S76,"CHYBA")))))</f>
        <v>0.5</v>
      </c>
      <c r="U76" s="60">
        <f>IF(ISBLANK(HLOOKUP(U$2,Monitoring_eng!$A$1:$DB$79,Results!$C76,FALSE)),"",IF(HLOOKUP(U$2,Monitoring_eng!$A$1:$DB$79,Results!$C76,FALSE)=$I76,$P76,IF(HLOOKUP(U$2,Monitoring_eng!$A$1:$DB$79,Results!$C76,FALSE)=$K76,$Q76,IF(HLOOKUP(U$2,Monitoring_eng!$A$1:$DB$79,Results!$C76,FALSE)=$M76,$R76,IF(HLOOKUP(U$2,Monitoring_eng!$A$1:$DB$79,Results!$C76,FALSE)=$O76,$S76,"CHYBA")))))</f>
        <v>0.5</v>
      </c>
      <c r="V76" s="60">
        <f>IF(ISBLANK(HLOOKUP(V$2,Monitoring_eng!$A$1:$DB$79,Results!$C76,FALSE)),"",IF(HLOOKUP(V$2,Monitoring_eng!$A$1:$DB$79,Results!$C76,FALSE)=$I76,$P76,IF(HLOOKUP(V$2,Monitoring_eng!$A$1:$DB$79,Results!$C76,FALSE)=$K76,$Q76,IF(HLOOKUP(V$2,Monitoring_eng!$A$1:$DB$79,Results!$C76,FALSE)=$M76,$R76,IF(HLOOKUP(V$2,Monitoring_eng!$A$1:$DB$79,Results!$C76,FALSE)=$O76,$S76,"CHYBA")))))</f>
        <v>0.5</v>
      </c>
      <c r="W76" s="60">
        <f>IF(ISBLANK(HLOOKUP(W$2,Monitoring_eng!$A$1:$DB$79,Results!$C76,FALSE)),"",IF(HLOOKUP(W$2,Monitoring_eng!$A$1:$DB$79,Results!$C76,FALSE)=$I76,$P76,IF(HLOOKUP(W$2,Monitoring_eng!$A$1:$DB$79,Results!$C76,FALSE)=$K76,$Q76,IF(HLOOKUP(W$2,Monitoring_eng!$A$1:$DB$79,Results!$C76,FALSE)=$M76,$R76,IF(HLOOKUP(W$2,Monitoring_eng!$A$1:$DB$79,Results!$C76,FALSE)=$O76,$S76,"CHYBA")))))</f>
        <v>0.5</v>
      </c>
      <c r="X76" s="60">
        <f>IF(ISBLANK(HLOOKUP(X$2,Monitoring_eng!$A$1:$DB$79,Results!$C76,FALSE)),"",IF(HLOOKUP(X$2,Monitoring_eng!$A$1:$DB$79,Results!$C76,FALSE)=$I76,$P76,IF(HLOOKUP(X$2,Monitoring_eng!$A$1:$DB$79,Results!$C76,FALSE)=$K76,$Q76,IF(HLOOKUP(X$2,Monitoring_eng!$A$1:$DB$79,Results!$C76,FALSE)=$M76,$R76,IF(HLOOKUP(X$2,Monitoring_eng!$A$1:$DB$79,Results!$C76,FALSE)=$O76,$S76,"CHYBA")))))</f>
        <v>0.5</v>
      </c>
      <c r="Y76" s="60">
        <f>IF(ISBLANK(HLOOKUP(Y$2,Monitoring_eng!$A$1:$DB$79,Results!$C76,FALSE)),"",IF(HLOOKUP(Y$2,Monitoring_eng!$A$1:$DB$79,Results!$C76,FALSE)=$I76,$P76,IF(HLOOKUP(Y$2,Monitoring_eng!$A$1:$DB$79,Results!$C76,FALSE)=$K76,$Q76,IF(HLOOKUP(Y$2,Monitoring_eng!$A$1:$DB$79,Results!$C76,FALSE)=$M76,$R76,IF(HLOOKUP(Y$2,Monitoring_eng!$A$1:$DB$79,Results!$C76,FALSE)=$O76,$S76,"CHYBA")))))</f>
        <v>0.5</v>
      </c>
      <c r="Z76" s="60">
        <f>IF(ISBLANK(HLOOKUP(Z$2,Monitoring_eng!$A$1:$DB$79,Results!$C76,FALSE)),"",IF(HLOOKUP(Z$2,Monitoring_eng!$A$1:$DB$79,Results!$C76,FALSE)=$I76,$P76,IF(HLOOKUP(Z$2,Monitoring_eng!$A$1:$DB$79,Results!$C76,FALSE)=$K76,$Q76,IF(HLOOKUP(Z$2,Monitoring_eng!$A$1:$DB$79,Results!$C76,FALSE)=$M76,$R76,IF(HLOOKUP(Z$2,Monitoring_eng!$A$1:$DB$79,Results!$C76,FALSE)=$O76,$S76,"CHYBA")))))</f>
        <v>0.5</v>
      </c>
      <c r="AA76" s="60">
        <f>IF(ISBLANK(HLOOKUP(AA$2,Monitoring_eng!$A$1:$DB$79,Results!$C76,FALSE)),"",IF(HLOOKUP(AA$2,Monitoring_eng!$A$1:$DB$79,Results!$C76,FALSE)=$I76,$P76,IF(HLOOKUP(AA$2,Monitoring_eng!$A$1:$DB$79,Results!$C76,FALSE)=$K76,$Q76,IF(HLOOKUP(AA$2,Monitoring_eng!$A$1:$DB$79,Results!$C76,FALSE)=$M76,$R76,IF(HLOOKUP(AA$2,Monitoring_eng!$A$1:$DB$79,Results!$C76,FALSE)=$O76,$S76,"CHYBA")))))</f>
        <v>0.5</v>
      </c>
      <c r="AB76" s="60">
        <f>IF(ISBLANK(HLOOKUP(AB$2,Monitoring_eng!$A$1:$DB$79,Results!$C76,FALSE)),"",IF(HLOOKUP(AB$2,Monitoring_eng!$A$1:$DB$79,Results!$C76,FALSE)=$I76,$P76,IF(HLOOKUP(AB$2,Monitoring_eng!$A$1:$DB$79,Results!$C76,FALSE)=$K76,$Q76,IF(HLOOKUP(AB$2,Monitoring_eng!$A$1:$DB$79,Results!$C76,FALSE)=$M76,$R76,IF(HLOOKUP(AB$2,Monitoring_eng!$A$1:$DB$79,Results!$C76,FALSE)=$O76,$S76,"CHYBA")))))</f>
        <v>0</v>
      </c>
      <c r="AC76" s="60">
        <f>IF(ISBLANK(HLOOKUP(AC$2,Monitoring_eng!$A$1:$DB$79,Results!$C76,FALSE)),"",IF(HLOOKUP(AC$2,Monitoring_eng!$A$1:$DB$79,Results!$C76,FALSE)=$I76,$P76,IF(HLOOKUP(AC$2,Monitoring_eng!$A$1:$DB$79,Results!$C76,FALSE)=$K76,$Q76,IF(HLOOKUP(AC$2,Monitoring_eng!$A$1:$DB$79,Results!$C76,FALSE)=$M76,$R76,IF(HLOOKUP(AC$2,Monitoring_eng!$A$1:$DB$79,Results!$C76,FALSE)=$O76,$S76,"CHYBA")))))</f>
        <v>0.5</v>
      </c>
      <c r="AD76" s="60">
        <f>IF(ISBLANK(HLOOKUP(AD$2,Monitoring_eng!$A$1:$DB$79,Results!$C76,FALSE)),"",IF(HLOOKUP(AD$2,Monitoring_eng!$A$1:$DB$79,Results!$C76,FALSE)=$I76,$P76,IF(HLOOKUP(AD$2,Monitoring_eng!$A$1:$DB$79,Results!$C76,FALSE)=$K76,$Q76,IF(HLOOKUP(AD$2,Monitoring_eng!$A$1:$DB$79,Results!$C76,FALSE)=$M76,$R76,IF(HLOOKUP(AD$2,Monitoring_eng!$A$1:$DB$79,Results!$C76,FALSE)=$O76,$S76,"CHYBA")))))</f>
        <v>0.5</v>
      </c>
      <c r="AE76" s="60">
        <f>IF(ISBLANK(HLOOKUP(AE$2,Monitoring_eng!$A$1:$DB$79,Results!$C76,FALSE)),"",IF(HLOOKUP(AE$2,Monitoring_eng!$A$1:$DB$79,Results!$C76,FALSE)=$I76,$P76,IF(HLOOKUP(AE$2,Monitoring_eng!$A$1:$DB$79,Results!$C76,FALSE)=$K76,$Q76,IF(HLOOKUP(AE$2,Monitoring_eng!$A$1:$DB$79,Results!$C76,FALSE)=$M76,$R76,IF(HLOOKUP(AE$2,Monitoring_eng!$A$1:$DB$79,Results!$C76,FALSE)=$O76,$S76,"CHYBA")))))</f>
        <v>0</v>
      </c>
      <c r="AF76" s="60">
        <f>IF(ISBLANK(HLOOKUP(AF$2,Monitoring_eng!$A$1:$DB$79,Results!$C76,FALSE)),"",IF(HLOOKUP(AF$2,Monitoring_eng!$A$1:$DB$79,Results!$C76,FALSE)=$I76,$P76,IF(HLOOKUP(AF$2,Monitoring_eng!$A$1:$DB$79,Results!$C76,FALSE)=$K76,$Q76,IF(HLOOKUP(AF$2,Monitoring_eng!$A$1:$DB$79,Results!$C76,FALSE)=$M76,$R76,IF(HLOOKUP(AF$2,Monitoring_eng!$A$1:$DB$79,Results!$C76,FALSE)=$O76,$S76,"CHYBA")))))</f>
        <v>0.5</v>
      </c>
      <c r="AG76" s="60">
        <f>IF(ISBLANK(HLOOKUP(AG$2,Monitoring_eng!$A$1:$DB$79,Results!$C76,FALSE)),"",IF(HLOOKUP(AG$2,Monitoring_eng!$A$1:$DB$79,Results!$C76,FALSE)=$I76,$P76,IF(HLOOKUP(AG$2,Monitoring_eng!$A$1:$DB$79,Results!$C76,FALSE)=$K76,$Q76,IF(HLOOKUP(AG$2,Monitoring_eng!$A$1:$DB$79,Results!$C76,FALSE)=$M76,$R76,IF(HLOOKUP(AG$2,Monitoring_eng!$A$1:$DB$79,Results!$C76,FALSE)=$O76,$S76,"CHYBA")))))</f>
        <v>0.5</v>
      </c>
      <c r="AH76" s="60">
        <f>IF(ISBLANK(HLOOKUP(AH$2,Monitoring_eng!$A$1:$DB$79,Results!$C76,FALSE)),"",IF(HLOOKUP(AH$2,Monitoring_eng!$A$1:$DB$79,Results!$C76,FALSE)=$I76,$P76,IF(HLOOKUP(AH$2,Monitoring_eng!$A$1:$DB$79,Results!$C76,FALSE)=$K76,$Q76,IF(HLOOKUP(AH$2,Monitoring_eng!$A$1:$DB$79,Results!$C76,FALSE)=$M76,$R76,IF(HLOOKUP(AH$2,Monitoring_eng!$A$1:$DB$79,Results!$C76,FALSE)=$O76,$S76,"CHYBA")))))</f>
        <v>0.5</v>
      </c>
      <c r="AI76" s="60">
        <f>IF(ISBLANK(HLOOKUP(AI$2,Monitoring_eng!$A$1:$DB$79,Results!$C76,FALSE)),"",IF(HLOOKUP(AI$2,Monitoring_eng!$A$1:$DB$79,Results!$C76,FALSE)=$I76,$P76,IF(HLOOKUP(AI$2,Monitoring_eng!$A$1:$DB$79,Results!$C76,FALSE)=$K76,$Q76,IF(HLOOKUP(AI$2,Monitoring_eng!$A$1:$DB$79,Results!$C76,FALSE)=$M76,$R76,IF(HLOOKUP(AI$2,Monitoring_eng!$A$1:$DB$79,Results!$C76,FALSE)=$O76,$S76,"CHYBA")))))</f>
        <v>0.5</v>
      </c>
      <c r="AJ76" s="60">
        <f>IF(ISBLANK(HLOOKUP(AJ$2,Monitoring_eng!$A$1:$DB$79,Results!$C76,FALSE)),"",IF(HLOOKUP(AJ$2,Monitoring_eng!$A$1:$DB$79,Results!$C76,FALSE)=$I76,$P76,IF(HLOOKUP(AJ$2,Monitoring_eng!$A$1:$DB$79,Results!$C76,FALSE)=$K76,$Q76,IF(HLOOKUP(AJ$2,Monitoring_eng!$A$1:$DB$79,Results!$C76,FALSE)=$M76,$R76,IF(HLOOKUP(AJ$2,Monitoring_eng!$A$1:$DB$79,Results!$C76,FALSE)=$O76,$S76,"CHYBA")))))</f>
        <v>0</v>
      </c>
      <c r="AK76" s="60">
        <f>IF(ISBLANK(HLOOKUP(AK$2,Monitoring_eng!$A$1:$DB$79,Results!$C76,FALSE)),"",IF(HLOOKUP(AK$2,Monitoring_eng!$A$1:$DB$79,Results!$C76,FALSE)=$I76,$P76,IF(HLOOKUP(AK$2,Monitoring_eng!$A$1:$DB$79,Results!$C76,FALSE)=$K76,$Q76,IF(HLOOKUP(AK$2,Monitoring_eng!$A$1:$DB$79,Results!$C76,FALSE)=$M76,$R76,IF(HLOOKUP(AK$2,Monitoring_eng!$A$1:$DB$79,Results!$C76,FALSE)=$O76,$S76,"CHYBA")))))</f>
        <v>0.5</v>
      </c>
      <c r="AL76" s="60">
        <f>IF(ISBLANK(HLOOKUP(AL$2,Monitoring_eng!$A$1:$DB$79,Results!$C76,FALSE)),"",IF(HLOOKUP(AL$2,Monitoring_eng!$A$1:$DB$79,Results!$C76,FALSE)=$I76,$P76,IF(HLOOKUP(AL$2,Monitoring_eng!$A$1:$DB$79,Results!$C76,FALSE)=$K76,$Q76,IF(HLOOKUP(AL$2,Monitoring_eng!$A$1:$DB$79,Results!$C76,FALSE)=$M76,$R76,IF(HLOOKUP(AL$2,Monitoring_eng!$A$1:$DB$79,Results!$C76,FALSE)=$O76,$S76,"CHYBA")))))</f>
        <v>0.5</v>
      </c>
      <c r="AM76" s="60">
        <f>IF(ISBLANK(HLOOKUP(AM$2,Monitoring_eng!$A$1:$DB$79,Results!$C76,FALSE)),"",IF(HLOOKUP(AM$2,Monitoring_eng!$A$1:$DB$79,Results!$C76,FALSE)=$I76,$P76,IF(HLOOKUP(AM$2,Monitoring_eng!$A$1:$DB$79,Results!$C76,FALSE)=$K76,$Q76,IF(HLOOKUP(AM$2,Monitoring_eng!$A$1:$DB$79,Results!$C76,FALSE)=$M76,$R76,IF(HLOOKUP(AM$2,Monitoring_eng!$A$1:$DB$79,Results!$C76,FALSE)=$O76,$S76,"CHYBA")))))</f>
        <v>0</v>
      </c>
      <c r="AN76" s="60">
        <f>IF(ISBLANK(HLOOKUP(AN$2,Monitoring_eng!$A$1:$DB$79,Results!$C76,FALSE)),"",IF(HLOOKUP(AN$2,Monitoring_eng!$A$1:$DB$79,Results!$C76,FALSE)=$I76,$P76,IF(HLOOKUP(AN$2,Monitoring_eng!$A$1:$DB$79,Results!$C76,FALSE)=$K76,$Q76,IF(HLOOKUP(AN$2,Monitoring_eng!$A$1:$DB$79,Results!$C76,FALSE)=$M76,$R76,IF(HLOOKUP(AN$2,Monitoring_eng!$A$1:$DB$79,Results!$C76,FALSE)=$O76,$S76,"CHYBA")))))</f>
        <v>0.5</v>
      </c>
      <c r="AO76" s="60">
        <f>IF(ISBLANK(HLOOKUP(AO$2,Monitoring_eng!$A$1:$DB$79,Results!$C76,FALSE)),"",IF(HLOOKUP(AO$2,Monitoring_eng!$A$1:$DB$79,Results!$C76,FALSE)=$I76,$P76,IF(HLOOKUP(AO$2,Monitoring_eng!$A$1:$DB$79,Results!$C76,FALSE)=$K76,$Q76,IF(HLOOKUP(AO$2,Monitoring_eng!$A$1:$DB$79,Results!$C76,FALSE)=$M76,$R76,IF(HLOOKUP(AO$2,Monitoring_eng!$A$1:$DB$79,Results!$C76,FALSE)=$O76,$S76,"CHYBA")))))</f>
        <v>0.5</v>
      </c>
      <c r="AP76" s="60">
        <f>IF(ISBLANK(HLOOKUP(AP$2,Monitoring_eng!$A$1:$DB$79,Results!$C76,FALSE)),"",IF(HLOOKUP(AP$2,Monitoring_eng!$A$1:$DB$79,Results!$C76,FALSE)=$I76,$P76,IF(HLOOKUP(AP$2,Monitoring_eng!$A$1:$DB$79,Results!$C76,FALSE)=$K76,$Q76,IF(HLOOKUP(AP$2,Monitoring_eng!$A$1:$DB$79,Results!$C76,FALSE)=$M76,$R76,IF(HLOOKUP(AP$2,Monitoring_eng!$A$1:$DB$79,Results!$C76,FALSE)=$O76,$S76,"CHYBA")))))</f>
        <v>0.5</v>
      </c>
      <c r="AQ76" s="60">
        <f>IF(ISBLANK(HLOOKUP(AQ$2,Monitoring_eng!$A$1:$DB$79,Results!$C76,FALSE)),"",IF(HLOOKUP(AQ$2,Monitoring_eng!$A$1:$DB$79,Results!$C76,FALSE)=$I76,$P76,IF(HLOOKUP(AQ$2,Monitoring_eng!$A$1:$DB$79,Results!$C76,FALSE)=$K76,$Q76,IF(HLOOKUP(AQ$2,Monitoring_eng!$A$1:$DB$79,Results!$C76,FALSE)=$M76,$R76,IF(HLOOKUP(AQ$2,Monitoring_eng!$A$1:$DB$79,Results!$C76,FALSE)=$O76,$S76,"CHYBA")))))</f>
        <v>0.5</v>
      </c>
      <c r="AR76" s="60">
        <f>IF(ISBLANK(HLOOKUP(AR$2,Monitoring_eng!$A$1:$DB$79,Results!$C76,FALSE)),"",IF(HLOOKUP(AR$2,Monitoring_eng!$A$1:$DB$79,Results!$C76,FALSE)=$I76,$P76,IF(HLOOKUP(AR$2,Monitoring_eng!$A$1:$DB$79,Results!$C76,FALSE)=$K76,$Q76,IF(HLOOKUP(AR$2,Monitoring_eng!$A$1:$DB$79,Results!$C76,FALSE)=$M76,$R76,IF(HLOOKUP(AR$2,Monitoring_eng!$A$1:$DB$79,Results!$C76,FALSE)=$O76,$S76,"CHYBA")))))</f>
        <v>0.5</v>
      </c>
      <c r="AS76" s="60">
        <f>IF(ISBLANK(HLOOKUP(AS$2,Monitoring_eng!$A$1:$DB$79,Results!$C76,FALSE)),"",IF(HLOOKUP(AS$2,Monitoring_eng!$A$1:$DB$79,Results!$C76,FALSE)=$I76,$P76,IF(HLOOKUP(AS$2,Monitoring_eng!$A$1:$DB$79,Results!$C76,FALSE)=$K76,$Q76,IF(HLOOKUP(AS$2,Monitoring_eng!$A$1:$DB$79,Results!$C76,FALSE)=$M76,$R76,IF(HLOOKUP(AS$2,Monitoring_eng!$A$1:$DB$79,Results!$C76,FALSE)=$O76,$S76,"CHYBA")))))</f>
        <v>0.5</v>
      </c>
      <c r="AT76" s="60">
        <f>IF(ISBLANK(HLOOKUP(AT$2,Monitoring_eng!$A$1:$DB$79,Results!$C76,FALSE)),"",IF(HLOOKUP(AT$2,Monitoring_eng!$A$1:$DB$79,Results!$C76,FALSE)=$I76,$P76,IF(HLOOKUP(AT$2,Monitoring_eng!$A$1:$DB$79,Results!$C76,FALSE)=$K76,$Q76,IF(HLOOKUP(AT$2,Monitoring_eng!$A$1:$DB$79,Results!$C76,FALSE)=$M76,$R76,IF(HLOOKUP(AT$2,Monitoring_eng!$A$1:$DB$79,Results!$C76,FALSE)=$O76,$S76,"CHYBA")))))</f>
        <v>0.5</v>
      </c>
      <c r="AU76" s="60">
        <f>IF(ISBLANK(HLOOKUP(AU$2,Monitoring_eng!$A$1:$DB$79,Results!$C76,FALSE)),"",IF(HLOOKUP(AU$2,Monitoring_eng!$A$1:$DB$79,Results!$C76,FALSE)=$I76,$P76,IF(HLOOKUP(AU$2,Monitoring_eng!$A$1:$DB$79,Results!$C76,FALSE)=$K76,$Q76,IF(HLOOKUP(AU$2,Monitoring_eng!$A$1:$DB$79,Results!$C76,FALSE)=$M76,$R76,IF(HLOOKUP(AU$2,Monitoring_eng!$A$1:$DB$79,Results!$C76,FALSE)=$O76,$S76,"CHYBA")))))</f>
        <v>0.5</v>
      </c>
      <c r="AV76" s="60">
        <f>IF(ISBLANK(HLOOKUP(AV$2,Monitoring_eng!$A$1:$DB$79,Results!$C76,FALSE)),"",IF(HLOOKUP(AV$2,Monitoring_eng!$A$1:$DB$79,Results!$C76,FALSE)=$I76,$P76,IF(HLOOKUP(AV$2,Monitoring_eng!$A$1:$DB$79,Results!$C76,FALSE)=$K76,$Q76,IF(HLOOKUP(AV$2,Monitoring_eng!$A$1:$DB$79,Results!$C76,FALSE)=$M76,$R76,IF(HLOOKUP(AV$2,Monitoring_eng!$A$1:$DB$79,Results!$C76,FALSE)=$O76,$S76,"CHYBA")))))</f>
        <v>0.5</v>
      </c>
      <c r="AW76" s="60">
        <f>IF(ISBLANK(HLOOKUP(AW$2,Monitoring_eng!$A$1:$DB$79,Results!$C76,FALSE)),"",IF(HLOOKUP(AW$2,Monitoring_eng!$A$1:$DB$79,Results!$C76,FALSE)=$I76,$P76,IF(HLOOKUP(AW$2,Monitoring_eng!$A$1:$DB$79,Results!$C76,FALSE)=$K76,$Q76,IF(HLOOKUP(AW$2,Monitoring_eng!$A$1:$DB$79,Results!$C76,FALSE)=$M76,$R76,IF(HLOOKUP(AW$2,Monitoring_eng!$A$1:$DB$79,Results!$C76,FALSE)=$O76,$S76,"CHYBA")))))</f>
        <v>0.5</v>
      </c>
      <c r="AX76" s="60">
        <f>IF(ISBLANK(HLOOKUP(AX$2,Monitoring_eng!$A$1:$DB$79,Results!$C76,FALSE)),"",IF(HLOOKUP(AX$2,Monitoring_eng!$A$1:$DB$79,Results!$C76,FALSE)=$I76,$P76,IF(HLOOKUP(AX$2,Monitoring_eng!$A$1:$DB$79,Results!$C76,FALSE)=$K76,$Q76,IF(HLOOKUP(AX$2,Monitoring_eng!$A$1:$DB$79,Results!$C76,FALSE)=$M76,$R76,IF(HLOOKUP(AX$2,Monitoring_eng!$A$1:$DB$79,Results!$C76,FALSE)=$O76,$S76,"CHYBA")))))</f>
        <v>0</v>
      </c>
      <c r="AY76" s="60">
        <f>IF(ISBLANK(HLOOKUP(AY$2,Monitoring_eng!$A$1:$DB$79,Results!$C76,FALSE)),"",IF(HLOOKUP(AY$2,Monitoring_eng!$A$1:$DB$79,Results!$C76,FALSE)=$I76,$P76,IF(HLOOKUP(AY$2,Monitoring_eng!$A$1:$DB$79,Results!$C76,FALSE)=$K76,$Q76,IF(HLOOKUP(AY$2,Monitoring_eng!$A$1:$DB$79,Results!$C76,FALSE)=$M76,$R76,IF(HLOOKUP(AY$2,Monitoring_eng!$A$1:$DB$79,Results!$C76,FALSE)=$O76,$S76,"CHYBA")))))</f>
        <v>0.5</v>
      </c>
      <c r="AZ76" s="60">
        <f>IF(ISBLANK(HLOOKUP(AZ$2,Monitoring_eng!$A$1:$DB$79,Results!$C76,FALSE)),"",IF(HLOOKUP(AZ$2,Monitoring_eng!$A$1:$DB$79,Results!$C76,FALSE)=$I76,$P76,IF(HLOOKUP(AZ$2,Monitoring_eng!$A$1:$DB$79,Results!$C76,FALSE)=$K76,$Q76,IF(HLOOKUP(AZ$2,Monitoring_eng!$A$1:$DB$79,Results!$C76,FALSE)=$M76,$R76,IF(HLOOKUP(AZ$2,Monitoring_eng!$A$1:$DB$79,Results!$C76,FALSE)=$O76,$S76,"CHYBA")))))</f>
        <v>0.25</v>
      </c>
      <c r="BA76" s="60">
        <f>IF(ISBLANK(HLOOKUP(BA$2,Monitoring_eng!$A$1:$DB$79,Results!$C76,FALSE)),"",IF(HLOOKUP(BA$2,Monitoring_eng!$A$1:$DB$79,Results!$C76,FALSE)=$I76,$P76,IF(HLOOKUP(BA$2,Monitoring_eng!$A$1:$DB$79,Results!$C76,FALSE)=$K76,$Q76,IF(HLOOKUP(BA$2,Monitoring_eng!$A$1:$DB$79,Results!$C76,FALSE)=$M76,$R76,IF(HLOOKUP(BA$2,Monitoring_eng!$A$1:$DB$79,Results!$C76,FALSE)=$O76,$S76,"CHYBA")))))</f>
        <v>0.25</v>
      </c>
      <c r="BB76" s="60">
        <f>IF(ISBLANK(HLOOKUP(BB$2,Monitoring_eng!$A$1:$DB$79,Results!$C76,FALSE)),"",IF(HLOOKUP(BB$2,Monitoring_eng!$A$1:$DB$79,Results!$C76,FALSE)=$I76,$P76,IF(HLOOKUP(BB$2,Monitoring_eng!$A$1:$DB$79,Results!$C76,FALSE)=$K76,$Q76,IF(HLOOKUP(BB$2,Monitoring_eng!$A$1:$DB$79,Results!$C76,FALSE)=$M76,$R76,IF(HLOOKUP(BB$2,Monitoring_eng!$A$1:$DB$79,Results!$C76,FALSE)=$O76,$S76,"CHYBA")))))</f>
        <v>0.25</v>
      </c>
      <c r="BC76" s="60">
        <f>IF(ISBLANK(HLOOKUP(BC$2,Monitoring_eng!$A$1:$DB$79,Results!$C76,FALSE)),"",IF(HLOOKUP(BC$2,Monitoring_eng!$A$1:$DB$79,Results!$C76,FALSE)=$I76,$P76,IF(HLOOKUP(BC$2,Monitoring_eng!$A$1:$DB$79,Results!$C76,FALSE)=$K76,$Q76,IF(HLOOKUP(BC$2,Monitoring_eng!$A$1:$DB$79,Results!$C76,FALSE)=$M76,$R76,IF(HLOOKUP(BC$2,Monitoring_eng!$A$1:$DB$79,Results!$C76,FALSE)=$O76,$S76,"CHYBA")))))</f>
        <v>0.5</v>
      </c>
      <c r="BD76" s="60">
        <f>IF(ISBLANK(HLOOKUP(BD$2,Monitoring_eng!$A$1:$DB$79,Results!$C76,FALSE)),"",IF(HLOOKUP(BD$2,Monitoring_eng!$A$1:$DB$79,Results!$C76,FALSE)=$I76,$P76,IF(HLOOKUP(BD$2,Monitoring_eng!$A$1:$DB$79,Results!$C76,FALSE)=$K76,$Q76,IF(HLOOKUP(BD$2,Monitoring_eng!$A$1:$DB$79,Results!$C76,FALSE)=$M76,$R76,IF(HLOOKUP(BD$2,Monitoring_eng!$A$1:$DB$79,Results!$C76,FALSE)=$O76,$S76,"CHYBA")))))</f>
        <v>0.5</v>
      </c>
      <c r="BE76" s="60">
        <f>IF(ISBLANK(HLOOKUP(BE$2,Monitoring_eng!$A$1:$DB$79,Results!$C76,FALSE)),"",IF(HLOOKUP(BE$2,Monitoring_eng!$A$1:$DB$79,Results!$C76,FALSE)=$I76,$P76,IF(HLOOKUP(BE$2,Monitoring_eng!$A$1:$DB$79,Results!$C76,FALSE)=$K76,$Q76,IF(HLOOKUP(BE$2,Monitoring_eng!$A$1:$DB$79,Results!$C76,FALSE)=$M76,$R76,IF(HLOOKUP(BE$2,Monitoring_eng!$A$1:$DB$79,Results!$C76,FALSE)=$O76,$S76,"CHYBA")))))</f>
        <v>0.5</v>
      </c>
      <c r="BF76" s="60">
        <f>IF(ISBLANK(HLOOKUP(BF$2,Monitoring_eng!$A$1:$DB$79,Results!$C76,FALSE)),"",IF(HLOOKUP(BF$2,Monitoring_eng!$A$1:$DB$79,Results!$C76,FALSE)=$I76,$P76,IF(HLOOKUP(BF$2,Monitoring_eng!$A$1:$DB$79,Results!$C76,FALSE)=$K76,$Q76,IF(HLOOKUP(BF$2,Monitoring_eng!$A$1:$DB$79,Results!$C76,FALSE)=$M76,$R76,IF(HLOOKUP(BF$2,Monitoring_eng!$A$1:$DB$79,Results!$C76,FALSE)=$O76,$S76,"CHYBA")))))</f>
        <v>0.5</v>
      </c>
      <c r="BG76" s="60">
        <f>IF(ISBLANK(HLOOKUP(BG$2,Monitoring_eng!$A$1:$DB$79,Results!$C76,FALSE)),"",IF(HLOOKUP(BG$2,Monitoring_eng!$A$1:$DB$79,Results!$C76,FALSE)=$I76,$P76,IF(HLOOKUP(BG$2,Monitoring_eng!$A$1:$DB$79,Results!$C76,FALSE)=$K76,$Q76,IF(HLOOKUP(BG$2,Monitoring_eng!$A$1:$DB$79,Results!$C76,FALSE)=$M76,$R76,IF(HLOOKUP(BG$2,Monitoring_eng!$A$1:$DB$79,Results!$C76,FALSE)=$O76,$S76,"CHYBA")))))</f>
        <v>0.5</v>
      </c>
      <c r="BH76" s="60">
        <f>IF(ISBLANK(HLOOKUP(BH$2,Monitoring_eng!$A$1:$DB$79,Results!$C76,FALSE)),"",IF(HLOOKUP(BH$2,Monitoring_eng!$A$1:$DB$79,Results!$C76,FALSE)=$I76,$P76,IF(HLOOKUP(BH$2,Monitoring_eng!$A$1:$DB$79,Results!$C76,FALSE)=$K76,$Q76,IF(HLOOKUP(BH$2,Monitoring_eng!$A$1:$DB$79,Results!$C76,FALSE)=$M76,$R76,IF(HLOOKUP(BH$2,Monitoring_eng!$A$1:$DB$79,Results!$C76,FALSE)=$O76,$S76,"CHYBA")))))</f>
        <v>0.5</v>
      </c>
      <c r="BI76" s="60">
        <f>IF(ISBLANK(HLOOKUP(BI$2,Monitoring_eng!$A$1:$DB$79,Results!$C76,FALSE)),"",IF(HLOOKUP(BI$2,Monitoring_eng!$A$1:$DB$79,Results!$C76,FALSE)=$I76,$P76,IF(HLOOKUP(BI$2,Monitoring_eng!$A$1:$DB$79,Results!$C76,FALSE)=$K76,$Q76,IF(HLOOKUP(BI$2,Monitoring_eng!$A$1:$DB$79,Results!$C76,FALSE)=$M76,$R76,IF(HLOOKUP(BI$2,Monitoring_eng!$A$1:$DB$79,Results!$C76,FALSE)=$O76,$S76,"CHYBA")))))</f>
        <v>0.5</v>
      </c>
      <c r="BJ76" s="60">
        <f>IF(ISBLANK(HLOOKUP(BJ$2,Monitoring_eng!$A$1:$DB$79,Results!$C76,FALSE)),"",IF(HLOOKUP(BJ$2,Monitoring_eng!$A$1:$DB$79,Results!$C76,FALSE)=$I76,$P76,IF(HLOOKUP(BJ$2,Monitoring_eng!$A$1:$DB$79,Results!$C76,FALSE)=$K76,$Q76,IF(HLOOKUP(BJ$2,Monitoring_eng!$A$1:$DB$79,Results!$C76,FALSE)=$M76,$R76,IF(HLOOKUP(BJ$2,Monitoring_eng!$A$1:$DB$79,Results!$C76,FALSE)=$O76,$S76,"CHYBA")))))</f>
        <v>0.5</v>
      </c>
      <c r="BK76" s="60">
        <f>IF(ISBLANK(HLOOKUP(BK$2,Monitoring_eng!$A$1:$DB$79,Results!$C76,FALSE)),"",IF(HLOOKUP(BK$2,Monitoring_eng!$A$1:$DB$79,Results!$C76,FALSE)=$I76,$P76,IF(HLOOKUP(BK$2,Monitoring_eng!$A$1:$DB$79,Results!$C76,FALSE)=$K76,$Q76,IF(HLOOKUP(BK$2,Monitoring_eng!$A$1:$DB$79,Results!$C76,FALSE)=$M76,$R76,IF(HLOOKUP(BK$2,Monitoring_eng!$A$1:$DB$79,Results!$C76,FALSE)=$O76,$S76,"CHYBA")))))</f>
        <v>0</v>
      </c>
      <c r="BL76" s="60">
        <f>IF(ISBLANK(HLOOKUP(BL$2,Monitoring_eng!$A$1:$DB$79,Results!$C76,FALSE)),"",IF(HLOOKUP(BL$2,Monitoring_eng!$A$1:$DB$79,Results!$C76,FALSE)=$I76,$P76,IF(HLOOKUP(BL$2,Monitoring_eng!$A$1:$DB$79,Results!$C76,FALSE)=$K76,$Q76,IF(HLOOKUP(BL$2,Monitoring_eng!$A$1:$DB$79,Results!$C76,FALSE)=$M76,$R76,IF(HLOOKUP(BL$2,Monitoring_eng!$A$1:$DB$79,Results!$C76,FALSE)=$O76,$S76,"CHYBA")))))</f>
        <v>0.5</v>
      </c>
      <c r="BM76" s="60">
        <f>IF(ISBLANK(HLOOKUP(BM$2,Monitoring_eng!$A$1:$DB$79,Results!$C76,FALSE)),"",IF(HLOOKUP(BM$2,Monitoring_eng!$A$1:$DB$79,Results!$C76,FALSE)=$I76,$P76,IF(HLOOKUP(BM$2,Monitoring_eng!$A$1:$DB$79,Results!$C76,FALSE)=$K76,$Q76,IF(HLOOKUP(BM$2,Monitoring_eng!$A$1:$DB$79,Results!$C76,FALSE)=$M76,$R76,IF(HLOOKUP(BM$2,Monitoring_eng!$A$1:$DB$79,Results!$C76,FALSE)=$O76,$S76,"CHYBA")))))</f>
        <v>0.5</v>
      </c>
      <c r="BN76" s="60">
        <f>IF(ISBLANK(HLOOKUP(BN$2,Monitoring_eng!$A$1:$DB$79,Results!$C76,FALSE)),"",IF(HLOOKUP(BN$2,Monitoring_eng!$A$1:$DB$79,Results!$C76,FALSE)=$I76,$P76,IF(HLOOKUP(BN$2,Monitoring_eng!$A$1:$DB$79,Results!$C76,FALSE)=$K76,$Q76,IF(HLOOKUP(BN$2,Monitoring_eng!$A$1:$DB$79,Results!$C76,FALSE)=$M76,$R76,IF(HLOOKUP(BN$2,Monitoring_eng!$A$1:$DB$79,Results!$C76,FALSE)=$O76,$S76,"CHYBA")))))</f>
        <v>0.5</v>
      </c>
      <c r="BO76" s="60">
        <f>IF(ISBLANK(HLOOKUP(BO$2,Monitoring_eng!$A$1:$DB$79,Results!$C76,FALSE)),"",IF(HLOOKUP(BO$2,Monitoring_eng!$A$1:$DB$79,Results!$C76,FALSE)=$I76,$P76,IF(HLOOKUP(BO$2,Monitoring_eng!$A$1:$DB$79,Results!$C76,FALSE)=$K76,$Q76,IF(HLOOKUP(BO$2,Monitoring_eng!$A$1:$DB$79,Results!$C76,FALSE)=$M76,$R76,IF(HLOOKUP(BO$2,Monitoring_eng!$A$1:$DB$79,Results!$C76,FALSE)=$O76,$S76,"CHYBA")))))</f>
        <v>0.5</v>
      </c>
      <c r="BP76" s="60">
        <f>IF(ISBLANK(HLOOKUP(BP$2,Monitoring_eng!$A$1:$DB$79,Results!$C76,FALSE)),"",IF(HLOOKUP(BP$2,Monitoring_eng!$A$1:$DB$79,Results!$C76,FALSE)=$I76,$P76,IF(HLOOKUP(BP$2,Monitoring_eng!$A$1:$DB$79,Results!$C76,FALSE)=$K76,$Q76,IF(HLOOKUP(BP$2,Monitoring_eng!$A$1:$DB$79,Results!$C76,FALSE)=$M76,$R76,IF(HLOOKUP(BP$2,Monitoring_eng!$A$1:$DB$79,Results!$C76,FALSE)=$O76,$S76,"CHYBA")))))</f>
        <v>0.5</v>
      </c>
      <c r="BQ76" s="60">
        <f>IF(ISBLANK(HLOOKUP(BQ$2,Monitoring_eng!$A$1:$DB$79,Results!$C76,FALSE)),"",IF(HLOOKUP(BQ$2,Monitoring_eng!$A$1:$DB$79,Results!$C76,FALSE)=$I76,$P76,IF(HLOOKUP(BQ$2,Monitoring_eng!$A$1:$DB$79,Results!$C76,FALSE)=$K76,$Q76,IF(HLOOKUP(BQ$2,Monitoring_eng!$A$1:$DB$79,Results!$C76,FALSE)=$M76,$R76,IF(HLOOKUP(BQ$2,Monitoring_eng!$A$1:$DB$79,Results!$C76,FALSE)=$O76,$S76,"CHYBA")))))</f>
        <v>0.5</v>
      </c>
    </row>
    <row r="77" spans="1:69" x14ac:dyDescent="0.3">
      <c r="A77" s="37" t="s">
        <v>927</v>
      </c>
      <c r="B77" s="37" t="s">
        <v>377</v>
      </c>
      <c r="C77" s="37">
        <v>76</v>
      </c>
      <c r="D77" s="54" t="s">
        <v>173</v>
      </c>
      <c r="E77" s="54" t="s">
        <v>201</v>
      </c>
      <c r="F77" s="55" t="s">
        <v>74</v>
      </c>
      <c r="G77" s="37">
        <v>0.5</v>
      </c>
      <c r="H77" s="37" t="s">
        <v>481</v>
      </c>
      <c r="I77" s="37" t="s">
        <v>621</v>
      </c>
      <c r="J77" s="37" t="s">
        <v>482</v>
      </c>
      <c r="K77" s="59" t="s">
        <v>622</v>
      </c>
      <c r="L77" s="37" t="s">
        <v>483</v>
      </c>
      <c r="M77" s="37" t="s">
        <v>623</v>
      </c>
      <c r="N77" s="37" t="s">
        <v>755</v>
      </c>
      <c r="O77" s="37" t="s">
        <v>755</v>
      </c>
      <c r="P77" s="37">
        <f t="shared" si="2"/>
        <v>0.5</v>
      </c>
      <c r="Q77" s="37">
        <v>0</v>
      </c>
      <c r="R77" s="37">
        <f t="shared" si="3"/>
        <v>0.25</v>
      </c>
      <c r="S77" s="37" t="s">
        <v>755</v>
      </c>
      <c r="T77" s="60">
        <f>IF(ISBLANK(HLOOKUP(T$2,Monitoring_eng!$A$1:$DB$79,Results!$C77,FALSE)),"",IF(HLOOKUP(T$2,Monitoring_eng!$A$1:$DB$79,Results!$C77,FALSE)=$I77,$P77,IF(HLOOKUP(T$2,Monitoring_eng!$A$1:$DB$79,Results!$C77,FALSE)=$K77,$Q77,IF(HLOOKUP(T$2,Monitoring_eng!$A$1:$DB$79,Results!$C77,FALSE)=$M77,$R77,IF(HLOOKUP(T$2,Monitoring_eng!$A$1:$DB$79,Results!$C77,FALSE)=$O77,$S77,"CHYBA")))))</f>
        <v>0.5</v>
      </c>
      <c r="U77" s="60">
        <f>IF(ISBLANK(HLOOKUP(U$2,Monitoring_eng!$A$1:$DB$79,Results!$C77,FALSE)),"",IF(HLOOKUP(U$2,Monitoring_eng!$A$1:$DB$79,Results!$C77,FALSE)=$I77,$P77,IF(HLOOKUP(U$2,Monitoring_eng!$A$1:$DB$79,Results!$C77,FALSE)=$K77,$Q77,IF(HLOOKUP(U$2,Monitoring_eng!$A$1:$DB$79,Results!$C77,FALSE)=$M77,$R77,IF(HLOOKUP(U$2,Monitoring_eng!$A$1:$DB$79,Results!$C77,FALSE)=$O77,$S77,"CHYBA")))))</f>
        <v>0.5</v>
      </c>
      <c r="V77" s="60">
        <f>IF(ISBLANK(HLOOKUP(V$2,Monitoring_eng!$A$1:$DB$79,Results!$C77,FALSE)),"",IF(HLOOKUP(V$2,Monitoring_eng!$A$1:$DB$79,Results!$C77,FALSE)=$I77,$P77,IF(HLOOKUP(V$2,Monitoring_eng!$A$1:$DB$79,Results!$C77,FALSE)=$K77,$Q77,IF(HLOOKUP(V$2,Monitoring_eng!$A$1:$DB$79,Results!$C77,FALSE)=$M77,$R77,IF(HLOOKUP(V$2,Monitoring_eng!$A$1:$DB$79,Results!$C77,FALSE)=$O77,$S77,"CHYBA")))))</f>
        <v>0.5</v>
      </c>
      <c r="W77" s="60">
        <f>IF(ISBLANK(HLOOKUP(W$2,Monitoring_eng!$A$1:$DB$79,Results!$C77,FALSE)),"",IF(HLOOKUP(W$2,Monitoring_eng!$A$1:$DB$79,Results!$C77,FALSE)=$I77,$P77,IF(HLOOKUP(W$2,Monitoring_eng!$A$1:$DB$79,Results!$C77,FALSE)=$K77,$Q77,IF(HLOOKUP(W$2,Monitoring_eng!$A$1:$DB$79,Results!$C77,FALSE)=$M77,$R77,IF(HLOOKUP(W$2,Monitoring_eng!$A$1:$DB$79,Results!$C77,FALSE)=$O77,$S77,"CHYBA")))))</f>
        <v>0.5</v>
      </c>
      <c r="X77" s="60">
        <f>IF(ISBLANK(HLOOKUP(X$2,Monitoring_eng!$A$1:$DB$79,Results!$C77,FALSE)),"",IF(HLOOKUP(X$2,Monitoring_eng!$A$1:$DB$79,Results!$C77,FALSE)=$I77,$P77,IF(HLOOKUP(X$2,Monitoring_eng!$A$1:$DB$79,Results!$C77,FALSE)=$K77,$Q77,IF(HLOOKUP(X$2,Monitoring_eng!$A$1:$DB$79,Results!$C77,FALSE)=$M77,$R77,IF(HLOOKUP(X$2,Monitoring_eng!$A$1:$DB$79,Results!$C77,FALSE)=$O77,$S77,"CHYBA")))))</f>
        <v>0.5</v>
      </c>
      <c r="Y77" s="60">
        <f>IF(ISBLANK(HLOOKUP(Y$2,Monitoring_eng!$A$1:$DB$79,Results!$C77,FALSE)),"",IF(HLOOKUP(Y$2,Monitoring_eng!$A$1:$DB$79,Results!$C77,FALSE)=$I77,$P77,IF(HLOOKUP(Y$2,Monitoring_eng!$A$1:$DB$79,Results!$C77,FALSE)=$K77,$Q77,IF(HLOOKUP(Y$2,Monitoring_eng!$A$1:$DB$79,Results!$C77,FALSE)=$M77,$R77,IF(HLOOKUP(Y$2,Monitoring_eng!$A$1:$DB$79,Results!$C77,FALSE)=$O77,$S77,"CHYBA")))))</f>
        <v>0.5</v>
      </c>
      <c r="Z77" s="60">
        <f>IF(ISBLANK(HLOOKUP(Z$2,Monitoring_eng!$A$1:$DB$79,Results!$C77,FALSE)),"",IF(HLOOKUP(Z$2,Monitoring_eng!$A$1:$DB$79,Results!$C77,FALSE)=$I77,$P77,IF(HLOOKUP(Z$2,Monitoring_eng!$A$1:$DB$79,Results!$C77,FALSE)=$K77,$Q77,IF(HLOOKUP(Z$2,Monitoring_eng!$A$1:$DB$79,Results!$C77,FALSE)=$M77,$R77,IF(HLOOKUP(Z$2,Monitoring_eng!$A$1:$DB$79,Results!$C77,FALSE)=$O77,$S77,"CHYBA")))))</f>
        <v>0.5</v>
      </c>
      <c r="AA77" s="60">
        <f>IF(ISBLANK(HLOOKUP(AA$2,Monitoring_eng!$A$1:$DB$79,Results!$C77,FALSE)),"",IF(HLOOKUP(AA$2,Monitoring_eng!$A$1:$DB$79,Results!$C77,FALSE)=$I77,$P77,IF(HLOOKUP(AA$2,Monitoring_eng!$A$1:$DB$79,Results!$C77,FALSE)=$K77,$Q77,IF(HLOOKUP(AA$2,Monitoring_eng!$A$1:$DB$79,Results!$C77,FALSE)=$M77,$R77,IF(HLOOKUP(AA$2,Monitoring_eng!$A$1:$DB$79,Results!$C77,FALSE)=$O77,$S77,"CHYBA")))))</f>
        <v>0.5</v>
      </c>
      <c r="AB77" s="60">
        <f>IF(ISBLANK(HLOOKUP(AB$2,Monitoring_eng!$A$1:$DB$79,Results!$C77,FALSE)),"",IF(HLOOKUP(AB$2,Monitoring_eng!$A$1:$DB$79,Results!$C77,FALSE)=$I77,$P77,IF(HLOOKUP(AB$2,Monitoring_eng!$A$1:$DB$79,Results!$C77,FALSE)=$K77,$Q77,IF(HLOOKUP(AB$2,Monitoring_eng!$A$1:$DB$79,Results!$C77,FALSE)=$M77,$R77,IF(HLOOKUP(AB$2,Monitoring_eng!$A$1:$DB$79,Results!$C77,FALSE)=$O77,$S77,"CHYBA")))))</f>
        <v>0.5</v>
      </c>
      <c r="AC77" s="60">
        <f>IF(ISBLANK(HLOOKUP(AC$2,Monitoring_eng!$A$1:$DB$79,Results!$C77,FALSE)),"",IF(HLOOKUP(AC$2,Monitoring_eng!$A$1:$DB$79,Results!$C77,FALSE)=$I77,$P77,IF(HLOOKUP(AC$2,Monitoring_eng!$A$1:$DB$79,Results!$C77,FALSE)=$K77,$Q77,IF(HLOOKUP(AC$2,Monitoring_eng!$A$1:$DB$79,Results!$C77,FALSE)=$M77,$R77,IF(HLOOKUP(AC$2,Monitoring_eng!$A$1:$DB$79,Results!$C77,FALSE)=$O77,$S77,"CHYBA")))))</f>
        <v>0.5</v>
      </c>
      <c r="AD77" s="60">
        <f>IF(ISBLANK(HLOOKUP(AD$2,Monitoring_eng!$A$1:$DB$79,Results!$C77,FALSE)),"",IF(HLOOKUP(AD$2,Monitoring_eng!$A$1:$DB$79,Results!$C77,FALSE)=$I77,$P77,IF(HLOOKUP(AD$2,Monitoring_eng!$A$1:$DB$79,Results!$C77,FALSE)=$K77,$Q77,IF(HLOOKUP(AD$2,Monitoring_eng!$A$1:$DB$79,Results!$C77,FALSE)=$M77,$R77,IF(HLOOKUP(AD$2,Monitoring_eng!$A$1:$DB$79,Results!$C77,FALSE)=$O77,$S77,"CHYBA")))))</f>
        <v>0.5</v>
      </c>
      <c r="AE77" s="60">
        <f>IF(ISBLANK(HLOOKUP(AE$2,Monitoring_eng!$A$1:$DB$79,Results!$C77,FALSE)),"",IF(HLOOKUP(AE$2,Monitoring_eng!$A$1:$DB$79,Results!$C77,FALSE)=$I77,$P77,IF(HLOOKUP(AE$2,Monitoring_eng!$A$1:$DB$79,Results!$C77,FALSE)=$K77,$Q77,IF(HLOOKUP(AE$2,Monitoring_eng!$A$1:$DB$79,Results!$C77,FALSE)=$M77,$R77,IF(HLOOKUP(AE$2,Monitoring_eng!$A$1:$DB$79,Results!$C77,FALSE)=$O77,$S77,"CHYBA")))))</f>
        <v>0.5</v>
      </c>
      <c r="AF77" s="60">
        <f>IF(ISBLANK(HLOOKUP(AF$2,Monitoring_eng!$A$1:$DB$79,Results!$C77,FALSE)),"",IF(HLOOKUP(AF$2,Monitoring_eng!$A$1:$DB$79,Results!$C77,FALSE)=$I77,$P77,IF(HLOOKUP(AF$2,Monitoring_eng!$A$1:$DB$79,Results!$C77,FALSE)=$K77,$Q77,IF(HLOOKUP(AF$2,Monitoring_eng!$A$1:$DB$79,Results!$C77,FALSE)=$M77,$R77,IF(HLOOKUP(AF$2,Monitoring_eng!$A$1:$DB$79,Results!$C77,FALSE)=$O77,$S77,"CHYBA")))))</f>
        <v>0.5</v>
      </c>
      <c r="AG77" s="60">
        <f>IF(ISBLANK(HLOOKUP(AG$2,Monitoring_eng!$A$1:$DB$79,Results!$C77,FALSE)),"",IF(HLOOKUP(AG$2,Monitoring_eng!$A$1:$DB$79,Results!$C77,FALSE)=$I77,$P77,IF(HLOOKUP(AG$2,Monitoring_eng!$A$1:$DB$79,Results!$C77,FALSE)=$K77,$Q77,IF(HLOOKUP(AG$2,Monitoring_eng!$A$1:$DB$79,Results!$C77,FALSE)=$M77,$R77,IF(HLOOKUP(AG$2,Monitoring_eng!$A$1:$DB$79,Results!$C77,FALSE)=$O77,$S77,"CHYBA")))))</f>
        <v>0.5</v>
      </c>
      <c r="AH77" s="60">
        <f>IF(ISBLANK(HLOOKUP(AH$2,Monitoring_eng!$A$1:$DB$79,Results!$C77,FALSE)),"",IF(HLOOKUP(AH$2,Monitoring_eng!$A$1:$DB$79,Results!$C77,FALSE)=$I77,$P77,IF(HLOOKUP(AH$2,Monitoring_eng!$A$1:$DB$79,Results!$C77,FALSE)=$K77,$Q77,IF(HLOOKUP(AH$2,Monitoring_eng!$A$1:$DB$79,Results!$C77,FALSE)=$M77,$R77,IF(HLOOKUP(AH$2,Monitoring_eng!$A$1:$DB$79,Results!$C77,FALSE)=$O77,$S77,"CHYBA")))))</f>
        <v>0.5</v>
      </c>
      <c r="AI77" s="60">
        <f>IF(ISBLANK(HLOOKUP(AI$2,Monitoring_eng!$A$1:$DB$79,Results!$C77,FALSE)),"",IF(HLOOKUP(AI$2,Monitoring_eng!$A$1:$DB$79,Results!$C77,FALSE)=$I77,$P77,IF(HLOOKUP(AI$2,Monitoring_eng!$A$1:$DB$79,Results!$C77,FALSE)=$K77,$Q77,IF(HLOOKUP(AI$2,Monitoring_eng!$A$1:$DB$79,Results!$C77,FALSE)=$M77,$R77,IF(HLOOKUP(AI$2,Monitoring_eng!$A$1:$DB$79,Results!$C77,FALSE)=$O77,$S77,"CHYBA")))))</f>
        <v>0.5</v>
      </c>
      <c r="AJ77" s="60">
        <f>IF(ISBLANK(HLOOKUP(AJ$2,Monitoring_eng!$A$1:$DB$79,Results!$C77,FALSE)),"",IF(HLOOKUP(AJ$2,Monitoring_eng!$A$1:$DB$79,Results!$C77,FALSE)=$I77,$P77,IF(HLOOKUP(AJ$2,Monitoring_eng!$A$1:$DB$79,Results!$C77,FALSE)=$K77,$Q77,IF(HLOOKUP(AJ$2,Monitoring_eng!$A$1:$DB$79,Results!$C77,FALSE)=$M77,$R77,IF(HLOOKUP(AJ$2,Monitoring_eng!$A$1:$DB$79,Results!$C77,FALSE)=$O77,$S77,"CHYBA")))))</f>
        <v>0.5</v>
      </c>
      <c r="AK77" s="60">
        <f>IF(ISBLANK(HLOOKUP(AK$2,Monitoring_eng!$A$1:$DB$79,Results!$C77,FALSE)),"",IF(HLOOKUP(AK$2,Monitoring_eng!$A$1:$DB$79,Results!$C77,FALSE)=$I77,$P77,IF(HLOOKUP(AK$2,Monitoring_eng!$A$1:$DB$79,Results!$C77,FALSE)=$K77,$Q77,IF(HLOOKUP(AK$2,Monitoring_eng!$A$1:$DB$79,Results!$C77,FALSE)=$M77,$R77,IF(HLOOKUP(AK$2,Monitoring_eng!$A$1:$DB$79,Results!$C77,FALSE)=$O77,$S77,"CHYBA")))))</f>
        <v>0.5</v>
      </c>
      <c r="AL77" s="60">
        <f>IF(ISBLANK(HLOOKUP(AL$2,Monitoring_eng!$A$1:$DB$79,Results!$C77,FALSE)),"",IF(HLOOKUP(AL$2,Monitoring_eng!$A$1:$DB$79,Results!$C77,FALSE)=$I77,$P77,IF(HLOOKUP(AL$2,Monitoring_eng!$A$1:$DB$79,Results!$C77,FALSE)=$K77,$Q77,IF(HLOOKUP(AL$2,Monitoring_eng!$A$1:$DB$79,Results!$C77,FALSE)=$M77,$R77,IF(HLOOKUP(AL$2,Monitoring_eng!$A$1:$DB$79,Results!$C77,FALSE)=$O77,$S77,"CHYBA")))))</f>
        <v>0.5</v>
      </c>
      <c r="AM77" s="60">
        <f>IF(ISBLANK(HLOOKUP(AM$2,Monitoring_eng!$A$1:$DB$79,Results!$C77,FALSE)),"",IF(HLOOKUP(AM$2,Monitoring_eng!$A$1:$DB$79,Results!$C77,FALSE)=$I77,$P77,IF(HLOOKUP(AM$2,Monitoring_eng!$A$1:$DB$79,Results!$C77,FALSE)=$K77,$Q77,IF(HLOOKUP(AM$2,Monitoring_eng!$A$1:$DB$79,Results!$C77,FALSE)=$M77,$R77,IF(HLOOKUP(AM$2,Monitoring_eng!$A$1:$DB$79,Results!$C77,FALSE)=$O77,$S77,"CHYBA")))))</f>
        <v>0</v>
      </c>
      <c r="AN77" s="60">
        <f>IF(ISBLANK(HLOOKUP(AN$2,Monitoring_eng!$A$1:$DB$79,Results!$C77,FALSE)),"",IF(HLOOKUP(AN$2,Monitoring_eng!$A$1:$DB$79,Results!$C77,FALSE)=$I77,$P77,IF(HLOOKUP(AN$2,Monitoring_eng!$A$1:$DB$79,Results!$C77,FALSE)=$K77,$Q77,IF(HLOOKUP(AN$2,Monitoring_eng!$A$1:$DB$79,Results!$C77,FALSE)=$M77,$R77,IF(HLOOKUP(AN$2,Monitoring_eng!$A$1:$DB$79,Results!$C77,FALSE)=$O77,$S77,"CHYBA")))))</f>
        <v>0.5</v>
      </c>
      <c r="AO77" s="60">
        <f>IF(ISBLANK(HLOOKUP(AO$2,Monitoring_eng!$A$1:$DB$79,Results!$C77,FALSE)),"",IF(HLOOKUP(AO$2,Monitoring_eng!$A$1:$DB$79,Results!$C77,FALSE)=$I77,$P77,IF(HLOOKUP(AO$2,Monitoring_eng!$A$1:$DB$79,Results!$C77,FALSE)=$K77,$Q77,IF(HLOOKUP(AO$2,Monitoring_eng!$A$1:$DB$79,Results!$C77,FALSE)=$M77,$R77,IF(HLOOKUP(AO$2,Monitoring_eng!$A$1:$DB$79,Results!$C77,FALSE)=$O77,$S77,"CHYBA")))))</f>
        <v>0.5</v>
      </c>
      <c r="AP77" s="60">
        <f>IF(ISBLANK(HLOOKUP(AP$2,Monitoring_eng!$A$1:$DB$79,Results!$C77,FALSE)),"",IF(HLOOKUP(AP$2,Monitoring_eng!$A$1:$DB$79,Results!$C77,FALSE)=$I77,$P77,IF(HLOOKUP(AP$2,Monitoring_eng!$A$1:$DB$79,Results!$C77,FALSE)=$K77,$Q77,IF(HLOOKUP(AP$2,Monitoring_eng!$A$1:$DB$79,Results!$C77,FALSE)=$M77,$R77,IF(HLOOKUP(AP$2,Monitoring_eng!$A$1:$DB$79,Results!$C77,FALSE)=$O77,$S77,"CHYBA")))))</f>
        <v>0.5</v>
      </c>
      <c r="AQ77" s="60">
        <f>IF(ISBLANK(HLOOKUP(AQ$2,Monitoring_eng!$A$1:$DB$79,Results!$C77,FALSE)),"",IF(HLOOKUP(AQ$2,Monitoring_eng!$A$1:$DB$79,Results!$C77,FALSE)=$I77,$P77,IF(HLOOKUP(AQ$2,Monitoring_eng!$A$1:$DB$79,Results!$C77,FALSE)=$K77,$Q77,IF(HLOOKUP(AQ$2,Monitoring_eng!$A$1:$DB$79,Results!$C77,FALSE)=$M77,$R77,IF(HLOOKUP(AQ$2,Monitoring_eng!$A$1:$DB$79,Results!$C77,FALSE)=$O77,$S77,"CHYBA")))))</f>
        <v>0.5</v>
      </c>
      <c r="AR77" s="60">
        <f>IF(ISBLANK(HLOOKUP(AR$2,Monitoring_eng!$A$1:$DB$79,Results!$C77,FALSE)),"",IF(HLOOKUP(AR$2,Monitoring_eng!$A$1:$DB$79,Results!$C77,FALSE)=$I77,$P77,IF(HLOOKUP(AR$2,Monitoring_eng!$A$1:$DB$79,Results!$C77,FALSE)=$K77,$Q77,IF(HLOOKUP(AR$2,Monitoring_eng!$A$1:$DB$79,Results!$C77,FALSE)=$M77,$R77,IF(HLOOKUP(AR$2,Monitoring_eng!$A$1:$DB$79,Results!$C77,FALSE)=$O77,$S77,"CHYBA")))))</f>
        <v>0.5</v>
      </c>
      <c r="AS77" s="60">
        <f>IF(ISBLANK(HLOOKUP(AS$2,Monitoring_eng!$A$1:$DB$79,Results!$C77,FALSE)),"",IF(HLOOKUP(AS$2,Monitoring_eng!$A$1:$DB$79,Results!$C77,FALSE)=$I77,$P77,IF(HLOOKUP(AS$2,Monitoring_eng!$A$1:$DB$79,Results!$C77,FALSE)=$K77,$Q77,IF(HLOOKUP(AS$2,Monitoring_eng!$A$1:$DB$79,Results!$C77,FALSE)=$M77,$R77,IF(HLOOKUP(AS$2,Monitoring_eng!$A$1:$DB$79,Results!$C77,FALSE)=$O77,$S77,"CHYBA")))))</f>
        <v>0.5</v>
      </c>
      <c r="AT77" s="60">
        <f>IF(ISBLANK(HLOOKUP(AT$2,Monitoring_eng!$A$1:$DB$79,Results!$C77,FALSE)),"",IF(HLOOKUP(AT$2,Monitoring_eng!$A$1:$DB$79,Results!$C77,FALSE)=$I77,$P77,IF(HLOOKUP(AT$2,Monitoring_eng!$A$1:$DB$79,Results!$C77,FALSE)=$K77,$Q77,IF(HLOOKUP(AT$2,Monitoring_eng!$A$1:$DB$79,Results!$C77,FALSE)=$M77,$R77,IF(HLOOKUP(AT$2,Monitoring_eng!$A$1:$DB$79,Results!$C77,FALSE)=$O77,$S77,"CHYBA")))))</f>
        <v>0.5</v>
      </c>
      <c r="AU77" s="60">
        <f>IF(ISBLANK(HLOOKUP(AU$2,Monitoring_eng!$A$1:$DB$79,Results!$C77,FALSE)),"",IF(HLOOKUP(AU$2,Monitoring_eng!$A$1:$DB$79,Results!$C77,FALSE)=$I77,$P77,IF(HLOOKUP(AU$2,Monitoring_eng!$A$1:$DB$79,Results!$C77,FALSE)=$K77,$Q77,IF(HLOOKUP(AU$2,Monitoring_eng!$A$1:$DB$79,Results!$C77,FALSE)=$M77,$R77,IF(HLOOKUP(AU$2,Monitoring_eng!$A$1:$DB$79,Results!$C77,FALSE)=$O77,$S77,"CHYBA")))))</f>
        <v>0</v>
      </c>
      <c r="AV77" s="60">
        <f>IF(ISBLANK(HLOOKUP(AV$2,Monitoring_eng!$A$1:$DB$79,Results!$C77,FALSE)),"",IF(HLOOKUP(AV$2,Monitoring_eng!$A$1:$DB$79,Results!$C77,FALSE)=$I77,$P77,IF(HLOOKUP(AV$2,Monitoring_eng!$A$1:$DB$79,Results!$C77,FALSE)=$K77,$Q77,IF(HLOOKUP(AV$2,Monitoring_eng!$A$1:$DB$79,Results!$C77,FALSE)=$M77,$R77,IF(HLOOKUP(AV$2,Monitoring_eng!$A$1:$DB$79,Results!$C77,FALSE)=$O77,$S77,"CHYBA")))))</f>
        <v>0.5</v>
      </c>
      <c r="AW77" s="60">
        <f>IF(ISBLANK(HLOOKUP(AW$2,Monitoring_eng!$A$1:$DB$79,Results!$C77,FALSE)),"",IF(HLOOKUP(AW$2,Monitoring_eng!$A$1:$DB$79,Results!$C77,FALSE)=$I77,$P77,IF(HLOOKUP(AW$2,Monitoring_eng!$A$1:$DB$79,Results!$C77,FALSE)=$K77,$Q77,IF(HLOOKUP(AW$2,Monitoring_eng!$A$1:$DB$79,Results!$C77,FALSE)=$M77,$R77,IF(HLOOKUP(AW$2,Monitoring_eng!$A$1:$DB$79,Results!$C77,FALSE)=$O77,$S77,"CHYBA")))))</f>
        <v>0.5</v>
      </c>
      <c r="AX77" s="60">
        <f>IF(ISBLANK(HLOOKUP(AX$2,Monitoring_eng!$A$1:$DB$79,Results!$C77,FALSE)),"",IF(HLOOKUP(AX$2,Monitoring_eng!$A$1:$DB$79,Results!$C77,FALSE)=$I77,$P77,IF(HLOOKUP(AX$2,Monitoring_eng!$A$1:$DB$79,Results!$C77,FALSE)=$K77,$Q77,IF(HLOOKUP(AX$2,Monitoring_eng!$A$1:$DB$79,Results!$C77,FALSE)=$M77,$R77,IF(HLOOKUP(AX$2,Monitoring_eng!$A$1:$DB$79,Results!$C77,FALSE)=$O77,$S77,"CHYBA")))))</f>
        <v>0.5</v>
      </c>
      <c r="AY77" s="60">
        <f>IF(ISBLANK(HLOOKUP(AY$2,Monitoring_eng!$A$1:$DB$79,Results!$C77,FALSE)),"",IF(HLOOKUP(AY$2,Monitoring_eng!$A$1:$DB$79,Results!$C77,FALSE)=$I77,$P77,IF(HLOOKUP(AY$2,Monitoring_eng!$A$1:$DB$79,Results!$C77,FALSE)=$K77,$Q77,IF(HLOOKUP(AY$2,Monitoring_eng!$A$1:$DB$79,Results!$C77,FALSE)=$M77,$R77,IF(HLOOKUP(AY$2,Monitoring_eng!$A$1:$DB$79,Results!$C77,FALSE)=$O77,$S77,"CHYBA")))))</f>
        <v>0.5</v>
      </c>
      <c r="AZ77" s="60">
        <f>IF(ISBLANK(HLOOKUP(AZ$2,Monitoring_eng!$A$1:$DB$79,Results!$C77,FALSE)),"",IF(HLOOKUP(AZ$2,Monitoring_eng!$A$1:$DB$79,Results!$C77,FALSE)=$I77,$P77,IF(HLOOKUP(AZ$2,Monitoring_eng!$A$1:$DB$79,Results!$C77,FALSE)=$K77,$Q77,IF(HLOOKUP(AZ$2,Monitoring_eng!$A$1:$DB$79,Results!$C77,FALSE)=$M77,$R77,IF(HLOOKUP(AZ$2,Monitoring_eng!$A$1:$DB$79,Results!$C77,FALSE)=$O77,$S77,"CHYBA")))))</f>
        <v>0.5</v>
      </c>
      <c r="BA77" s="60">
        <f>IF(ISBLANK(HLOOKUP(BA$2,Monitoring_eng!$A$1:$DB$79,Results!$C77,FALSE)),"",IF(HLOOKUP(BA$2,Monitoring_eng!$A$1:$DB$79,Results!$C77,FALSE)=$I77,$P77,IF(HLOOKUP(BA$2,Monitoring_eng!$A$1:$DB$79,Results!$C77,FALSE)=$K77,$Q77,IF(HLOOKUP(BA$2,Monitoring_eng!$A$1:$DB$79,Results!$C77,FALSE)=$M77,$R77,IF(HLOOKUP(BA$2,Monitoring_eng!$A$1:$DB$79,Results!$C77,FALSE)=$O77,$S77,"CHYBA")))))</f>
        <v>0.5</v>
      </c>
      <c r="BB77" s="60">
        <f>IF(ISBLANK(HLOOKUP(BB$2,Monitoring_eng!$A$1:$DB$79,Results!$C77,FALSE)),"",IF(HLOOKUP(BB$2,Monitoring_eng!$A$1:$DB$79,Results!$C77,FALSE)=$I77,$P77,IF(HLOOKUP(BB$2,Monitoring_eng!$A$1:$DB$79,Results!$C77,FALSE)=$K77,$Q77,IF(HLOOKUP(BB$2,Monitoring_eng!$A$1:$DB$79,Results!$C77,FALSE)=$M77,$R77,IF(HLOOKUP(BB$2,Monitoring_eng!$A$1:$DB$79,Results!$C77,FALSE)=$O77,$S77,"CHYBA")))))</f>
        <v>0.5</v>
      </c>
      <c r="BC77" s="60">
        <f>IF(ISBLANK(HLOOKUP(BC$2,Monitoring_eng!$A$1:$DB$79,Results!$C77,FALSE)),"",IF(HLOOKUP(BC$2,Monitoring_eng!$A$1:$DB$79,Results!$C77,FALSE)=$I77,$P77,IF(HLOOKUP(BC$2,Monitoring_eng!$A$1:$DB$79,Results!$C77,FALSE)=$K77,$Q77,IF(HLOOKUP(BC$2,Monitoring_eng!$A$1:$DB$79,Results!$C77,FALSE)=$M77,$R77,IF(HLOOKUP(BC$2,Monitoring_eng!$A$1:$DB$79,Results!$C77,FALSE)=$O77,$S77,"CHYBA")))))</f>
        <v>0.5</v>
      </c>
      <c r="BD77" s="60">
        <f>IF(ISBLANK(HLOOKUP(BD$2,Monitoring_eng!$A$1:$DB$79,Results!$C77,FALSE)),"",IF(HLOOKUP(BD$2,Monitoring_eng!$A$1:$DB$79,Results!$C77,FALSE)=$I77,$P77,IF(HLOOKUP(BD$2,Monitoring_eng!$A$1:$DB$79,Results!$C77,FALSE)=$K77,$Q77,IF(HLOOKUP(BD$2,Monitoring_eng!$A$1:$DB$79,Results!$C77,FALSE)=$M77,$R77,IF(HLOOKUP(BD$2,Monitoring_eng!$A$1:$DB$79,Results!$C77,FALSE)=$O77,$S77,"CHYBA")))))</f>
        <v>0.5</v>
      </c>
      <c r="BE77" s="60">
        <f>IF(ISBLANK(HLOOKUP(BE$2,Monitoring_eng!$A$1:$DB$79,Results!$C77,FALSE)),"",IF(HLOOKUP(BE$2,Monitoring_eng!$A$1:$DB$79,Results!$C77,FALSE)=$I77,$P77,IF(HLOOKUP(BE$2,Monitoring_eng!$A$1:$DB$79,Results!$C77,FALSE)=$K77,$Q77,IF(HLOOKUP(BE$2,Monitoring_eng!$A$1:$DB$79,Results!$C77,FALSE)=$M77,$R77,IF(HLOOKUP(BE$2,Monitoring_eng!$A$1:$DB$79,Results!$C77,FALSE)=$O77,$S77,"CHYBA")))))</f>
        <v>0.5</v>
      </c>
      <c r="BF77" s="60">
        <f>IF(ISBLANK(HLOOKUP(BF$2,Monitoring_eng!$A$1:$DB$79,Results!$C77,FALSE)),"",IF(HLOOKUP(BF$2,Monitoring_eng!$A$1:$DB$79,Results!$C77,FALSE)=$I77,$P77,IF(HLOOKUP(BF$2,Monitoring_eng!$A$1:$DB$79,Results!$C77,FALSE)=$K77,$Q77,IF(HLOOKUP(BF$2,Monitoring_eng!$A$1:$DB$79,Results!$C77,FALSE)=$M77,$R77,IF(HLOOKUP(BF$2,Monitoring_eng!$A$1:$DB$79,Results!$C77,FALSE)=$O77,$S77,"CHYBA")))))</f>
        <v>0.5</v>
      </c>
      <c r="BG77" s="60">
        <f>IF(ISBLANK(HLOOKUP(BG$2,Monitoring_eng!$A$1:$DB$79,Results!$C77,FALSE)),"",IF(HLOOKUP(BG$2,Monitoring_eng!$A$1:$DB$79,Results!$C77,FALSE)=$I77,$P77,IF(HLOOKUP(BG$2,Monitoring_eng!$A$1:$DB$79,Results!$C77,FALSE)=$K77,$Q77,IF(HLOOKUP(BG$2,Monitoring_eng!$A$1:$DB$79,Results!$C77,FALSE)=$M77,$R77,IF(HLOOKUP(BG$2,Monitoring_eng!$A$1:$DB$79,Results!$C77,FALSE)=$O77,$S77,"CHYBA")))))</f>
        <v>0.5</v>
      </c>
      <c r="BH77" s="60">
        <f>IF(ISBLANK(HLOOKUP(BH$2,Monitoring_eng!$A$1:$DB$79,Results!$C77,FALSE)),"",IF(HLOOKUP(BH$2,Monitoring_eng!$A$1:$DB$79,Results!$C77,FALSE)=$I77,$P77,IF(HLOOKUP(BH$2,Monitoring_eng!$A$1:$DB$79,Results!$C77,FALSE)=$K77,$Q77,IF(HLOOKUP(BH$2,Monitoring_eng!$A$1:$DB$79,Results!$C77,FALSE)=$M77,$R77,IF(HLOOKUP(BH$2,Monitoring_eng!$A$1:$DB$79,Results!$C77,FALSE)=$O77,$S77,"CHYBA")))))</f>
        <v>0.5</v>
      </c>
      <c r="BI77" s="60">
        <f>IF(ISBLANK(HLOOKUP(BI$2,Monitoring_eng!$A$1:$DB$79,Results!$C77,FALSE)),"",IF(HLOOKUP(BI$2,Monitoring_eng!$A$1:$DB$79,Results!$C77,FALSE)=$I77,$P77,IF(HLOOKUP(BI$2,Monitoring_eng!$A$1:$DB$79,Results!$C77,FALSE)=$K77,$Q77,IF(HLOOKUP(BI$2,Monitoring_eng!$A$1:$DB$79,Results!$C77,FALSE)=$M77,$R77,IF(HLOOKUP(BI$2,Monitoring_eng!$A$1:$DB$79,Results!$C77,FALSE)=$O77,$S77,"CHYBA")))))</f>
        <v>0.5</v>
      </c>
      <c r="BJ77" s="60">
        <f>IF(ISBLANK(HLOOKUP(BJ$2,Monitoring_eng!$A$1:$DB$79,Results!$C77,FALSE)),"",IF(HLOOKUP(BJ$2,Monitoring_eng!$A$1:$DB$79,Results!$C77,FALSE)=$I77,$P77,IF(HLOOKUP(BJ$2,Monitoring_eng!$A$1:$DB$79,Results!$C77,FALSE)=$K77,$Q77,IF(HLOOKUP(BJ$2,Monitoring_eng!$A$1:$DB$79,Results!$C77,FALSE)=$M77,$R77,IF(HLOOKUP(BJ$2,Monitoring_eng!$A$1:$DB$79,Results!$C77,FALSE)=$O77,$S77,"CHYBA")))))</f>
        <v>0.5</v>
      </c>
      <c r="BK77" s="60">
        <f>IF(ISBLANK(HLOOKUP(BK$2,Monitoring_eng!$A$1:$DB$79,Results!$C77,FALSE)),"",IF(HLOOKUP(BK$2,Monitoring_eng!$A$1:$DB$79,Results!$C77,FALSE)=$I77,$P77,IF(HLOOKUP(BK$2,Monitoring_eng!$A$1:$DB$79,Results!$C77,FALSE)=$K77,$Q77,IF(HLOOKUP(BK$2,Monitoring_eng!$A$1:$DB$79,Results!$C77,FALSE)=$M77,$R77,IF(HLOOKUP(BK$2,Monitoring_eng!$A$1:$DB$79,Results!$C77,FALSE)=$O77,$S77,"CHYBA")))))</f>
        <v>0.5</v>
      </c>
      <c r="BL77" s="60">
        <f>IF(ISBLANK(HLOOKUP(BL$2,Monitoring_eng!$A$1:$DB$79,Results!$C77,FALSE)),"",IF(HLOOKUP(BL$2,Monitoring_eng!$A$1:$DB$79,Results!$C77,FALSE)=$I77,$P77,IF(HLOOKUP(BL$2,Monitoring_eng!$A$1:$DB$79,Results!$C77,FALSE)=$K77,$Q77,IF(HLOOKUP(BL$2,Monitoring_eng!$A$1:$DB$79,Results!$C77,FALSE)=$M77,$R77,IF(HLOOKUP(BL$2,Monitoring_eng!$A$1:$DB$79,Results!$C77,FALSE)=$O77,$S77,"CHYBA")))))</f>
        <v>0.5</v>
      </c>
      <c r="BM77" s="60">
        <f>IF(ISBLANK(HLOOKUP(BM$2,Monitoring_eng!$A$1:$DB$79,Results!$C77,FALSE)),"",IF(HLOOKUP(BM$2,Monitoring_eng!$A$1:$DB$79,Results!$C77,FALSE)=$I77,$P77,IF(HLOOKUP(BM$2,Monitoring_eng!$A$1:$DB$79,Results!$C77,FALSE)=$K77,$Q77,IF(HLOOKUP(BM$2,Monitoring_eng!$A$1:$DB$79,Results!$C77,FALSE)=$M77,$R77,IF(HLOOKUP(BM$2,Monitoring_eng!$A$1:$DB$79,Results!$C77,FALSE)=$O77,$S77,"CHYBA")))))</f>
        <v>0.5</v>
      </c>
      <c r="BN77" s="60">
        <f>IF(ISBLANK(HLOOKUP(BN$2,Monitoring_eng!$A$1:$DB$79,Results!$C77,FALSE)),"",IF(HLOOKUP(BN$2,Monitoring_eng!$A$1:$DB$79,Results!$C77,FALSE)=$I77,$P77,IF(HLOOKUP(BN$2,Monitoring_eng!$A$1:$DB$79,Results!$C77,FALSE)=$K77,$Q77,IF(HLOOKUP(BN$2,Monitoring_eng!$A$1:$DB$79,Results!$C77,FALSE)=$M77,$R77,IF(HLOOKUP(BN$2,Monitoring_eng!$A$1:$DB$79,Results!$C77,FALSE)=$O77,$S77,"CHYBA")))))</f>
        <v>0.5</v>
      </c>
      <c r="BO77" s="60">
        <f>IF(ISBLANK(HLOOKUP(BO$2,Monitoring_eng!$A$1:$DB$79,Results!$C77,FALSE)),"",IF(HLOOKUP(BO$2,Monitoring_eng!$A$1:$DB$79,Results!$C77,FALSE)=$I77,$P77,IF(HLOOKUP(BO$2,Monitoring_eng!$A$1:$DB$79,Results!$C77,FALSE)=$K77,$Q77,IF(HLOOKUP(BO$2,Monitoring_eng!$A$1:$DB$79,Results!$C77,FALSE)=$M77,$R77,IF(HLOOKUP(BO$2,Monitoring_eng!$A$1:$DB$79,Results!$C77,FALSE)=$O77,$S77,"CHYBA")))))</f>
        <v>0.5</v>
      </c>
      <c r="BP77" s="60">
        <f>IF(ISBLANK(HLOOKUP(BP$2,Monitoring_eng!$A$1:$DB$79,Results!$C77,FALSE)),"",IF(HLOOKUP(BP$2,Monitoring_eng!$A$1:$DB$79,Results!$C77,FALSE)=$I77,$P77,IF(HLOOKUP(BP$2,Monitoring_eng!$A$1:$DB$79,Results!$C77,FALSE)=$K77,$Q77,IF(HLOOKUP(BP$2,Monitoring_eng!$A$1:$DB$79,Results!$C77,FALSE)=$M77,$R77,IF(HLOOKUP(BP$2,Monitoring_eng!$A$1:$DB$79,Results!$C77,FALSE)=$O77,$S77,"CHYBA")))))</f>
        <v>0.5</v>
      </c>
      <c r="BQ77" s="60">
        <f>IF(ISBLANK(HLOOKUP(BQ$2,Monitoring_eng!$A$1:$DB$79,Results!$C77,FALSE)),"",IF(HLOOKUP(BQ$2,Monitoring_eng!$A$1:$DB$79,Results!$C77,FALSE)=$I77,$P77,IF(HLOOKUP(BQ$2,Monitoring_eng!$A$1:$DB$79,Results!$C77,FALSE)=$K77,$Q77,IF(HLOOKUP(BQ$2,Monitoring_eng!$A$1:$DB$79,Results!$C77,FALSE)=$M77,$R77,IF(HLOOKUP(BQ$2,Monitoring_eng!$A$1:$DB$79,Results!$C77,FALSE)=$O77,$S77,"CHYBA")))))</f>
        <v>0.5</v>
      </c>
    </row>
    <row r="78" spans="1:69" x14ac:dyDescent="0.3">
      <c r="A78" s="37" t="s">
        <v>928</v>
      </c>
      <c r="B78" s="37" t="s">
        <v>378</v>
      </c>
      <c r="C78" s="37">
        <v>77</v>
      </c>
      <c r="D78" s="54" t="s">
        <v>288</v>
      </c>
      <c r="E78" s="54" t="s">
        <v>287</v>
      </c>
      <c r="F78" s="55" t="s">
        <v>74</v>
      </c>
      <c r="G78" s="37">
        <v>1</v>
      </c>
      <c r="H78" s="37" t="s">
        <v>481</v>
      </c>
      <c r="I78" s="37" t="s">
        <v>621</v>
      </c>
      <c r="J78" s="37" t="s">
        <v>482</v>
      </c>
      <c r="K78" s="59" t="s">
        <v>622</v>
      </c>
      <c r="L78" s="37" t="s">
        <v>483</v>
      </c>
      <c r="M78" s="37" t="s">
        <v>623</v>
      </c>
      <c r="N78" s="37" t="s">
        <v>755</v>
      </c>
      <c r="O78" s="37" t="s">
        <v>755</v>
      </c>
      <c r="P78" s="37">
        <f t="shared" si="2"/>
        <v>1</v>
      </c>
      <c r="Q78" s="37">
        <v>0</v>
      </c>
      <c r="R78" s="37">
        <f t="shared" si="3"/>
        <v>0.5</v>
      </c>
      <c r="S78" s="37" t="s">
        <v>755</v>
      </c>
      <c r="T78" s="60">
        <f>IF(ISBLANK(HLOOKUP(T$2,Monitoring_eng!$A$1:$DB$79,Results!$C78,FALSE)),"",IF(HLOOKUP(T$2,Monitoring_eng!$A$1:$DB$79,Results!$C78,FALSE)=$I78,$P78,IF(HLOOKUP(T$2,Monitoring_eng!$A$1:$DB$79,Results!$C78,FALSE)=$K78,$Q78,IF(HLOOKUP(T$2,Monitoring_eng!$A$1:$DB$79,Results!$C78,FALSE)=$M78,$R78,IF(HLOOKUP(T$2,Monitoring_eng!$A$1:$DB$79,Results!$C78,FALSE)=$O78,$S78,"CHYBA")))))</f>
        <v>0</v>
      </c>
      <c r="U78" s="60">
        <f>IF(ISBLANK(HLOOKUP(U$2,Monitoring_eng!$A$1:$DB$79,Results!$C78,FALSE)),"",IF(HLOOKUP(U$2,Monitoring_eng!$A$1:$DB$79,Results!$C78,FALSE)=$I78,$P78,IF(HLOOKUP(U$2,Monitoring_eng!$A$1:$DB$79,Results!$C78,FALSE)=$K78,$Q78,IF(HLOOKUP(U$2,Monitoring_eng!$A$1:$DB$79,Results!$C78,FALSE)=$M78,$R78,IF(HLOOKUP(U$2,Monitoring_eng!$A$1:$DB$79,Results!$C78,FALSE)=$O78,$S78,"CHYBA")))))</f>
        <v>0</v>
      </c>
      <c r="V78" s="60">
        <f>IF(ISBLANK(HLOOKUP(V$2,Monitoring_eng!$A$1:$DB$79,Results!$C78,FALSE)),"",IF(HLOOKUP(V$2,Monitoring_eng!$A$1:$DB$79,Results!$C78,FALSE)=$I78,$P78,IF(HLOOKUP(V$2,Monitoring_eng!$A$1:$DB$79,Results!$C78,FALSE)=$K78,$Q78,IF(HLOOKUP(V$2,Monitoring_eng!$A$1:$DB$79,Results!$C78,FALSE)=$M78,$R78,IF(HLOOKUP(V$2,Monitoring_eng!$A$1:$DB$79,Results!$C78,FALSE)=$O78,$S78,"CHYBA")))))</f>
        <v>0</v>
      </c>
      <c r="W78" s="60">
        <f>IF(ISBLANK(HLOOKUP(W$2,Monitoring_eng!$A$1:$DB$79,Results!$C78,FALSE)),"",IF(HLOOKUP(W$2,Monitoring_eng!$A$1:$DB$79,Results!$C78,FALSE)=$I78,$P78,IF(HLOOKUP(W$2,Monitoring_eng!$A$1:$DB$79,Results!$C78,FALSE)=$K78,$Q78,IF(HLOOKUP(W$2,Monitoring_eng!$A$1:$DB$79,Results!$C78,FALSE)=$M78,$R78,IF(HLOOKUP(W$2,Monitoring_eng!$A$1:$DB$79,Results!$C78,FALSE)=$O78,$S78,"CHYBA")))))</f>
        <v>0</v>
      </c>
      <c r="X78" s="60">
        <f>IF(ISBLANK(HLOOKUP(X$2,Monitoring_eng!$A$1:$DB$79,Results!$C78,FALSE)),"",IF(HLOOKUP(X$2,Monitoring_eng!$A$1:$DB$79,Results!$C78,FALSE)=$I78,$P78,IF(HLOOKUP(X$2,Monitoring_eng!$A$1:$DB$79,Results!$C78,FALSE)=$K78,$Q78,IF(HLOOKUP(X$2,Monitoring_eng!$A$1:$DB$79,Results!$C78,FALSE)=$M78,$R78,IF(HLOOKUP(X$2,Monitoring_eng!$A$1:$DB$79,Results!$C78,FALSE)=$O78,$S78,"CHYBA")))))</f>
        <v>0</v>
      </c>
      <c r="Y78" s="60">
        <f>IF(ISBLANK(HLOOKUP(Y$2,Monitoring_eng!$A$1:$DB$79,Results!$C78,FALSE)),"",IF(HLOOKUP(Y$2,Monitoring_eng!$A$1:$DB$79,Results!$C78,FALSE)=$I78,$P78,IF(HLOOKUP(Y$2,Monitoring_eng!$A$1:$DB$79,Results!$C78,FALSE)=$K78,$Q78,IF(HLOOKUP(Y$2,Monitoring_eng!$A$1:$DB$79,Results!$C78,FALSE)=$M78,$R78,IF(HLOOKUP(Y$2,Monitoring_eng!$A$1:$DB$79,Results!$C78,FALSE)=$O78,$S78,"CHYBA")))))</f>
        <v>1</v>
      </c>
      <c r="Z78" s="60">
        <f>IF(ISBLANK(HLOOKUP(Z$2,Monitoring_eng!$A$1:$DB$79,Results!$C78,FALSE)),"",IF(HLOOKUP(Z$2,Monitoring_eng!$A$1:$DB$79,Results!$C78,FALSE)=$I78,$P78,IF(HLOOKUP(Z$2,Monitoring_eng!$A$1:$DB$79,Results!$C78,FALSE)=$K78,$Q78,IF(HLOOKUP(Z$2,Monitoring_eng!$A$1:$DB$79,Results!$C78,FALSE)=$M78,$R78,IF(HLOOKUP(Z$2,Monitoring_eng!$A$1:$DB$79,Results!$C78,FALSE)=$O78,$S78,"CHYBA")))))</f>
        <v>1</v>
      </c>
      <c r="AA78" s="60">
        <f>IF(ISBLANK(HLOOKUP(AA$2,Monitoring_eng!$A$1:$DB$79,Results!$C78,FALSE)),"",IF(HLOOKUP(AA$2,Monitoring_eng!$A$1:$DB$79,Results!$C78,FALSE)=$I78,$P78,IF(HLOOKUP(AA$2,Monitoring_eng!$A$1:$DB$79,Results!$C78,FALSE)=$K78,$Q78,IF(HLOOKUP(AA$2,Monitoring_eng!$A$1:$DB$79,Results!$C78,FALSE)=$M78,$R78,IF(HLOOKUP(AA$2,Monitoring_eng!$A$1:$DB$79,Results!$C78,FALSE)=$O78,$S78,"CHYBA")))))</f>
        <v>0</v>
      </c>
      <c r="AB78" s="60">
        <f>IF(ISBLANK(HLOOKUP(AB$2,Monitoring_eng!$A$1:$DB$79,Results!$C78,FALSE)),"",IF(HLOOKUP(AB$2,Monitoring_eng!$A$1:$DB$79,Results!$C78,FALSE)=$I78,$P78,IF(HLOOKUP(AB$2,Monitoring_eng!$A$1:$DB$79,Results!$C78,FALSE)=$K78,$Q78,IF(HLOOKUP(AB$2,Monitoring_eng!$A$1:$DB$79,Results!$C78,FALSE)=$M78,$R78,IF(HLOOKUP(AB$2,Monitoring_eng!$A$1:$DB$79,Results!$C78,FALSE)=$O78,$S78,"CHYBA")))))</f>
        <v>1</v>
      </c>
      <c r="AC78" s="60">
        <f>IF(ISBLANK(HLOOKUP(AC$2,Monitoring_eng!$A$1:$DB$79,Results!$C78,FALSE)),"",IF(HLOOKUP(AC$2,Monitoring_eng!$A$1:$DB$79,Results!$C78,FALSE)=$I78,$P78,IF(HLOOKUP(AC$2,Monitoring_eng!$A$1:$DB$79,Results!$C78,FALSE)=$K78,$Q78,IF(HLOOKUP(AC$2,Monitoring_eng!$A$1:$DB$79,Results!$C78,FALSE)=$M78,$R78,IF(HLOOKUP(AC$2,Monitoring_eng!$A$1:$DB$79,Results!$C78,FALSE)=$O78,$S78,"CHYBA")))))</f>
        <v>0</v>
      </c>
      <c r="AD78" s="60">
        <f>IF(ISBLANK(HLOOKUP(AD$2,Monitoring_eng!$A$1:$DB$79,Results!$C78,FALSE)),"",IF(HLOOKUP(AD$2,Monitoring_eng!$A$1:$DB$79,Results!$C78,FALSE)=$I78,$P78,IF(HLOOKUP(AD$2,Monitoring_eng!$A$1:$DB$79,Results!$C78,FALSE)=$K78,$Q78,IF(HLOOKUP(AD$2,Monitoring_eng!$A$1:$DB$79,Results!$C78,FALSE)=$M78,$R78,IF(HLOOKUP(AD$2,Monitoring_eng!$A$1:$DB$79,Results!$C78,FALSE)=$O78,$S78,"CHYBA")))))</f>
        <v>1</v>
      </c>
      <c r="AE78" s="60">
        <f>IF(ISBLANK(HLOOKUP(AE$2,Monitoring_eng!$A$1:$DB$79,Results!$C78,FALSE)),"",IF(HLOOKUP(AE$2,Monitoring_eng!$A$1:$DB$79,Results!$C78,FALSE)=$I78,$P78,IF(HLOOKUP(AE$2,Monitoring_eng!$A$1:$DB$79,Results!$C78,FALSE)=$K78,$Q78,IF(HLOOKUP(AE$2,Monitoring_eng!$A$1:$DB$79,Results!$C78,FALSE)=$M78,$R78,IF(HLOOKUP(AE$2,Monitoring_eng!$A$1:$DB$79,Results!$C78,FALSE)=$O78,$S78,"CHYBA")))))</f>
        <v>0</v>
      </c>
      <c r="AF78" s="60">
        <f>IF(ISBLANK(HLOOKUP(AF$2,Monitoring_eng!$A$1:$DB$79,Results!$C78,FALSE)),"",IF(HLOOKUP(AF$2,Monitoring_eng!$A$1:$DB$79,Results!$C78,FALSE)=$I78,$P78,IF(HLOOKUP(AF$2,Monitoring_eng!$A$1:$DB$79,Results!$C78,FALSE)=$K78,$Q78,IF(HLOOKUP(AF$2,Monitoring_eng!$A$1:$DB$79,Results!$C78,FALSE)=$M78,$R78,IF(HLOOKUP(AF$2,Monitoring_eng!$A$1:$DB$79,Results!$C78,FALSE)=$O78,$S78,"CHYBA")))))</f>
        <v>1</v>
      </c>
      <c r="AG78" s="60">
        <f>IF(ISBLANK(HLOOKUP(AG$2,Monitoring_eng!$A$1:$DB$79,Results!$C78,FALSE)),"",IF(HLOOKUP(AG$2,Monitoring_eng!$A$1:$DB$79,Results!$C78,FALSE)=$I78,$P78,IF(HLOOKUP(AG$2,Monitoring_eng!$A$1:$DB$79,Results!$C78,FALSE)=$K78,$Q78,IF(HLOOKUP(AG$2,Monitoring_eng!$A$1:$DB$79,Results!$C78,FALSE)=$M78,$R78,IF(HLOOKUP(AG$2,Monitoring_eng!$A$1:$DB$79,Results!$C78,FALSE)=$O78,$S78,"CHYBA")))))</f>
        <v>1</v>
      </c>
      <c r="AH78" s="60">
        <f>IF(ISBLANK(HLOOKUP(AH$2,Monitoring_eng!$A$1:$DB$79,Results!$C78,FALSE)),"",IF(HLOOKUP(AH$2,Monitoring_eng!$A$1:$DB$79,Results!$C78,FALSE)=$I78,$P78,IF(HLOOKUP(AH$2,Monitoring_eng!$A$1:$DB$79,Results!$C78,FALSE)=$K78,$Q78,IF(HLOOKUP(AH$2,Monitoring_eng!$A$1:$DB$79,Results!$C78,FALSE)=$M78,$R78,IF(HLOOKUP(AH$2,Monitoring_eng!$A$1:$DB$79,Results!$C78,FALSE)=$O78,$S78,"CHYBA")))))</f>
        <v>1</v>
      </c>
      <c r="AI78" s="60">
        <f>IF(ISBLANK(HLOOKUP(AI$2,Monitoring_eng!$A$1:$DB$79,Results!$C78,FALSE)),"",IF(HLOOKUP(AI$2,Monitoring_eng!$A$1:$DB$79,Results!$C78,FALSE)=$I78,$P78,IF(HLOOKUP(AI$2,Monitoring_eng!$A$1:$DB$79,Results!$C78,FALSE)=$K78,$Q78,IF(HLOOKUP(AI$2,Monitoring_eng!$A$1:$DB$79,Results!$C78,FALSE)=$M78,$R78,IF(HLOOKUP(AI$2,Monitoring_eng!$A$1:$DB$79,Results!$C78,FALSE)=$O78,$S78,"CHYBA")))))</f>
        <v>0</v>
      </c>
      <c r="AJ78" s="60">
        <f>IF(ISBLANK(HLOOKUP(AJ$2,Monitoring_eng!$A$1:$DB$79,Results!$C78,FALSE)),"",IF(HLOOKUP(AJ$2,Monitoring_eng!$A$1:$DB$79,Results!$C78,FALSE)=$I78,$P78,IF(HLOOKUP(AJ$2,Monitoring_eng!$A$1:$DB$79,Results!$C78,FALSE)=$K78,$Q78,IF(HLOOKUP(AJ$2,Monitoring_eng!$A$1:$DB$79,Results!$C78,FALSE)=$M78,$R78,IF(HLOOKUP(AJ$2,Monitoring_eng!$A$1:$DB$79,Results!$C78,FALSE)=$O78,$S78,"CHYBA")))))</f>
        <v>0</v>
      </c>
      <c r="AK78" s="60">
        <f>IF(ISBLANK(HLOOKUP(AK$2,Monitoring_eng!$A$1:$DB$79,Results!$C78,FALSE)),"",IF(HLOOKUP(AK$2,Monitoring_eng!$A$1:$DB$79,Results!$C78,FALSE)=$I78,$P78,IF(HLOOKUP(AK$2,Monitoring_eng!$A$1:$DB$79,Results!$C78,FALSE)=$K78,$Q78,IF(HLOOKUP(AK$2,Monitoring_eng!$A$1:$DB$79,Results!$C78,FALSE)=$M78,$R78,IF(HLOOKUP(AK$2,Monitoring_eng!$A$1:$DB$79,Results!$C78,FALSE)=$O78,$S78,"CHYBA")))))</f>
        <v>0</v>
      </c>
      <c r="AL78" s="60">
        <f>IF(ISBLANK(HLOOKUP(AL$2,Monitoring_eng!$A$1:$DB$79,Results!$C78,FALSE)),"",IF(HLOOKUP(AL$2,Monitoring_eng!$A$1:$DB$79,Results!$C78,FALSE)=$I78,$P78,IF(HLOOKUP(AL$2,Monitoring_eng!$A$1:$DB$79,Results!$C78,FALSE)=$K78,$Q78,IF(HLOOKUP(AL$2,Monitoring_eng!$A$1:$DB$79,Results!$C78,FALSE)=$M78,$R78,IF(HLOOKUP(AL$2,Monitoring_eng!$A$1:$DB$79,Results!$C78,FALSE)=$O78,$S78,"CHYBA")))))</f>
        <v>0</v>
      </c>
      <c r="AM78" s="60">
        <f>IF(ISBLANK(HLOOKUP(AM$2,Monitoring_eng!$A$1:$DB$79,Results!$C78,FALSE)),"",IF(HLOOKUP(AM$2,Monitoring_eng!$A$1:$DB$79,Results!$C78,FALSE)=$I78,$P78,IF(HLOOKUP(AM$2,Monitoring_eng!$A$1:$DB$79,Results!$C78,FALSE)=$K78,$Q78,IF(HLOOKUP(AM$2,Monitoring_eng!$A$1:$DB$79,Results!$C78,FALSE)=$M78,$R78,IF(HLOOKUP(AM$2,Monitoring_eng!$A$1:$DB$79,Results!$C78,FALSE)=$O78,$S78,"CHYBA")))))</f>
        <v>0</v>
      </c>
      <c r="AN78" s="60">
        <f>IF(ISBLANK(HLOOKUP(AN$2,Monitoring_eng!$A$1:$DB$79,Results!$C78,FALSE)),"",IF(HLOOKUP(AN$2,Monitoring_eng!$A$1:$DB$79,Results!$C78,FALSE)=$I78,$P78,IF(HLOOKUP(AN$2,Monitoring_eng!$A$1:$DB$79,Results!$C78,FALSE)=$K78,$Q78,IF(HLOOKUP(AN$2,Monitoring_eng!$A$1:$DB$79,Results!$C78,FALSE)=$M78,$R78,IF(HLOOKUP(AN$2,Monitoring_eng!$A$1:$DB$79,Results!$C78,FALSE)=$O78,$S78,"CHYBA")))))</f>
        <v>1</v>
      </c>
      <c r="AO78" s="60">
        <f>IF(ISBLANK(HLOOKUP(AO$2,Monitoring_eng!$A$1:$DB$79,Results!$C78,FALSE)),"",IF(HLOOKUP(AO$2,Monitoring_eng!$A$1:$DB$79,Results!$C78,FALSE)=$I78,$P78,IF(HLOOKUP(AO$2,Monitoring_eng!$A$1:$DB$79,Results!$C78,FALSE)=$K78,$Q78,IF(HLOOKUP(AO$2,Monitoring_eng!$A$1:$DB$79,Results!$C78,FALSE)=$M78,$R78,IF(HLOOKUP(AO$2,Monitoring_eng!$A$1:$DB$79,Results!$C78,FALSE)=$O78,$S78,"CHYBA")))))</f>
        <v>1</v>
      </c>
      <c r="AP78" s="60">
        <f>IF(ISBLANK(HLOOKUP(AP$2,Monitoring_eng!$A$1:$DB$79,Results!$C78,FALSE)),"",IF(HLOOKUP(AP$2,Monitoring_eng!$A$1:$DB$79,Results!$C78,FALSE)=$I78,$P78,IF(HLOOKUP(AP$2,Monitoring_eng!$A$1:$DB$79,Results!$C78,FALSE)=$K78,$Q78,IF(HLOOKUP(AP$2,Monitoring_eng!$A$1:$DB$79,Results!$C78,FALSE)=$M78,$R78,IF(HLOOKUP(AP$2,Monitoring_eng!$A$1:$DB$79,Results!$C78,FALSE)=$O78,$S78,"CHYBA")))))</f>
        <v>0</v>
      </c>
      <c r="AQ78" s="60">
        <f>IF(ISBLANK(HLOOKUP(AQ$2,Monitoring_eng!$A$1:$DB$79,Results!$C78,FALSE)),"",IF(HLOOKUP(AQ$2,Monitoring_eng!$A$1:$DB$79,Results!$C78,FALSE)=$I78,$P78,IF(HLOOKUP(AQ$2,Monitoring_eng!$A$1:$DB$79,Results!$C78,FALSE)=$K78,$Q78,IF(HLOOKUP(AQ$2,Monitoring_eng!$A$1:$DB$79,Results!$C78,FALSE)=$M78,$R78,IF(HLOOKUP(AQ$2,Monitoring_eng!$A$1:$DB$79,Results!$C78,FALSE)=$O78,$S78,"CHYBA")))))</f>
        <v>1</v>
      </c>
      <c r="AR78" s="60">
        <f>IF(ISBLANK(HLOOKUP(AR$2,Monitoring_eng!$A$1:$DB$79,Results!$C78,FALSE)),"",IF(HLOOKUP(AR$2,Monitoring_eng!$A$1:$DB$79,Results!$C78,FALSE)=$I78,$P78,IF(HLOOKUP(AR$2,Monitoring_eng!$A$1:$DB$79,Results!$C78,FALSE)=$K78,$Q78,IF(HLOOKUP(AR$2,Monitoring_eng!$A$1:$DB$79,Results!$C78,FALSE)=$M78,$R78,IF(HLOOKUP(AR$2,Monitoring_eng!$A$1:$DB$79,Results!$C78,FALSE)=$O78,$S78,"CHYBA")))))</f>
        <v>1</v>
      </c>
      <c r="AS78" s="60">
        <f>IF(ISBLANK(HLOOKUP(AS$2,Monitoring_eng!$A$1:$DB$79,Results!$C78,FALSE)),"",IF(HLOOKUP(AS$2,Monitoring_eng!$A$1:$DB$79,Results!$C78,FALSE)=$I78,$P78,IF(HLOOKUP(AS$2,Monitoring_eng!$A$1:$DB$79,Results!$C78,FALSE)=$K78,$Q78,IF(HLOOKUP(AS$2,Monitoring_eng!$A$1:$DB$79,Results!$C78,FALSE)=$M78,$R78,IF(HLOOKUP(AS$2,Monitoring_eng!$A$1:$DB$79,Results!$C78,FALSE)=$O78,$S78,"CHYBA")))))</f>
        <v>1</v>
      </c>
      <c r="AT78" s="60">
        <f>IF(ISBLANK(HLOOKUP(AT$2,Monitoring_eng!$A$1:$DB$79,Results!$C78,FALSE)),"",IF(HLOOKUP(AT$2,Monitoring_eng!$A$1:$DB$79,Results!$C78,FALSE)=$I78,$P78,IF(HLOOKUP(AT$2,Monitoring_eng!$A$1:$DB$79,Results!$C78,FALSE)=$K78,$Q78,IF(HLOOKUP(AT$2,Monitoring_eng!$A$1:$DB$79,Results!$C78,FALSE)=$M78,$R78,IF(HLOOKUP(AT$2,Monitoring_eng!$A$1:$DB$79,Results!$C78,FALSE)=$O78,$S78,"CHYBA")))))</f>
        <v>0</v>
      </c>
      <c r="AU78" s="60">
        <f>IF(ISBLANK(HLOOKUP(AU$2,Monitoring_eng!$A$1:$DB$79,Results!$C78,FALSE)),"",IF(HLOOKUP(AU$2,Monitoring_eng!$A$1:$DB$79,Results!$C78,FALSE)=$I78,$P78,IF(HLOOKUP(AU$2,Monitoring_eng!$A$1:$DB$79,Results!$C78,FALSE)=$K78,$Q78,IF(HLOOKUP(AU$2,Monitoring_eng!$A$1:$DB$79,Results!$C78,FALSE)=$M78,$R78,IF(HLOOKUP(AU$2,Monitoring_eng!$A$1:$DB$79,Results!$C78,FALSE)=$O78,$S78,"CHYBA")))))</f>
        <v>0</v>
      </c>
      <c r="AV78" s="60">
        <f>IF(ISBLANK(HLOOKUP(AV$2,Monitoring_eng!$A$1:$DB$79,Results!$C78,FALSE)),"",IF(HLOOKUP(AV$2,Monitoring_eng!$A$1:$DB$79,Results!$C78,FALSE)=$I78,$P78,IF(HLOOKUP(AV$2,Monitoring_eng!$A$1:$DB$79,Results!$C78,FALSE)=$K78,$Q78,IF(HLOOKUP(AV$2,Monitoring_eng!$A$1:$DB$79,Results!$C78,FALSE)=$M78,$R78,IF(HLOOKUP(AV$2,Monitoring_eng!$A$1:$DB$79,Results!$C78,FALSE)=$O78,$S78,"CHYBA")))))</f>
        <v>1</v>
      </c>
      <c r="AW78" s="60">
        <f>IF(ISBLANK(HLOOKUP(AW$2,Monitoring_eng!$A$1:$DB$79,Results!$C78,FALSE)),"",IF(HLOOKUP(AW$2,Monitoring_eng!$A$1:$DB$79,Results!$C78,FALSE)=$I78,$P78,IF(HLOOKUP(AW$2,Monitoring_eng!$A$1:$DB$79,Results!$C78,FALSE)=$K78,$Q78,IF(HLOOKUP(AW$2,Monitoring_eng!$A$1:$DB$79,Results!$C78,FALSE)=$M78,$R78,IF(HLOOKUP(AW$2,Monitoring_eng!$A$1:$DB$79,Results!$C78,FALSE)=$O78,$S78,"CHYBA")))))</f>
        <v>1</v>
      </c>
      <c r="AX78" s="60">
        <f>IF(ISBLANK(HLOOKUP(AX$2,Monitoring_eng!$A$1:$DB$79,Results!$C78,FALSE)),"",IF(HLOOKUP(AX$2,Monitoring_eng!$A$1:$DB$79,Results!$C78,FALSE)=$I78,$P78,IF(HLOOKUP(AX$2,Monitoring_eng!$A$1:$DB$79,Results!$C78,FALSE)=$K78,$Q78,IF(HLOOKUP(AX$2,Monitoring_eng!$A$1:$DB$79,Results!$C78,FALSE)=$M78,$R78,IF(HLOOKUP(AX$2,Monitoring_eng!$A$1:$DB$79,Results!$C78,FALSE)=$O78,$S78,"CHYBA")))))</f>
        <v>0</v>
      </c>
      <c r="AY78" s="60">
        <f>IF(ISBLANK(HLOOKUP(AY$2,Monitoring_eng!$A$1:$DB$79,Results!$C78,FALSE)),"",IF(HLOOKUP(AY$2,Monitoring_eng!$A$1:$DB$79,Results!$C78,FALSE)=$I78,$P78,IF(HLOOKUP(AY$2,Monitoring_eng!$A$1:$DB$79,Results!$C78,FALSE)=$K78,$Q78,IF(HLOOKUP(AY$2,Monitoring_eng!$A$1:$DB$79,Results!$C78,FALSE)=$M78,$R78,IF(HLOOKUP(AY$2,Monitoring_eng!$A$1:$DB$79,Results!$C78,FALSE)=$O78,$S78,"CHYBA")))))</f>
        <v>0</v>
      </c>
      <c r="AZ78" s="60">
        <f>IF(ISBLANK(HLOOKUP(AZ$2,Monitoring_eng!$A$1:$DB$79,Results!$C78,FALSE)),"",IF(HLOOKUP(AZ$2,Monitoring_eng!$A$1:$DB$79,Results!$C78,FALSE)=$I78,$P78,IF(HLOOKUP(AZ$2,Monitoring_eng!$A$1:$DB$79,Results!$C78,FALSE)=$K78,$Q78,IF(HLOOKUP(AZ$2,Monitoring_eng!$A$1:$DB$79,Results!$C78,FALSE)=$M78,$R78,IF(HLOOKUP(AZ$2,Monitoring_eng!$A$1:$DB$79,Results!$C78,FALSE)=$O78,$S78,"CHYBA")))))</f>
        <v>0.5</v>
      </c>
      <c r="BA78" s="60">
        <f>IF(ISBLANK(HLOOKUP(BA$2,Monitoring_eng!$A$1:$DB$79,Results!$C78,FALSE)),"",IF(HLOOKUP(BA$2,Monitoring_eng!$A$1:$DB$79,Results!$C78,FALSE)=$I78,$P78,IF(HLOOKUP(BA$2,Monitoring_eng!$A$1:$DB$79,Results!$C78,FALSE)=$K78,$Q78,IF(HLOOKUP(BA$2,Monitoring_eng!$A$1:$DB$79,Results!$C78,FALSE)=$M78,$R78,IF(HLOOKUP(BA$2,Monitoring_eng!$A$1:$DB$79,Results!$C78,FALSE)=$O78,$S78,"CHYBA")))))</f>
        <v>0</v>
      </c>
      <c r="BB78" s="60">
        <f>IF(ISBLANK(HLOOKUP(BB$2,Monitoring_eng!$A$1:$DB$79,Results!$C78,FALSE)),"",IF(HLOOKUP(BB$2,Monitoring_eng!$A$1:$DB$79,Results!$C78,FALSE)=$I78,$P78,IF(HLOOKUP(BB$2,Monitoring_eng!$A$1:$DB$79,Results!$C78,FALSE)=$K78,$Q78,IF(HLOOKUP(BB$2,Monitoring_eng!$A$1:$DB$79,Results!$C78,FALSE)=$M78,$R78,IF(HLOOKUP(BB$2,Monitoring_eng!$A$1:$DB$79,Results!$C78,FALSE)=$O78,$S78,"CHYBA")))))</f>
        <v>0.5</v>
      </c>
      <c r="BC78" s="60">
        <f>IF(ISBLANK(HLOOKUP(BC$2,Monitoring_eng!$A$1:$DB$79,Results!$C78,FALSE)),"",IF(HLOOKUP(BC$2,Monitoring_eng!$A$1:$DB$79,Results!$C78,FALSE)=$I78,$P78,IF(HLOOKUP(BC$2,Monitoring_eng!$A$1:$DB$79,Results!$C78,FALSE)=$K78,$Q78,IF(HLOOKUP(BC$2,Monitoring_eng!$A$1:$DB$79,Results!$C78,FALSE)=$M78,$R78,IF(HLOOKUP(BC$2,Monitoring_eng!$A$1:$DB$79,Results!$C78,FALSE)=$O78,$S78,"CHYBA")))))</f>
        <v>0</v>
      </c>
      <c r="BD78" s="60">
        <f>IF(ISBLANK(HLOOKUP(BD$2,Monitoring_eng!$A$1:$DB$79,Results!$C78,FALSE)),"",IF(HLOOKUP(BD$2,Monitoring_eng!$A$1:$DB$79,Results!$C78,FALSE)=$I78,$P78,IF(HLOOKUP(BD$2,Monitoring_eng!$A$1:$DB$79,Results!$C78,FALSE)=$K78,$Q78,IF(HLOOKUP(BD$2,Monitoring_eng!$A$1:$DB$79,Results!$C78,FALSE)=$M78,$R78,IF(HLOOKUP(BD$2,Monitoring_eng!$A$1:$DB$79,Results!$C78,FALSE)=$O78,$S78,"CHYBA")))))</f>
        <v>0</v>
      </c>
      <c r="BE78" s="60">
        <f>IF(ISBLANK(HLOOKUP(BE$2,Monitoring_eng!$A$1:$DB$79,Results!$C78,FALSE)),"",IF(HLOOKUP(BE$2,Monitoring_eng!$A$1:$DB$79,Results!$C78,FALSE)=$I78,$P78,IF(HLOOKUP(BE$2,Monitoring_eng!$A$1:$DB$79,Results!$C78,FALSE)=$K78,$Q78,IF(HLOOKUP(BE$2,Monitoring_eng!$A$1:$DB$79,Results!$C78,FALSE)=$M78,$R78,IF(HLOOKUP(BE$2,Monitoring_eng!$A$1:$DB$79,Results!$C78,FALSE)=$O78,$S78,"CHYBA")))))</f>
        <v>1</v>
      </c>
      <c r="BF78" s="60">
        <f>IF(ISBLANK(HLOOKUP(BF$2,Monitoring_eng!$A$1:$DB$79,Results!$C78,FALSE)),"",IF(HLOOKUP(BF$2,Monitoring_eng!$A$1:$DB$79,Results!$C78,FALSE)=$I78,$P78,IF(HLOOKUP(BF$2,Monitoring_eng!$A$1:$DB$79,Results!$C78,FALSE)=$K78,$Q78,IF(HLOOKUP(BF$2,Monitoring_eng!$A$1:$DB$79,Results!$C78,FALSE)=$M78,$R78,IF(HLOOKUP(BF$2,Monitoring_eng!$A$1:$DB$79,Results!$C78,FALSE)=$O78,$S78,"CHYBA")))))</f>
        <v>0</v>
      </c>
      <c r="BG78" s="60">
        <f>IF(ISBLANK(HLOOKUP(BG$2,Monitoring_eng!$A$1:$DB$79,Results!$C78,FALSE)),"",IF(HLOOKUP(BG$2,Monitoring_eng!$A$1:$DB$79,Results!$C78,FALSE)=$I78,$P78,IF(HLOOKUP(BG$2,Monitoring_eng!$A$1:$DB$79,Results!$C78,FALSE)=$K78,$Q78,IF(HLOOKUP(BG$2,Monitoring_eng!$A$1:$DB$79,Results!$C78,FALSE)=$M78,$R78,IF(HLOOKUP(BG$2,Monitoring_eng!$A$1:$DB$79,Results!$C78,FALSE)=$O78,$S78,"CHYBA")))))</f>
        <v>0</v>
      </c>
      <c r="BH78" s="60">
        <f>IF(ISBLANK(HLOOKUP(BH$2,Monitoring_eng!$A$1:$DB$79,Results!$C78,FALSE)),"",IF(HLOOKUP(BH$2,Monitoring_eng!$A$1:$DB$79,Results!$C78,FALSE)=$I78,$P78,IF(HLOOKUP(BH$2,Monitoring_eng!$A$1:$DB$79,Results!$C78,FALSE)=$K78,$Q78,IF(HLOOKUP(BH$2,Monitoring_eng!$A$1:$DB$79,Results!$C78,FALSE)=$M78,$R78,IF(HLOOKUP(BH$2,Monitoring_eng!$A$1:$DB$79,Results!$C78,FALSE)=$O78,$S78,"CHYBA")))))</f>
        <v>1</v>
      </c>
      <c r="BI78" s="60">
        <f>IF(ISBLANK(HLOOKUP(BI$2,Monitoring_eng!$A$1:$DB$79,Results!$C78,FALSE)),"",IF(HLOOKUP(BI$2,Monitoring_eng!$A$1:$DB$79,Results!$C78,FALSE)=$I78,$P78,IF(HLOOKUP(BI$2,Monitoring_eng!$A$1:$DB$79,Results!$C78,FALSE)=$K78,$Q78,IF(HLOOKUP(BI$2,Monitoring_eng!$A$1:$DB$79,Results!$C78,FALSE)=$M78,$R78,IF(HLOOKUP(BI$2,Monitoring_eng!$A$1:$DB$79,Results!$C78,FALSE)=$O78,$S78,"CHYBA")))))</f>
        <v>1</v>
      </c>
      <c r="BJ78" s="60">
        <f>IF(ISBLANK(HLOOKUP(BJ$2,Monitoring_eng!$A$1:$DB$79,Results!$C78,FALSE)),"",IF(HLOOKUP(BJ$2,Monitoring_eng!$A$1:$DB$79,Results!$C78,FALSE)=$I78,$P78,IF(HLOOKUP(BJ$2,Monitoring_eng!$A$1:$DB$79,Results!$C78,FALSE)=$K78,$Q78,IF(HLOOKUP(BJ$2,Monitoring_eng!$A$1:$DB$79,Results!$C78,FALSE)=$M78,$R78,IF(HLOOKUP(BJ$2,Monitoring_eng!$A$1:$DB$79,Results!$C78,FALSE)=$O78,$S78,"CHYBA")))))</f>
        <v>0</v>
      </c>
      <c r="BK78" s="60">
        <f>IF(ISBLANK(HLOOKUP(BK$2,Monitoring_eng!$A$1:$DB$79,Results!$C78,FALSE)),"",IF(HLOOKUP(BK$2,Monitoring_eng!$A$1:$DB$79,Results!$C78,FALSE)=$I78,$P78,IF(HLOOKUP(BK$2,Monitoring_eng!$A$1:$DB$79,Results!$C78,FALSE)=$K78,$Q78,IF(HLOOKUP(BK$2,Monitoring_eng!$A$1:$DB$79,Results!$C78,FALSE)=$M78,$R78,IF(HLOOKUP(BK$2,Monitoring_eng!$A$1:$DB$79,Results!$C78,FALSE)=$O78,$S78,"CHYBA")))))</f>
        <v>0</v>
      </c>
      <c r="BL78" s="60">
        <f>IF(ISBLANK(HLOOKUP(BL$2,Monitoring_eng!$A$1:$DB$79,Results!$C78,FALSE)),"",IF(HLOOKUP(BL$2,Monitoring_eng!$A$1:$DB$79,Results!$C78,FALSE)=$I78,$P78,IF(HLOOKUP(BL$2,Monitoring_eng!$A$1:$DB$79,Results!$C78,FALSE)=$K78,$Q78,IF(HLOOKUP(BL$2,Monitoring_eng!$A$1:$DB$79,Results!$C78,FALSE)=$M78,$R78,IF(HLOOKUP(BL$2,Monitoring_eng!$A$1:$DB$79,Results!$C78,FALSE)=$O78,$S78,"CHYBA")))))</f>
        <v>0</v>
      </c>
      <c r="BM78" s="60">
        <f>IF(ISBLANK(HLOOKUP(BM$2,Monitoring_eng!$A$1:$DB$79,Results!$C78,FALSE)),"",IF(HLOOKUP(BM$2,Monitoring_eng!$A$1:$DB$79,Results!$C78,FALSE)=$I78,$P78,IF(HLOOKUP(BM$2,Monitoring_eng!$A$1:$DB$79,Results!$C78,FALSE)=$K78,$Q78,IF(HLOOKUP(BM$2,Monitoring_eng!$A$1:$DB$79,Results!$C78,FALSE)=$M78,$R78,IF(HLOOKUP(BM$2,Monitoring_eng!$A$1:$DB$79,Results!$C78,FALSE)=$O78,$S78,"CHYBA")))))</f>
        <v>1</v>
      </c>
      <c r="BN78" s="60">
        <f>IF(ISBLANK(HLOOKUP(BN$2,Monitoring_eng!$A$1:$DB$79,Results!$C78,FALSE)),"",IF(HLOOKUP(BN$2,Monitoring_eng!$A$1:$DB$79,Results!$C78,FALSE)=$I78,$P78,IF(HLOOKUP(BN$2,Monitoring_eng!$A$1:$DB$79,Results!$C78,FALSE)=$K78,$Q78,IF(HLOOKUP(BN$2,Monitoring_eng!$A$1:$DB$79,Results!$C78,FALSE)=$M78,$R78,IF(HLOOKUP(BN$2,Monitoring_eng!$A$1:$DB$79,Results!$C78,FALSE)=$O78,$S78,"CHYBA")))))</f>
        <v>1</v>
      </c>
      <c r="BO78" s="60">
        <f>IF(ISBLANK(HLOOKUP(BO$2,Monitoring_eng!$A$1:$DB$79,Results!$C78,FALSE)),"",IF(HLOOKUP(BO$2,Monitoring_eng!$A$1:$DB$79,Results!$C78,FALSE)=$I78,$P78,IF(HLOOKUP(BO$2,Monitoring_eng!$A$1:$DB$79,Results!$C78,FALSE)=$K78,$Q78,IF(HLOOKUP(BO$2,Monitoring_eng!$A$1:$DB$79,Results!$C78,FALSE)=$M78,$R78,IF(HLOOKUP(BO$2,Monitoring_eng!$A$1:$DB$79,Results!$C78,FALSE)=$O78,$S78,"CHYBA")))))</f>
        <v>1</v>
      </c>
      <c r="BP78" s="60">
        <f>IF(ISBLANK(HLOOKUP(BP$2,Monitoring_eng!$A$1:$DB$79,Results!$C78,FALSE)),"",IF(HLOOKUP(BP$2,Monitoring_eng!$A$1:$DB$79,Results!$C78,FALSE)=$I78,$P78,IF(HLOOKUP(BP$2,Monitoring_eng!$A$1:$DB$79,Results!$C78,FALSE)=$K78,$Q78,IF(HLOOKUP(BP$2,Monitoring_eng!$A$1:$DB$79,Results!$C78,FALSE)=$M78,$R78,IF(HLOOKUP(BP$2,Monitoring_eng!$A$1:$DB$79,Results!$C78,FALSE)=$O78,$S78,"CHYBA")))))</f>
        <v>1</v>
      </c>
      <c r="BQ78" s="60">
        <f>IF(ISBLANK(HLOOKUP(BQ$2,Monitoring_eng!$A$1:$DB$79,Results!$C78,FALSE)),"",IF(HLOOKUP(BQ$2,Monitoring_eng!$A$1:$DB$79,Results!$C78,FALSE)=$I78,$P78,IF(HLOOKUP(BQ$2,Monitoring_eng!$A$1:$DB$79,Results!$C78,FALSE)=$K78,$Q78,IF(HLOOKUP(BQ$2,Monitoring_eng!$A$1:$DB$79,Results!$C78,FALSE)=$M78,$R78,IF(HLOOKUP(BQ$2,Monitoring_eng!$A$1:$DB$79,Results!$C78,FALSE)=$O78,$S78,"CHYBA")))))</f>
        <v>1</v>
      </c>
    </row>
    <row r="79" spans="1:69" x14ac:dyDescent="0.3">
      <c r="A79" s="37" t="s">
        <v>929</v>
      </c>
      <c r="B79" s="37" t="s">
        <v>379</v>
      </c>
      <c r="C79" s="37">
        <v>78</v>
      </c>
      <c r="D79" s="54" t="s">
        <v>290</v>
      </c>
      <c r="E79" s="54" t="s">
        <v>289</v>
      </c>
      <c r="F79" s="55" t="s">
        <v>74</v>
      </c>
      <c r="G79" s="37">
        <v>1</v>
      </c>
      <c r="H79" s="37" t="s">
        <v>481</v>
      </c>
      <c r="I79" s="37" t="s">
        <v>621</v>
      </c>
      <c r="J79" s="37" t="s">
        <v>482</v>
      </c>
      <c r="K79" s="59" t="s">
        <v>622</v>
      </c>
      <c r="L79" s="37" t="s">
        <v>483</v>
      </c>
      <c r="M79" s="37" t="s">
        <v>623</v>
      </c>
      <c r="N79" s="37" t="s">
        <v>755</v>
      </c>
      <c r="O79" s="37" t="s">
        <v>755</v>
      </c>
      <c r="P79" s="37">
        <f t="shared" si="2"/>
        <v>1</v>
      </c>
      <c r="Q79" s="37">
        <v>0</v>
      </c>
      <c r="R79" s="37">
        <f t="shared" si="3"/>
        <v>0.5</v>
      </c>
      <c r="S79" s="37" t="s">
        <v>755</v>
      </c>
      <c r="T79" s="60">
        <f>IF(ISBLANK(HLOOKUP(T$2,Monitoring_eng!$A$1:$DB$79,Results!$C79,FALSE)),"",IF(HLOOKUP(T$2,Monitoring_eng!$A$1:$DB$79,Results!$C79,FALSE)=$I79,$P79,IF(HLOOKUP(T$2,Monitoring_eng!$A$1:$DB$79,Results!$C79,FALSE)=$K79,$Q79,IF(HLOOKUP(T$2,Monitoring_eng!$A$1:$DB$79,Results!$C79,FALSE)=$M79,$R79,IF(HLOOKUP(T$2,Monitoring_eng!$A$1:$DB$79,Results!$C79,FALSE)=$O79,$S79,"CHYBA")))))</f>
        <v>1</v>
      </c>
      <c r="U79" s="60">
        <f>IF(ISBLANK(HLOOKUP(U$2,Monitoring_eng!$A$1:$DB$79,Results!$C79,FALSE)),"",IF(HLOOKUP(U$2,Monitoring_eng!$A$1:$DB$79,Results!$C79,FALSE)=$I79,$P79,IF(HLOOKUP(U$2,Monitoring_eng!$A$1:$DB$79,Results!$C79,FALSE)=$K79,$Q79,IF(HLOOKUP(U$2,Monitoring_eng!$A$1:$DB$79,Results!$C79,FALSE)=$M79,$R79,IF(HLOOKUP(U$2,Monitoring_eng!$A$1:$DB$79,Results!$C79,FALSE)=$O79,$S79,"CHYBA")))))</f>
        <v>0</v>
      </c>
      <c r="V79" s="60">
        <f>IF(ISBLANK(HLOOKUP(V$2,Monitoring_eng!$A$1:$DB$79,Results!$C79,FALSE)),"",IF(HLOOKUP(V$2,Monitoring_eng!$A$1:$DB$79,Results!$C79,FALSE)=$I79,$P79,IF(HLOOKUP(V$2,Monitoring_eng!$A$1:$DB$79,Results!$C79,FALSE)=$K79,$Q79,IF(HLOOKUP(V$2,Monitoring_eng!$A$1:$DB$79,Results!$C79,FALSE)=$M79,$R79,IF(HLOOKUP(V$2,Monitoring_eng!$A$1:$DB$79,Results!$C79,FALSE)=$O79,$S79,"CHYBA")))))</f>
        <v>1</v>
      </c>
      <c r="W79" s="60">
        <f>IF(ISBLANK(HLOOKUP(W$2,Monitoring_eng!$A$1:$DB$79,Results!$C79,FALSE)),"",IF(HLOOKUP(W$2,Monitoring_eng!$A$1:$DB$79,Results!$C79,FALSE)=$I79,$P79,IF(HLOOKUP(W$2,Monitoring_eng!$A$1:$DB$79,Results!$C79,FALSE)=$K79,$Q79,IF(HLOOKUP(W$2,Monitoring_eng!$A$1:$DB$79,Results!$C79,FALSE)=$M79,$R79,IF(HLOOKUP(W$2,Monitoring_eng!$A$1:$DB$79,Results!$C79,FALSE)=$O79,$S79,"CHYBA")))))</f>
        <v>1</v>
      </c>
      <c r="X79" s="60">
        <f>IF(ISBLANK(HLOOKUP(X$2,Monitoring_eng!$A$1:$DB$79,Results!$C79,FALSE)),"",IF(HLOOKUP(X$2,Monitoring_eng!$A$1:$DB$79,Results!$C79,FALSE)=$I79,$P79,IF(HLOOKUP(X$2,Monitoring_eng!$A$1:$DB$79,Results!$C79,FALSE)=$K79,$Q79,IF(HLOOKUP(X$2,Monitoring_eng!$A$1:$DB$79,Results!$C79,FALSE)=$M79,$R79,IF(HLOOKUP(X$2,Monitoring_eng!$A$1:$DB$79,Results!$C79,FALSE)=$O79,$S79,"CHYBA")))))</f>
        <v>0</v>
      </c>
      <c r="Y79" s="60">
        <f>IF(ISBLANK(HLOOKUP(Y$2,Monitoring_eng!$A$1:$DB$79,Results!$C79,FALSE)),"",IF(HLOOKUP(Y$2,Monitoring_eng!$A$1:$DB$79,Results!$C79,FALSE)=$I79,$P79,IF(HLOOKUP(Y$2,Monitoring_eng!$A$1:$DB$79,Results!$C79,FALSE)=$K79,$Q79,IF(HLOOKUP(Y$2,Monitoring_eng!$A$1:$DB$79,Results!$C79,FALSE)=$M79,$R79,IF(HLOOKUP(Y$2,Monitoring_eng!$A$1:$DB$79,Results!$C79,FALSE)=$O79,$S79,"CHYBA")))))</f>
        <v>1</v>
      </c>
      <c r="Z79" s="60">
        <f>IF(ISBLANK(HLOOKUP(Z$2,Monitoring_eng!$A$1:$DB$79,Results!$C79,FALSE)),"",IF(HLOOKUP(Z$2,Monitoring_eng!$A$1:$DB$79,Results!$C79,FALSE)=$I79,$P79,IF(HLOOKUP(Z$2,Monitoring_eng!$A$1:$DB$79,Results!$C79,FALSE)=$K79,$Q79,IF(HLOOKUP(Z$2,Monitoring_eng!$A$1:$DB$79,Results!$C79,FALSE)=$M79,$R79,IF(HLOOKUP(Z$2,Monitoring_eng!$A$1:$DB$79,Results!$C79,FALSE)=$O79,$S79,"CHYBA")))))</f>
        <v>1</v>
      </c>
      <c r="AA79" s="60">
        <f>IF(ISBLANK(HLOOKUP(AA$2,Monitoring_eng!$A$1:$DB$79,Results!$C79,FALSE)),"",IF(HLOOKUP(AA$2,Monitoring_eng!$A$1:$DB$79,Results!$C79,FALSE)=$I79,$P79,IF(HLOOKUP(AA$2,Monitoring_eng!$A$1:$DB$79,Results!$C79,FALSE)=$K79,$Q79,IF(HLOOKUP(AA$2,Monitoring_eng!$A$1:$DB$79,Results!$C79,FALSE)=$M79,$R79,IF(HLOOKUP(AA$2,Monitoring_eng!$A$1:$DB$79,Results!$C79,FALSE)=$O79,$S79,"CHYBA")))))</f>
        <v>0</v>
      </c>
      <c r="AB79" s="60">
        <f>IF(ISBLANK(HLOOKUP(AB$2,Monitoring_eng!$A$1:$DB$79,Results!$C79,FALSE)),"",IF(HLOOKUP(AB$2,Monitoring_eng!$A$1:$DB$79,Results!$C79,FALSE)=$I79,$P79,IF(HLOOKUP(AB$2,Monitoring_eng!$A$1:$DB$79,Results!$C79,FALSE)=$K79,$Q79,IF(HLOOKUP(AB$2,Monitoring_eng!$A$1:$DB$79,Results!$C79,FALSE)=$M79,$R79,IF(HLOOKUP(AB$2,Monitoring_eng!$A$1:$DB$79,Results!$C79,FALSE)=$O79,$S79,"CHYBA")))))</f>
        <v>1</v>
      </c>
      <c r="AC79" s="60">
        <f>IF(ISBLANK(HLOOKUP(AC$2,Monitoring_eng!$A$1:$DB$79,Results!$C79,FALSE)),"",IF(HLOOKUP(AC$2,Monitoring_eng!$A$1:$DB$79,Results!$C79,FALSE)=$I79,$P79,IF(HLOOKUP(AC$2,Monitoring_eng!$A$1:$DB$79,Results!$C79,FALSE)=$K79,$Q79,IF(HLOOKUP(AC$2,Monitoring_eng!$A$1:$DB$79,Results!$C79,FALSE)=$M79,$R79,IF(HLOOKUP(AC$2,Monitoring_eng!$A$1:$DB$79,Results!$C79,FALSE)=$O79,$S79,"CHYBA")))))</f>
        <v>1</v>
      </c>
      <c r="AD79" s="60">
        <f>IF(ISBLANK(HLOOKUP(AD$2,Monitoring_eng!$A$1:$DB$79,Results!$C79,FALSE)),"",IF(HLOOKUP(AD$2,Monitoring_eng!$A$1:$DB$79,Results!$C79,FALSE)=$I79,$P79,IF(HLOOKUP(AD$2,Monitoring_eng!$A$1:$DB$79,Results!$C79,FALSE)=$K79,$Q79,IF(HLOOKUP(AD$2,Monitoring_eng!$A$1:$DB$79,Results!$C79,FALSE)=$M79,$R79,IF(HLOOKUP(AD$2,Monitoring_eng!$A$1:$DB$79,Results!$C79,FALSE)=$O79,$S79,"CHYBA")))))</f>
        <v>1</v>
      </c>
      <c r="AE79" s="60">
        <f>IF(ISBLANK(HLOOKUP(AE$2,Monitoring_eng!$A$1:$DB$79,Results!$C79,FALSE)),"",IF(HLOOKUP(AE$2,Monitoring_eng!$A$1:$DB$79,Results!$C79,FALSE)=$I79,$P79,IF(HLOOKUP(AE$2,Monitoring_eng!$A$1:$DB$79,Results!$C79,FALSE)=$K79,$Q79,IF(HLOOKUP(AE$2,Monitoring_eng!$A$1:$DB$79,Results!$C79,FALSE)=$M79,$R79,IF(HLOOKUP(AE$2,Monitoring_eng!$A$1:$DB$79,Results!$C79,FALSE)=$O79,$S79,"CHYBA")))))</f>
        <v>0</v>
      </c>
      <c r="AF79" s="60">
        <f>IF(ISBLANK(HLOOKUP(AF$2,Monitoring_eng!$A$1:$DB$79,Results!$C79,FALSE)),"",IF(HLOOKUP(AF$2,Monitoring_eng!$A$1:$DB$79,Results!$C79,FALSE)=$I79,$P79,IF(HLOOKUP(AF$2,Monitoring_eng!$A$1:$DB$79,Results!$C79,FALSE)=$K79,$Q79,IF(HLOOKUP(AF$2,Monitoring_eng!$A$1:$DB$79,Results!$C79,FALSE)=$M79,$R79,IF(HLOOKUP(AF$2,Monitoring_eng!$A$1:$DB$79,Results!$C79,FALSE)=$O79,$S79,"CHYBA")))))</f>
        <v>1</v>
      </c>
      <c r="AG79" s="60">
        <f>IF(ISBLANK(HLOOKUP(AG$2,Monitoring_eng!$A$1:$DB$79,Results!$C79,FALSE)),"",IF(HLOOKUP(AG$2,Monitoring_eng!$A$1:$DB$79,Results!$C79,FALSE)=$I79,$P79,IF(HLOOKUP(AG$2,Monitoring_eng!$A$1:$DB$79,Results!$C79,FALSE)=$K79,$Q79,IF(HLOOKUP(AG$2,Monitoring_eng!$A$1:$DB$79,Results!$C79,FALSE)=$M79,$R79,IF(HLOOKUP(AG$2,Monitoring_eng!$A$1:$DB$79,Results!$C79,FALSE)=$O79,$S79,"CHYBA")))))</f>
        <v>1</v>
      </c>
      <c r="AH79" s="60">
        <f>IF(ISBLANK(HLOOKUP(AH$2,Monitoring_eng!$A$1:$DB$79,Results!$C79,FALSE)),"",IF(HLOOKUP(AH$2,Monitoring_eng!$A$1:$DB$79,Results!$C79,FALSE)=$I79,$P79,IF(HLOOKUP(AH$2,Monitoring_eng!$A$1:$DB$79,Results!$C79,FALSE)=$K79,$Q79,IF(HLOOKUP(AH$2,Monitoring_eng!$A$1:$DB$79,Results!$C79,FALSE)=$M79,$R79,IF(HLOOKUP(AH$2,Monitoring_eng!$A$1:$DB$79,Results!$C79,FALSE)=$O79,$S79,"CHYBA")))))</f>
        <v>1</v>
      </c>
      <c r="AI79" s="60">
        <f>IF(ISBLANK(HLOOKUP(AI$2,Monitoring_eng!$A$1:$DB$79,Results!$C79,FALSE)),"",IF(HLOOKUP(AI$2,Monitoring_eng!$A$1:$DB$79,Results!$C79,FALSE)=$I79,$P79,IF(HLOOKUP(AI$2,Monitoring_eng!$A$1:$DB$79,Results!$C79,FALSE)=$K79,$Q79,IF(HLOOKUP(AI$2,Monitoring_eng!$A$1:$DB$79,Results!$C79,FALSE)=$M79,$R79,IF(HLOOKUP(AI$2,Monitoring_eng!$A$1:$DB$79,Results!$C79,FALSE)=$O79,$S79,"CHYBA")))))</f>
        <v>0</v>
      </c>
      <c r="AJ79" s="60">
        <f>IF(ISBLANK(HLOOKUP(AJ$2,Monitoring_eng!$A$1:$DB$79,Results!$C79,FALSE)),"",IF(HLOOKUP(AJ$2,Monitoring_eng!$A$1:$DB$79,Results!$C79,FALSE)=$I79,$P79,IF(HLOOKUP(AJ$2,Monitoring_eng!$A$1:$DB$79,Results!$C79,FALSE)=$K79,$Q79,IF(HLOOKUP(AJ$2,Monitoring_eng!$A$1:$DB$79,Results!$C79,FALSE)=$M79,$R79,IF(HLOOKUP(AJ$2,Monitoring_eng!$A$1:$DB$79,Results!$C79,FALSE)=$O79,$S79,"CHYBA")))))</f>
        <v>1</v>
      </c>
      <c r="AK79" s="60">
        <f>IF(ISBLANK(HLOOKUP(AK$2,Monitoring_eng!$A$1:$DB$79,Results!$C79,FALSE)),"",IF(HLOOKUP(AK$2,Monitoring_eng!$A$1:$DB$79,Results!$C79,FALSE)=$I79,$P79,IF(HLOOKUP(AK$2,Monitoring_eng!$A$1:$DB$79,Results!$C79,FALSE)=$K79,$Q79,IF(HLOOKUP(AK$2,Monitoring_eng!$A$1:$DB$79,Results!$C79,FALSE)=$M79,$R79,IF(HLOOKUP(AK$2,Monitoring_eng!$A$1:$DB$79,Results!$C79,FALSE)=$O79,$S79,"CHYBA")))))</f>
        <v>0</v>
      </c>
      <c r="AL79" s="60">
        <f>IF(ISBLANK(HLOOKUP(AL$2,Monitoring_eng!$A$1:$DB$79,Results!$C79,FALSE)),"",IF(HLOOKUP(AL$2,Monitoring_eng!$A$1:$DB$79,Results!$C79,FALSE)=$I79,$P79,IF(HLOOKUP(AL$2,Monitoring_eng!$A$1:$DB$79,Results!$C79,FALSE)=$K79,$Q79,IF(HLOOKUP(AL$2,Monitoring_eng!$A$1:$DB$79,Results!$C79,FALSE)=$M79,$R79,IF(HLOOKUP(AL$2,Monitoring_eng!$A$1:$DB$79,Results!$C79,FALSE)=$O79,$S79,"CHYBA")))))</f>
        <v>0</v>
      </c>
      <c r="AM79" s="60">
        <f>IF(ISBLANK(HLOOKUP(AM$2,Monitoring_eng!$A$1:$DB$79,Results!$C79,FALSE)),"",IF(HLOOKUP(AM$2,Monitoring_eng!$A$1:$DB$79,Results!$C79,FALSE)=$I79,$P79,IF(HLOOKUP(AM$2,Monitoring_eng!$A$1:$DB$79,Results!$C79,FALSE)=$K79,$Q79,IF(HLOOKUP(AM$2,Monitoring_eng!$A$1:$DB$79,Results!$C79,FALSE)=$M79,$R79,IF(HLOOKUP(AM$2,Monitoring_eng!$A$1:$DB$79,Results!$C79,FALSE)=$O79,$S79,"CHYBA")))))</f>
        <v>0</v>
      </c>
      <c r="AN79" s="60">
        <f>IF(ISBLANK(HLOOKUP(AN$2,Monitoring_eng!$A$1:$DB$79,Results!$C79,FALSE)),"",IF(HLOOKUP(AN$2,Monitoring_eng!$A$1:$DB$79,Results!$C79,FALSE)=$I79,$P79,IF(HLOOKUP(AN$2,Monitoring_eng!$A$1:$DB$79,Results!$C79,FALSE)=$K79,$Q79,IF(HLOOKUP(AN$2,Monitoring_eng!$A$1:$DB$79,Results!$C79,FALSE)=$M79,$R79,IF(HLOOKUP(AN$2,Monitoring_eng!$A$1:$DB$79,Results!$C79,FALSE)=$O79,$S79,"CHYBA")))))</f>
        <v>1</v>
      </c>
      <c r="AO79" s="60">
        <f>IF(ISBLANK(HLOOKUP(AO$2,Monitoring_eng!$A$1:$DB$79,Results!$C79,FALSE)),"",IF(HLOOKUP(AO$2,Monitoring_eng!$A$1:$DB$79,Results!$C79,FALSE)=$I79,$P79,IF(HLOOKUP(AO$2,Monitoring_eng!$A$1:$DB$79,Results!$C79,FALSE)=$K79,$Q79,IF(HLOOKUP(AO$2,Monitoring_eng!$A$1:$DB$79,Results!$C79,FALSE)=$M79,$R79,IF(HLOOKUP(AO$2,Monitoring_eng!$A$1:$DB$79,Results!$C79,FALSE)=$O79,$S79,"CHYBA")))))</f>
        <v>1</v>
      </c>
      <c r="AP79" s="60">
        <f>IF(ISBLANK(HLOOKUP(AP$2,Monitoring_eng!$A$1:$DB$79,Results!$C79,FALSE)),"",IF(HLOOKUP(AP$2,Monitoring_eng!$A$1:$DB$79,Results!$C79,FALSE)=$I79,$P79,IF(HLOOKUP(AP$2,Monitoring_eng!$A$1:$DB$79,Results!$C79,FALSE)=$K79,$Q79,IF(HLOOKUP(AP$2,Monitoring_eng!$A$1:$DB$79,Results!$C79,FALSE)=$M79,$R79,IF(HLOOKUP(AP$2,Monitoring_eng!$A$1:$DB$79,Results!$C79,FALSE)=$O79,$S79,"CHYBA")))))</f>
        <v>1</v>
      </c>
      <c r="AQ79" s="60">
        <f>IF(ISBLANK(HLOOKUP(AQ$2,Monitoring_eng!$A$1:$DB$79,Results!$C79,FALSE)),"",IF(HLOOKUP(AQ$2,Monitoring_eng!$A$1:$DB$79,Results!$C79,FALSE)=$I79,$P79,IF(HLOOKUP(AQ$2,Monitoring_eng!$A$1:$DB$79,Results!$C79,FALSE)=$K79,$Q79,IF(HLOOKUP(AQ$2,Monitoring_eng!$A$1:$DB$79,Results!$C79,FALSE)=$M79,$R79,IF(HLOOKUP(AQ$2,Monitoring_eng!$A$1:$DB$79,Results!$C79,FALSE)=$O79,$S79,"CHYBA")))))</f>
        <v>1</v>
      </c>
      <c r="AR79" s="60">
        <f>IF(ISBLANK(HLOOKUP(AR$2,Monitoring_eng!$A$1:$DB$79,Results!$C79,FALSE)),"",IF(HLOOKUP(AR$2,Monitoring_eng!$A$1:$DB$79,Results!$C79,FALSE)=$I79,$P79,IF(HLOOKUP(AR$2,Monitoring_eng!$A$1:$DB$79,Results!$C79,FALSE)=$K79,$Q79,IF(HLOOKUP(AR$2,Monitoring_eng!$A$1:$DB$79,Results!$C79,FALSE)=$M79,$R79,IF(HLOOKUP(AR$2,Monitoring_eng!$A$1:$DB$79,Results!$C79,FALSE)=$O79,$S79,"CHYBA")))))</f>
        <v>1</v>
      </c>
      <c r="AS79" s="60">
        <f>IF(ISBLANK(HLOOKUP(AS$2,Monitoring_eng!$A$1:$DB$79,Results!$C79,FALSE)),"",IF(HLOOKUP(AS$2,Monitoring_eng!$A$1:$DB$79,Results!$C79,FALSE)=$I79,$P79,IF(HLOOKUP(AS$2,Monitoring_eng!$A$1:$DB$79,Results!$C79,FALSE)=$K79,$Q79,IF(HLOOKUP(AS$2,Monitoring_eng!$A$1:$DB$79,Results!$C79,FALSE)=$M79,$R79,IF(HLOOKUP(AS$2,Monitoring_eng!$A$1:$DB$79,Results!$C79,FALSE)=$O79,$S79,"CHYBA")))))</f>
        <v>1</v>
      </c>
      <c r="AT79" s="60">
        <f>IF(ISBLANK(HLOOKUP(AT$2,Monitoring_eng!$A$1:$DB$79,Results!$C79,FALSE)),"",IF(HLOOKUP(AT$2,Monitoring_eng!$A$1:$DB$79,Results!$C79,FALSE)=$I79,$P79,IF(HLOOKUP(AT$2,Monitoring_eng!$A$1:$DB$79,Results!$C79,FALSE)=$K79,$Q79,IF(HLOOKUP(AT$2,Monitoring_eng!$A$1:$DB$79,Results!$C79,FALSE)=$M79,$R79,IF(HLOOKUP(AT$2,Monitoring_eng!$A$1:$DB$79,Results!$C79,FALSE)=$O79,$S79,"CHYBA")))))</f>
        <v>0</v>
      </c>
      <c r="AU79" s="60">
        <f>IF(ISBLANK(HLOOKUP(AU$2,Monitoring_eng!$A$1:$DB$79,Results!$C79,FALSE)),"",IF(HLOOKUP(AU$2,Monitoring_eng!$A$1:$DB$79,Results!$C79,FALSE)=$I79,$P79,IF(HLOOKUP(AU$2,Monitoring_eng!$A$1:$DB$79,Results!$C79,FALSE)=$K79,$Q79,IF(HLOOKUP(AU$2,Monitoring_eng!$A$1:$DB$79,Results!$C79,FALSE)=$M79,$R79,IF(HLOOKUP(AU$2,Monitoring_eng!$A$1:$DB$79,Results!$C79,FALSE)=$O79,$S79,"CHYBA")))))</f>
        <v>1</v>
      </c>
      <c r="AV79" s="60">
        <f>IF(ISBLANK(HLOOKUP(AV$2,Monitoring_eng!$A$1:$DB$79,Results!$C79,FALSE)),"",IF(HLOOKUP(AV$2,Monitoring_eng!$A$1:$DB$79,Results!$C79,FALSE)=$I79,$P79,IF(HLOOKUP(AV$2,Monitoring_eng!$A$1:$DB$79,Results!$C79,FALSE)=$K79,$Q79,IF(HLOOKUP(AV$2,Monitoring_eng!$A$1:$DB$79,Results!$C79,FALSE)=$M79,$R79,IF(HLOOKUP(AV$2,Monitoring_eng!$A$1:$DB$79,Results!$C79,FALSE)=$O79,$S79,"CHYBA")))))</f>
        <v>0</v>
      </c>
      <c r="AW79" s="60">
        <f>IF(ISBLANK(HLOOKUP(AW$2,Monitoring_eng!$A$1:$DB$79,Results!$C79,FALSE)),"",IF(HLOOKUP(AW$2,Monitoring_eng!$A$1:$DB$79,Results!$C79,FALSE)=$I79,$P79,IF(HLOOKUP(AW$2,Monitoring_eng!$A$1:$DB$79,Results!$C79,FALSE)=$K79,$Q79,IF(HLOOKUP(AW$2,Monitoring_eng!$A$1:$DB$79,Results!$C79,FALSE)=$M79,$R79,IF(HLOOKUP(AW$2,Monitoring_eng!$A$1:$DB$79,Results!$C79,FALSE)=$O79,$S79,"CHYBA")))))</f>
        <v>0</v>
      </c>
      <c r="AX79" s="60">
        <f>IF(ISBLANK(HLOOKUP(AX$2,Monitoring_eng!$A$1:$DB$79,Results!$C79,FALSE)),"",IF(HLOOKUP(AX$2,Monitoring_eng!$A$1:$DB$79,Results!$C79,FALSE)=$I79,$P79,IF(HLOOKUP(AX$2,Monitoring_eng!$A$1:$DB$79,Results!$C79,FALSE)=$K79,$Q79,IF(HLOOKUP(AX$2,Monitoring_eng!$A$1:$DB$79,Results!$C79,FALSE)=$M79,$R79,IF(HLOOKUP(AX$2,Monitoring_eng!$A$1:$DB$79,Results!$C79,FALSE)=$O79,$S79,"CHYBA")))))</f>
        <v>0</v>
      </c>
      <c r="AY79" s="60">
        <f>IF(ISBLANK(HLOOKUP(AY$2,Monitoring_eng!$A$1:$DB$79,Results!$C79,FALSE)),"",IF(HLOOKUP(AY$2,Monitoring_eng!$A$1:$DB$79,Results!$C79,FALSE)=$I79,$P79,IF(HLOOKUP(AY$2,Monitoring_eng!$A$1:$DB$79,Results!$C79,FALSE)=$K79,$Q79,IF(HLOOKUP(AY$2,Monitoring_eng!$A$1:$DB$79,Results!$C79,FALSE)=$M79,$R79,IF(HLOOKUP(AY$2,Monitoring_eng!$A$1:$DB$79,Results!$C79,FALSE)=$O79,$S79,"CHYBA")))))</f>
        <v>1</v>
      </c>
      <c r="AZ79" s="60">
        <f>IF(ISBLANK(HLOOKUP(AZ$2,Monitoring_eng!$A$1:$DB$79,Results!$C79,FALSE)),"",IF(HLOOKUP(AZ$2,Monitoring_eng!$A$1:$DB$79,Results!$C79,FALSE)=$I79,$P79,IF(HLOOKUP(AZ$2,Monitoring_eng!$A$1:$DB$79,Results!$C79,FALSE)=$K79,$Q79,IF(HLOOKUP(AZ$2,Monitoring_eng!$A$1:$DB$79,Results!$C79,FALSE)=$M79,$R79,IF(HLOOKUP(AZ$2,Monitoring_eng!$A$1:$DB$79,Results!$C79,FALSE)=$O79,$S79,"CHYBA")))))</f>
        <v>1</v>
      </c>
      <c r="BA79" s="60">
        <f>IF(ISBLANK(HLOOKUP(BA$2,Monitoring_eng!$A$1:$DB$79,Results!$C79,FALSE)),"",IF(HLOOKUP(BA$2,Monitoring_eng!$A$1:$DB$79,Results!$C79,FALSE)=$I79,$P79,IF(HLOOKUP(BA$2,Monitoring_eng!$A$1:$DB$79,Results!$C79,FALSE)=$K79,$Q79,IF(HLOOKUP(BA$2,Monitoring_eng!$A$1:$DB$79,Results!$C79,FALSE)=$M79,$R79,IF(HLOOKUP(BA$2,Monitoring_eng!$A$1:$DB$79,Results!$C79,FALSE)=$O79,$S79,"CHYBA")))))</f>
        <v>1</v>
      </c>
      <c r="BB79" s="60">
        <f>IF(ISBLANK(HLOOKUP(BB$2,Monitoring_eng!$A$1:$DB$79,Results!$C79,FALSE)),"",IF(HLOOKUP(BB$2,Monitoring_eng!$A$1:$DB$79,Results!$C79,FALSE)=$I79,$P79,IF(HLOOKUP(BB$2,Monitoring_eng!$A$1:$DB$79,Results!$C79,FALSE)=$K79,$Q79,IF(HLOOKUP(BB$2,Monitoring_eng!$A$1:$DB$79,Results!$C79,FALSE)=$M79,$R79,IF(HLOOKUP(BB$2,Monitoring_eng!$A$1:$DB$79,Results!$C79,FALSE)=$O79,$S79,"CHYBA")))))</f>
        <v>1</v>
      </c>
      <c r="BC79" s="60">
        <f>IF(ISBLANK(HLOOKUP(BC$2,Monitoring_eng!$A$1:$DB$79,Results!$C79,FALSE)),"",IF(HLOOKUP(BC$2,Monitoring_eng!$A$1:$DB$79,Results!$C79,FALSE)=$I79,$P79,IF(HLOOKUP(BC$2,Monitoring_eng!$A$1:$DB$79,Results!$C79,FALSE)=$K79,$Q79,IF(HLOOKUP(BC$2,Monitoring_eng!$A$1:$DB$79,Results!$C79,FALSE)=$M79,$R79,IF(HLOOKUP(BC$2,Monitoring_eng!$A$1:$DB$79,Results!$C79,FALSE)=$O79,$S79,"CHYBA")))))</f>
        <v>1</v>
      </c>
      <c r="BD79" s="60">
        <f>IF(ISBLANK(HLOOKUP(BD$2,Monitoring_eng!$A$1:$DB$79,Results!$C79,FALSE)),"",IF(HLOOKUP(BD$2,Monitoring_eng!$A$1:$DB$79,Results!$C79,FALSE)=$I79,$P79,IF(HLOOKUP(BD$2,Monitoring_eng!$A$1:$DB$79,Results!$C79,FALSE)=$K79,$Q79,IF(HLOOKUP(BD$2,Monitoring_eng!$A$1:$DB$79,Results!$C79,FALSE)=$M79,$R79,IF(HLOOKUP(BD$2,Monitoring_eng!$A$1:$DB$79,Results!$C79,FALSE)=$O79,$S79,"CHYBA")))))</f>
        <v>0</v>
      </c>
      <c r="BE79" s="60">
        <f>IF(ISBLANK(HLOOKUP(BE$2,Monitoring_eng!$A$1:$DB$79,Results!$C79,FALSE)),"",IF(HLOOKUP(BE$2,Monitoring_eng!$A$1:$DB$79,Results!$C79,FALSE)=$I79,$P79,IF(HLOOKUP(BE$2,Monitoring_eng!$A$1:$DB$79,Results!$C79,FALSE)=$K79,$Q79,IF(HLOOKUP(BE$2,Monitoring_eng!$A$1:$DB$79,Results!$C79,FALSE)=$M79,$R79,IF(HLOOKUP(BE$2,Monitoring_eng!$A$1:$DB$79,Results!$C79,FALSE)=$O79,$S79,"CHYBA")))))</f>
        <v>1</v>
      </c>
      <c r="BF79" s="60">
        <f>IF(ISBLANK(HLOOKUP(BF$2,Monitoring_eng!$A$1:$DB$79,Results!$C79,FALSE)),"",IF(HLOOKUP(BF$2,Monitoring_eng!$A$1:$DB$79,Results!$C79,FALSE)=$I79,$P79,IF(HLOOKUP(BF$2,Monitoring_eng!$A$1:$DB$79,Results!$C79,FALSE)=$K79,$Q79,IF(HLOOKUP(BF$2,Monitoring_eng!$A$1:$DB$79,Results!$C79,FALSE)=$M79,$R79,IF(HLOOKUP(BF$2,Monitoring_eng!$A$1:$DB$79,Results!$C79,FALSE)=$O79,$S79,"CHYBA")))))</f>
        <v>1</v>
      </c>
      <c r="BG79" s="60">
        <f>IF(ISBLANK(HLOOKUP(BG$2,Monitoring_eng!$A$1:$DB$79,Results!$C79,FALSE)),"",IF(HLOOKUP(BG$2,Monitoring_eng!$A$1:$DB$79,Results!$C79,FALSE)=$I79,$P79,IF(HLOOKUP(BG$2,Monitoring_eng!$A$1:$DB$79,Results!$C79,FALSE)=$K79,$Q79,IF(HLOOKUP(BG$2,Monitoring_eng!$A$1:$DB$79,Results!$C79,FALSE)=$M79,$R79,IF(HLOOKUP(BG$2,Monitoring_eng!$A$1:$DB$79,Results!$C79,FALSE)=$O79,$S79,"CHYBA")))))</f>
        <v>1</v>
      </c>
      <c r="BH79" s="60">
        <f>IF(ISBLANK(HLOOKUP(BH$2,Monitoring_eng!$A$1:$DB$79,Results!$C79,FALSE)),"",IF(HLOOKUP(BH$2,Monitoring_eng!$A$1:$DB$79,Results!$C79,FALSE)=$I79,$P79,IF(HLOOKUP(BH$2,Monitoring_eng!$A$1:$DB$79,Results!$C79,FALSE)=$K79,$Q79,IF(HLOOKUP(BH$2,Monitoring_eng!$A$1:$DB$79,Results!$C79,FALSE)=$M79,$R79,IF(HLOOKUP(BH$2,Monitoring_eng!$A$1:$DB$79,Results!$C79,FALSE)=$O79,$S79,"CHYBA")))))</f>
        <v>1</v>
      </c>
      <c r="BI79" s="60">
        <f>IF(ISBLANK(HLOOKUP(BI$2,Monitoring_eng!$A$1:$DB$79,Results!$C79,FALSE)),"",IF(HLOOKUP(BI$2,Monitoring_eng!$A$1:$DB$79,Results!$C79,FALSE)=$I79,$P79,IF(HLOOKUP(BI$2,Monitoring_eng!$A$1:$DB$79,Results!$C79,FALSE)=$K79,$Q79,IF(HLOOKUP(BI$2,Monitoring_eng!$A$1:$DB$79,Results!$C79,FALSE)=$M79,$R79,IF(HLOOKUP(BI$2,Monitoring_eng!$A$1:$DB$79,Results!$C79,FALSE)=$O79,$S79,"CHYBA")))))</f>
        <v>1</v>
      </c>
      <c r="BJ79" s="60">
        <f>IF(ISBLANK(HLOOKUP(BJ$2,Monitoring_eng!$A$1:$DB$79,Results!$C79,FALSE)),"",IF(HLOOKUP(BJ$2,Monitoring_eng!$A$1:$DB$79,Results!$C79,FALSE)=$I79,$P79,IF(HLOOKUP(BJ$2,Monitoring_eng!$A$1:$DB$79,Results!$C79,FALSE)=$K79,$Q79,IF(HLOOKUP(BJ$2,Monitoring_eng!$A$1:$DB$79,Results!$C79,FALSE)=$M79,$R79,IF(HLOOKUP(BJ$2,Monitoring_eng!$A$1:$DB$79,Results!$C79,FALSE)=$O79,$S79,"CHYBA")))))</f>
        <v>1</v>
      </c>
      <c r="BK79" s="60">
        <f>IF(ISBLANK(HLOOKUP(BK$2,Monitoring_eng!$A$1:$DB$79,Results!$C79,FALSE)),"",IF(HLOOKUP(BK$2,Monitoring_eng!$A$1:$DB$79,Results!$C79,FALSE)=$I79,$P79,IF(HLOOKUP(BK$2,Monitoring_eng!$A$1:$DB$79,Results!$C79,FALSE)=$K79,$Q79,IF(HLOOKUP(BK$2,Monitoring_eng!$A$1:$DB$79,Results!$C79,FALSE)=$M79,$R79,IF(HLOOKUP(BK$2,Monitoring_eng!$A$1:$DB$79,Results!$C79,FALSE)=$O79,$S79,"CHYBA")))))</f>
        <v>0</v>
      </c>
      <c r="BL79" s="60">
        <f>IF(ISBLANK(HLOOKUP(BL$2,Monitoring_eng!$A$1:$DB$79,Results!$C79,FALSE)),"",IF(HLOOKUP(BL$2,Monitoring_eng!$A$1:$DB$79,Results!$C79,FALSE)=$I79,$P79,IF(HLOOKUP(BL$2,Monitoring_eng!$A$1:$DB$79,Results!$C79,FALSE)=$K79,$Q79,IF(HLOOKUP(BL$2,Monitoring_eng!$A$1:$DB$79,Results!$C79,FALSE)=$M79,$R79,IF(HLOOKUP(BL$2,Monitoring_eng!$A$1:$DB$79,Results!$C79,FALSE)=$O79,$S79,"CHYBA")))))</f>
        <v>1</v>
      </c>
      <c r="BM79" s="60">
        <f>IF(ISBLANK(HLOOKUP(BM$2,Monitoring_eng!$A$1:$DB$79,Results!$C79,FALSE)),"",IF(HLOOKUP(BM$2,Monitoring_eng!$A$1:$DB$79,Results!$C79,FALSE)=$I79,$P79,IF(HLOOKUP(BM$2,Monitoring_eng!$A$1:$DB$79,Results!$C79,FALSE)=$K79,$Q79,IF(HLOOKUP(BM$2,Monitoring_eng!$A$1:$DB$79,Results!$C79,FALSE)=$M79,$R79,IF(HLOOKUP(BM$2,Monitoring_eng!$A$1:$DB$79,Results!$C79,FALSE)=$O79,$S79,"CHYBA")))))</f>
        <v>1</v>
      </c>
      <c r="BN79" s="60">
        <f>IF(ISBLANK(HLOOKUP(BN$2,Monitoring_eng!$A$1:$DB$79,Results!$C79,FALSE)),"",IF(HLOOKUP(BN$2,Monitoring_eng!$A$1:$DB$79,Results!$C79,FALSE)=$I79,$P79,IF(HLOOKUP(BN$2,Monitoring_eng!$A$1:$DB$79,Results!$C79,FALSE)=$K79,$Q79,IF(HLOOKUP(BN$2,Monitoring_eng!$A$1:$DB$79,Results!$C79,FALSE)=$M79,$R79,IF(HLOOKUP(BN$2,Monitoring_eng!$A$1:$DB$79,Results!$C79,FALSE)=$O79,$S79,"CHYBA")))))</f>
        <v>1</v>
      </c>
      <c r="BO79" s="60">
        <f>IF(ISBLANK(HLOOKUP(BO$2,Monitoring_eng!$A$1:$DB$79,Results!$C79,FALSE)),"",IF(HLOOKUP(BO$2,Monitoring_eng!$A$1:$DB$79,Results!$C79,FALSE)=$I79,$P79,IF(HLOOKUP(BO$2,Monitoring_eng!$A$1:$DB$79,Results!$C79,FALSE)=$K79,$Q79,IF(HLOOKUP(BO$2,Monitoring_eng!$A$1:$DB$79,Results!$C79,FALSE)=$M79,$R79,IF(HLOOKUP(BO$2,Monitoring_eng!$A$1:$DB$79,Results!$C79,FALSE)=$O79,$S79,"CHYBA")))))</f>
        <v>1</v>
      </c>
      <c r="BP79" s="60">
        <f>IF(ISBLANK(HLOOKUP(BP$2,Monitoring_eng!$A$1:$DB$79,Results!$C79,FALSE)),"",IF(HLOOKUP(BP$2,Monitoring_eng!$A$1:$DB$79,Results!$C79,FALSE)=$I79,$P79,IF(HLOOKUP(BP$2,Monitoring_eng!$A$1:$DB$79,Results!$C79,FALSE)=$K79,$Q79,IF(HLOOKUP(BP$2,Monitoring_eng!$A$1:$DB$79,Results!$C79,FALSE)=$M79,$R79,IF(HLOOKUP(BP$2,Monitoring_eng!$A$1:$DB$79,Results!$C79,FALSE)=$O79,$S79,"CHYBA")))))</f>
        <v>1</v>
      </c>
      <c r="BQ79" s="60">
        <f>IF(ISBLANK(HLOOKUP(BQ$2,Monitoring_eng!$A$1:$DB$79,Results!$C79,FALSE)),"",IF(HLOOKUP(BQ$2,Monitoring_eng!$A$1:$DB$79,Results!$C79,FALSE)=$I79,$P79,IF(HLOOKUP(BQ$2,Monitoring_eng!$A$1:$DB$79,Results!$C79,FALSE)=$K79,$Q79,IF(HLOOKUP(BQ$2,Monitoring_eng!$A$1:$DB$79,Results!$C79,FALSE)=$M79,$R79,IF(HLOOKUP(BQ$2,Monitoring_eng!$A$1:$DB$79,Results!$C79,FALSE)=$O79,$S79,"CHYBA")))))</f>
        <v>1</v>
      </c>
    </row>
    <row r="81" spans="4:69" x14ac:dyDescent="0.3">
      <c r="F81" s="56" t="s">
        <v>850</v>
      </c>
      <c r="G81" s="63">
        <f>SUM(G3:G80)</f>
        <v>100</v>
      </c>
      <c r="S81" s="63" t="s">
        <v>754</v>
      </c>
      <c r="T81" s="61">
        <f t="shared" ref="T81:BF81" si="4">SUM(T3:T80)</f>
        <v>89.5</v>
      </c>
      <c r="U81" s="61">
        <f t="shared" si="4"/>
        <v>58.25</v>
      </c>
      <c r="V81" s="61">
        <f t="shared" si="4"/>
        <v>61</v>
      </c>
      <c r="W81" s="61">
        <f t="shared" si="4"/>
        <v>64.75</v>
      </c>
      <c r="X81" s="61">
        <f t="shared" si="4"/>
        <v>64</v>
      </c>
      <c r="Y81" s="61">
        <f t="shared" si="4"/>
        <v>98.5</v>
      </c>
      <c r="Z81" s="61">
        <f t="shared" si="4"/>
        <v>90</v>
      </c>
      <c r="AA81" s="61">
        <f t="shared" si="4"/>
        <v>72.5</v>
      </c>
      <c r="AB81" s="61">
        <f t="shared" si="4"/>
        <v>75</v>
      </c>
      <c r="AC81" s="61">
        <f t="shared" si="4"/>
        <v>73</v>
      </c>
      <c r="AD81" s="61">
        <f t="shared" si="4"/>
        <v>85</v>
      </c>
      <c r="AE81" s="61">
        <f t="shared" si="4"/>
        <v>40.25</v>
      </c>
      <c r="AF81" s="61">
        <f t="shared" si="4"/>
        <v>63.75</v>
      </c>
      <c r="AG81" s="61">
        <f t="shared" si="4"/>
        <v>88.5</v>
      </c>
      <c r="AH81" s="61">
        <f t="shared" si="4"/>
        <v>89.75</v>
      </c>
      <c r="AI81" s="61">
        <f t="shared" si="4"/>
        <v>55.5</v>
      </c>
      <c r="AJ81" s="61">
        <f t="shared" si="4"/>
        <v>44.5</v>
      </c>
      <c r="AK81" s="61">
        <f t="shared" si="4"/>
        <v>32</v>
      </c>
      <c r="AL81" s="61">
        <f t="shared" si="4"/>
        <v>67.25</v>
      </c>
      <c r="AM81" s="61">
        <f t="shared" si="4"/>
        <v>61.25</v>
      </c>
      <c r="AN81" s="61">
        <f t="shared" si="4"/>
        <v>74.5</v>
      </c>
      <c r="AO81" s="61">
        <f t="shared" si="4"/>
        <v>87.5</v>
      </c>
      <c r="AP81" s="61">
        <f t="shared" si="4"/>
        <v>64.5</v>
      </c>
      <c r="AQ81" s="61">
        <f t="shared" si="4"/>
        <v>79</v>
      </c>
      <c r="AR81" s="61">
        <f t="shared" si="4"/>
        <v>83.5</v>
      </c>
      <c r="AS81" s="61">
        <f t="shared" si="4"/>
        <v>67.5</v>
      </c>
      <c r="AT81" s="61">
        <f t="shared" si="4"/>
        <v>55.75</v>
      </c>
      <c r="AU81" s="61">
        <f t="shared" si="4"/>
        <v>67.25</v>
      </c>
      <c r="AV81" s="61">
        <f t="shared" si="4"/>
        <v>86</v>
      </c>
      <c r="AW81" s="61">
        <f t="shared" si="4"/>
        <v>69</v>
      </c>
      <c r="AX81" s="61">
        <f t="shared" si="4"/>
        <v>61</v>
      </c>
      <c r="AY81" s="61">
        <f t="shared" si="4"/>
        <v>25.75</v>
      </c>
      <c r="AZ81" s="61">
        <f t="shared" si="4"/>
        <v>75</v>
      </c>
      <c r="BA81" s="61">
        <f t="shared" si="4"/>
        <v>62.5</v>
      </c>
      <c r="BB81" s="61">
        <f t="shared" si="4"/>
        <v>59.25</v>
      </c>
      <c r="BC81" s="61">
        <f t="shared" si="4"/>
        <v>69.5</v>
      </c>
      <c r="BD81" s="61">
        <f t="shared" si="4"/>
        <v>62.25</v>
      </c>
      <c r="BE81" s="61">
        <f t="shared" si="4"/>
        <v>91.75</v>
      </c>
      <c r="BF81" s="61">
        <f t="shared" si="4"/>
        <v>62.75</v>
      </c>
      <c r="BG81" s="61">
        <f t="shared" ref="BG81:BQ81" si="5">SUM(BG3:BG80)</f>
        <v>76.75</v>
      </c>
      <c r="BH81" s="61">
        <f t="shared" si="5"/>
        <v>89</v>
      </c>
      <c r="BI81" s="61">
        <f t="shared" si="5"/>
        <v>77.25</v>
      </c>
      <c r="BJ81" s="61">
        <f t="shared" si="5"/>
        <v>59.75</v>
      </c>
      <c r="BK81" s="61">
        <f t="shared" si="5"/>
        <v>55.75</v>
      </c>
      <c r="BL81" s="61">
        <f t="shared" si="5"/>
        <v>54.25</v>
      </c>
      <c r="BM81" s="61">
        <f t="shared" si="5"/>
        <v>96.75</v>
      </c>
      <c r="BN81" s="61">
        <f t="shared" si="5"/>
        <v>84.5</v>
      </c>
      <c r="BO81" s="61">
        <f t="shared" si="5"/>
        <v>83.25</v>
      </c>
      <c r="BP81" s="61">
        <f t="shared" si="5"/>
        <v>80</v>
      </c>
      <c r="BQ81" s="61">
        <f t="shared" si="5"/>
        <v>83.5</v>
      </c>
    </row>
    <row r="82" spans="4:69" x14ac:dyDescent="0.3">
      <c r="S82" s="63" t="s">
        <v>756</v>
      </c>
      <c r="T82" s="61">
        <f t="shared" ref="T82:BQ82" si="6">SUMIFS($G$3:$G$79,T$3:T$79,"&lt;&gt;N/A")</f>
        <v>100</v>
      </c>
      <c r="U82" s="61">
        <f t="shared" si="6"/>
        <v>100</v>
      </c>
      <c r="V82" s="61">
        <f t="shared" si="6"/>
        <v>100</v>
      </c>
      <c r="W82" s="61">
        <f t="shared" si="6"/>
        <v>100</v>
      </c>
      <c r="X82" s="61">
        <f t="shared" si="6"/>
        <v>100</v>
      </c>
      <c r="Y82" s="61">
        <f t="shared" si="6"/>
        <v>100</v>
      </c>
      <c r="Z82" s="61">
        <f t="shared" si="6"/>
        <v>100</v>
      </c>
      <c r="AA82" s="61">
        <f t="shared" si="6"/>
        <v>100</v>
      </c>
      <c r="AB82" s="61">
        <f t="shared" si="6"/>
        <v>100</v>
      </c>
      <c r="AC82" s="61">
        <f t="shared" si="6"/>
        <v>100</v>
      </c>
      <c r="AD82" s="61">
        <f t="shared" si="6"/>
        <v>100</v>
      </c>
      <c r="AE82" s="61">
        <f t="shared" si="6"/>
        <v>100</v>
      </c>
      <c r="AF82" s="61">
        <f t="shared" si="6"/>
        <v>100</v>
      </c>
      <c r="AG82" s="61">
        <f t="shared" si="6"/>
        <v>100</v>
      </c>
      <c r="AH82" s="61">
        <f t="shared" si="6"/>
        <v>100</v>
      </c>
      <c r="AI82" s="61">
        <f t="shared" si="6"/>
        <v>100</v>
      </c>
      <c r="AJ82" s="61">
        <f t="shared" si="6"/>
        <v>100</v>
      </c>
      <c r="AK82" s="61">
        <f t="shared" si="6"/>
        <v>100</v>
      </c>
      <c r="AL82" s="61">
        <f t="shared" si="6"/>
        <v>100</v>
      </c>
      <c r="AM82" s="61">
        <f t="shared" si="6"/>
        <v>100</v>
      </c>
      <c r="AN82" s="61">
        <f t="shared" si="6"/>
        <v>100</v>
      </c>
      <c r="AO82" s="61">
        <f t="shared" si="6"/>
        <v>100</v>
      </c>
      <c r="AP82" s="61">
        <f t="shared" si="6"/>
        <v>100</v>
      </c>
      <c r="AQ82" s="61">
        <f t="shared" si="6"/>
        <v>100</v>
      </c>
      <c r="AR82" s="61">
        <f t="shared" si="6"/>
        <v>100</v>
      </c>
      <c r="AS82" s="61">
        <f t="shared" si="6"/>
        <v>100</v>
      </c>
      <c r="AT82" s="61">
        <f t="shared" si="6"/>
        <v>100</v>
      </c>
      <c r="AU82" s="61">
        <f t="shared" si="6"/>
        <v>100</v>
      </c>
      <c r="AV82" s="61">
        <f t="shared" si="6"/>
        <v>100</v>
      </c>
      <c r="AW82" s="61">
        <f t="shared" si="6"/>
        <v>100</v>
      </c>
      <c r="AX82" s="61">
        <f t="shared" si="6"/>
        <v>100</v>
      </c>
      <c r="AY82" s="61">
        <f t="shared" si="6"/>
        <v>100</v>
      </c>
      <c r="AZ82" s="61">
        <f t="shared" si="6"/>
        <v>100</v>
      </c>
      <c r="BA82" s="61">
        <f t="shared" si="6"/>
        <v>100</v>
      </c>
      <c r="BB82" s="61">
        <f t="shared" si="6"/>
        <v>100</v>
      </c>
      <c r="BC82" s="61">
        <f>SUMIFS($G$3:$G$79,BC$3:BC$79,"&lt;&gt;N/A")</f>
        <v>100</v>
      </c>
      <c r="BD82" s="61">
        <f t="shared" si="6"/>
        <v>100</v>
      </c>
      <c r="BE82" s="61">
        <f t="shared" si="6"/>
        <v>100</v>
      </c>
      <c r="BF82" s="61">
        <f t="shared" si="6"/>
        <v>100</v>
      </c>
      <c r="BG82" s="61">
        <f t="shared" si="6"/>
        <v>100</v>
      </c>
      <c r="BH82" s="61">
        <f t="shared" si="6"/>
        <v>100</v>
      </c>
      <c r="BI82" s="61">
        <f t="shared" si="6"/>
        <v>100</v>
      </c>
      <c r="BJ82" s="61">
        <f t="shared" si="6"/>
        <v>100</v>
      </c>
      <c r="BK82" s="61">
        <f t="shared" si="6"/>
        <v>100</v>
      </c>
      <c r="BL82" s="61">
        <f t="shared" si="6"/>
        <v>100</v>
      </c>
      <c r="BM82" s="61">
        <f t="shared" si="6"/>
        <v>100</v>
      </c>
      <c r="BN82" s="61">
        <f t="shared" si="6"/>
        <v>100</v>
      </c>
      <c r="BO82" s="61">
        <f t="shared" si="6"/>
        <v>100</v>
      </c>
      <c r="BP82" s="61">
        <f t="shared" si="6"/>
        <v>100</v>
      </c>
      <c r="BQ82" s="61">
        <f t="shared" si="6"/>
        <v>100</v>
      </c>
    </row>
    <row r="83" spans="4:69" x14ac:dyDescent="0.3">
      <c r="S83" s="63" t="s">
        <v>757</v>
      </c>
      <c r="T83" s="62">
        <f>T81/(T82)</f>
        <v>0.89500000000000002</v>
      </c>
      <c r="U83" s="62">
        <f t="shared" ref="U83:BQ83" si="7">U81/(U82)</f>
        <v>0.58250000000000002</v>
      </c>
      <c r="V83" s="62">
        <f t="shared" si="7"/>
        <v>0.61</v>
      </c>
      <c r="W83" s="62">
        <f t="shared" si="7"/>
        <v>0.64749999999999996</v>
      </c>
      <c r="X83" s="62">
        <f t="shared" si="7"/>
        <v>0.64</v>
      </c>
      <c r="Y83" s="62">
        <f t="shared" si="7"/>
        <v>0.98499999999999999</v>
      </c>
      <c r="Z83" s="62">
        <f t="shared" si="7"/>
        <v>0.9</v>
      </c>
      <c r="AA83" s="62">
        <f t="shared" si="7"/>
        <v>0.72499999999999998</v>
      </c>
      <c r="AB83" s="62">
        <f t="shared" si="7"/>
        <v>0.75</v>
      </c>
      <c r="AC83" s="62">
        <f t="shared" si="7"/>
        <v>0.73</v>
      </c>
      <c r="AD83" s="62">
        <f t="shared" si="7"/>
        <v>0.85</v>
      </c>
      <c r="AE83" s="62">
        <f t="shared" si="7"/>
        <v>0.40250000000000002</v>
      </c>
      <c r="AF83" s="62">
        <f t="shared" si="7"/>
        <v>0.63749999999999996</v>
      </c>
      <c r="AG83" s="62">
        <f t="shared" si="7"/>
        <v>0.88500000000000001</v>
      </c>
      <c r="AH83" s="62">
        <f t="shared" si="7"/>
        <v>0.89749999999999996</v>
      </c>
      <c r="AI83" s="62">
        <f t="shared" si="7"/>
        <v>0.55500000000000005</v>
      </c>
      <c r="AJ83" s="62">
        <f t="shared" si="7"/>
        <v>0.44500000000000001</v>
      </c>
      <c r="AK83" s="62">
        <f t="shared" si="7"/>
        <v>0.32</v>
      </c>
      <c r="AL83" s="62">
        <f t="shared" si="7"/>
        <v>0.67249999999999999</v>
      </c>
      <c r="AM83" s="62">
        <f t="shared" si="7"/>
        <v>0.61250000000000004</v>
      </c>
      <c r="AN83" s="62">
        <f t="shared" si="7"/>
        <v>0.745</v>
      </c>
      <c r="AO83" s="62">
        <f t="shared" si="7"/>
        <v>0.875</v>
      </c>
      <c r="AP83" s="62">
        <f t="shared" si="7"/>
        <v>0.64500000000000002</v>
      </c>
      <c r="AQ83" s="62">
        <f t="shared" si="7"/>
        <v>0.79</v>
      </c>
      <c r="AR83" s="62">
        <f t="shared" si="7"/>
        <v>0.83499999999999996</v>
      </c>
      <c r="AS83" s="62">
        <f t="shared" si="7"/>
        <v>0.67500000000000004</v>
      </c>
      <c r="AT83" s="62">
        <f t="shared" si="7"/>
        <v>0.5575</v>
      </c>
      <c r="AU83" s="62">
        <f t="shared" si="7"/>
        <v>0.67249999999999999</v>
      </c>
      <c r="AV83" s="62">
        <f t="shared" si="7"/>
        <v>0.86</v>
      </c>
      <c r="AW83" s="62">
        <f t="shared" si="7"/>
        <v>0.69</v>
      </c>
      <c r="AX83" s="62">
        <f t="shared" si="7"/>
        <v>0.61</v>
      </c>
      <c r="AY83" s="62">
        <f t="shared" si="7"/>
        <v>0.25750000000000001</v>
      </c>
      <c r="AZ83" s="62">
        <f t="shared" si="7"/>
        <v>0.75</v>
      </c>
      <c r="BA83" s="62">
        <f t="shared" si="7"/>
        <v>0.625</v>
      </c>
      <c r="BB83" s="62">
        <f t="shared" si="7"/>
        <v>0.59250000000000003</v>
      </c>
      <c r="BC83" s="62">
        <f t="shared" si="7"/>
        <v>0.69499999999999995</v>
      </c>
      <c r="BD83" s="62">
        <f t="shared" si="7"/>
        <v>0.62250000000000005</v>
      </c>
      <c r="BE83" s="62">
        <f t="shared" si="7"/>
        <v>0.91749999999999998</v>
      </c>
      <c r="BF83" s="62">
        <f t="shared" si="7"/>
        <v>0.62749999999999995</v>
      </c>
      <c r="BG83" s="62">
        <f t="shared" si="7"/>
        <v>0.76749999999999996</v>
      </c>
      <c r="BH83" s="62">
        <f t="shared" si="7"/>
        <v>0.89</v>
      </c>
      <c r="BI83" s="62">
        <f t="shared" si="7"/>
        <v>0.77249999999999996</v>
      </c>
      <c r="BJ83" s="62">
        <f t="shared" si="7"/>
        <v>0.59750000000000003</v>
      </c>
      <c r="BK83" s="62">
        <f t="shared" si="7"/>
        <v>0.5575</v>
      </c>
      <c r="BL83" s="62">
        <f t="shared" si="7"/>
        <v>0.54249999999999998</v>
      </c>
      <c r="BM83" s="62">
        <f t="shared" si="7"/>
        <v>0.96750000000000003</v>
      </c>
      <c r="BN83" s="62">
        <f t="shared" si="7"/>
        <v>0.84499999999999997</v>
      </c>
      <c r="BO83" s="62">
        <f t="shared" si="7"/>
        <v>0.83250000000000002</v>
      </c>
      <c r="BP83" s="62">
        <f t="shared" si="7"/>
        <v>0.8</v>
      </c>
      <c r="BQ83" s="62">
        <f t="shared" si="7"/>
        <v>0.83499999999999996</v>
      </c>
    </row>
    <row r="84" spans="4:69" x14ac:dyDescent="0.3">
      <c r="S84" s="63" t="s">
        <v>758</v>
      </c>
      <c r="T84" s="61">
        <f>RANK(T83,$T$83:$BQ$83)</f>
        <v>6</v>
      </c>
      <c r="U84" s="61">
        <f t="shared" ref="U84:BQ84" si="8">RANK(U83,$T$83:$BQ$83)</f>
        <v>42</v>
      </c>
      <c r="V84" s="61">
        <f t="shared" si="8"/>
        <v>38</v>
      </c>
      <c r="W84" s="61">
        <f t="shared" si="8"/>
        <v>30</v>
      </c>
      <c r="X84" s="61">
        <f t="shared" si="8"/>
        <v>32</v>
      </c>
      <c r="Y84" s="61">
        <f t="shared" si="8"/>
        <v>1</v>
      </c>
      <c r="Z84" s="61">
        <f t="shared" si="8"/>
        <v>4</v>
      </c>
      <c r="AA84" s="61">
        <f t="shared" si="8"/>
        <v>24</v>
      </c>
      <c r="AB84" s="61">
        <f t="shared" si="8"/>
        <v>20</v>
      </c>
      <c r="AC84" s="61">
        <f t="shared" si="8"/>
        <v>23</v>
      </c>
      <c r="AD84" s="61">
        <f t="shared" si="8"/>
        <v>11</v>
      </c>
      <c r="AE84" s="61">
        <f t="shared" si="8"/>
        <v>48</v>
      </c>
      <c r="AF84" s="61">
        <f t="shared" si="8"/>
        <v>33</v>
      </c>
      <c r="AG84" s="61">
        <f t="shared" si="8"/>
        <v>8</v>
      </c>
      <c r="AH84" s="61">
        <f t="shared" si="8"/>
        <v>5</v>
      </c>
      <c r="AI84" s="61">
        <f t="shared" si="8"/>
        <v>45</v>
      </c>
      <c r="AJ84" s="61">
        <f t="shared" si="8"/>
        <v>47</v>
      </c>
      <c r="AK84" s="61">
        <f t="shared" si="8"/>
        <v>49</v>
      </c>
      <c r="AL84" s="61">
        <f t="shared" si="8"/>
        <v>28</v>
      </c>
      <c r="AM84" s="61">
        <f t="shared" si="8"/>
        <v>37</v>
      </c>
      <c r="AN84" s="61">
        <f t="shared" si="8"/>
        <v>22</v>
      </c>
      <c r="AO84" s="61">
        <f t="shared" si="8"/>
        <v>9</v>
      </c>
      <c r="AP84" s="61">
        <f t="shared" si="8"/>
        <v>31</v>
      </c>
      <c r="AQ84" s="61">
        <f t="shared" si="8"/>
        <v>17</v>
      </c>
      <c r="AR84" s="61">
        <f t="shared" si="8"/>
        <v>13</v>
      </c>
      <c r="AS84" s="61">
        <f t="shared" si="8"/>
        <v>27</v>
      </c>
      <c r="AT84" s="61">
        <f t="shared" si="8"/>
        <v>43</v>
      </c>
      <c r="AU84" s="61">
        <f t="shared" si="8"/>
        <v>28</v>
      </c>
      <c r="AV84" s="61">
        <f t="shared" si="8"/>
        <v>10</v>
      </c>
      <c r="AW84" s="61">
        <f t="shared" si="8"/>
        <v>26</v>
      </c>
      <c r="AX84" s="61">
        <f t="shared" si="8"/>
        <v>38</v>
      </c>
      <c r="AY84" s="61">
        <f t="shared" si="8"/>
        <v>50</v>
      </c>
      <c r="AZ84" s="61">
        <f t="shared" si="8"/>
        <v>20</v>
      </c>
      <c r="BA84" s="61">
        <f t="shared" si="8"/>
        <v>35</v>
      </c>
      <c r="BB84" s="61">
        <f t="shared" si="8"/>
        <v>41</v>
      </c>
      <c r="BC84" s="61">
        <f t="shared" si="8"/>
        <v>25</v>
      </c>
      <c r="BD84" s="61">
        <f t="shared" si="8"/>
        <v>36</v>
      </c>
      <c r="BE84" s="61">
        <f t="shared" si="8"/>
        <v>3</v>
      </c>
      <c r="BF84" s="61">
        <f t="shared" si="8"/>
        <v>34</v>
      </c>
      <c r="BG84" s="61">
        <f t="shared" si="8"/>
        <v>19</v>
      </c>
      <c r="BH84" s="61">
        <f t="shared" si="8"/>
        <v>7</v>
      </c>
      <c r="BI84" s="61">
        <f t="shared" si="8"/>
        <v>18</v>
      </c>
      <c r="BJ84" s="61">
        <f t="shared" si="8"/>
        <v>40</v>
      </c>
      <c r="BK84" s="61">
        <f t="shared" si="8"/>
        <v>43</v>
      </c>
      <c r="BL84" s="61">
        <f t="shared" si="8"/>
        <v>46</v>
      </c>
      <c r="BM84" s="61">
        <f t="shared" si="8"/>
        <v>2</v>
      </c>
      <c r="BN84" s="61">
        <f t="shared" si="8"/>
        <v>12</v>
      </c>
      <c r="BO84" s="61">
        <f t="shared" si="8"/>
        <v>15</v>
      </c>
      <c r="BP84" s="61">
        <f t="shared" si="8"/>
        <v>16</v>
      </c>
      <c r="BQ84" s="61">
        <f t="shared" si="8"/>
        <v>13</v>
      </c>
    </row>
    <row r="86" spans="4:69" x14ac:dyDescent="0.3">
      <c r="D86"/>
      <c r="E86"/>
      <c r="F86"/>
      <c r="G86"/>
      <c r="H86"/>
      <c r="I86"/>
      <c r="J86"/>
      <c r="K86"/>
      <c r="R86" s="56" t="s">
        <v>786</v>
      </c>
      <c r="T86" s="37" t="s">
        <v>787</v>
      </c>
      <c r="U86" s="37" t="s">
        <v>788</v>
      </c>
      <c r="V86" s="37" t="s">
        <v>789</v>
      </c>
      <c r="W86" s="37" t="s">
        <v>790</v>
      </c>
      <c r="X86" s="37" t="s">
        <v>790</v>
      </c>
      <c r="Y86" s="37" t="s">
        <v>791</v>
      </c>
      <c r="Z86" s="37" t="s">
        <v>792</v>
      </c>
      <c r="AA86" s="37" t="s">
        <v>793</v>
      </c>
      <c r="AB86" s="37" t="s">
        <v>788</v>
      </c>
      <c r="AC86" s="37" t="s">
        <v>789</v>
      </c>
      <c r="AD86" s="37" t="s">
        <v>794</v>
      </c>
      <c r="AE86" s="37" t="s">
        <v>804</v>
      </c>
      <c r="AF86" s="37" t="s">
        <v>795</v>
      </c>
      <c r="AG86" s="37" t="s">
        <v>792</v>
      </c>
      <c r="AH86" s="37" t="s">
        <v>660</v>
      </c>
      <c r="AI86" s="37" t="s">
        <v>796</v>
      </c>
      <c r="AJ86" s="37" t="s">
        <v>797</v>
      </c>
      <c r="AK86" s="37" t="s">
        <v>787</v>
      </c>
      <c r="AL86" s="37" t="s">
        <v>787</v>
      </c>
      <c r="AM86" s="37" t="s">
        <v>798</v>
      </c>
      <c r="AN86" s="37" t="s">
        <v>792</v>
      </c>
      <c r="AO86" s="37" t="s">
        <v>799</v>
      </c>
      <c r="AP86" s="37" t="s">
        <v>800</v>
      </c>
      <c r="AQ86" s="37" t="s">
        <v>796</v>
      </c>
      <c r="AR86" s="37" t="s">
        <v>793</v>
      </c>
      <c r="AS86" s="37" t="s">
        <v>787</v>
      </c>
      <c r="AT86" s="37" t="s">
        <v>789</v>
      </c>
      <c r="AU86" s="37" t="s">
        <v>801</v>
      </c>
      <c r="AV86" s="37" t="s">
        <v>802</v>
      </c>
      <c r="AW86" s="37" t="s">
        <v>803</v>
      </c>
      <c r="AX86" s="37" t="s">
        <v>792</v>
      </c>
      <c r="AY86" s="37" t="s">
        <v>792</v>
      </c>
      <c r="AZ86" s="37" t="s">
        <v>804</v>
      </c>
      <c r="BA86" s="37" t="s">
        <v>799</v>
      </c>
      <c r="BB86" s="37" t="s">
        <v>792</v>
      </c>
      <c r="BC86" s="37" t="s">
        <v>798</v>
      </c>
      <c r="BD86" s="37" t="s">
        <v>805</v>
      </c>
      <c r="BE86" s="37" t="s">
        <v>800</v>
      </c>
      <c r="BF86" s="37" t="s">
        <v>787</v>
      </c>
      <c r="BG86" s="37" t="s">
        <v>797</v>
      </c>
      <c r="BH86" s="37" t="s">
        <v>806</v>
      </c>
      <c r="BI86" s="37" t="s">
        <v>802</v>
      </c>
      <c r="BJ86" s="37" t="s">
        <v>807</v>
      </c>
      <c r="BK86" s="37" t="s">
        <v>808</v>
      </c>
      <c r="BL86" s="37" t="s">
        <v>809</v>
      </c>
      <c r="BM86" s="37" t="s">
        <v>795</v>
      </c>
      <c r="BN86" s="37" t="s">
        <v>807</v>
      </c>
      <c r="BO86" s="37" t="s">
        <v>810</v>
      </c>
      <c r="BP86" s="37" t="s">
        <v>803</v>
      </c>
      <c r="BQ86" s="37" t="s">
        <v>797</v>
      </c>
    </row>
    <row r="87" spans="4:69" x14ac:dyDescent="0.3">
      <c r="D87"/>
      <c r="E87"/>
      <c r="Q87"/>
      <c r="R87" s="64" t="s">
        <v>785</v>
      </c>
      <c r="S87"/>
      <c r="T87" s="37" t="s">
        <v>811</v>
      </c>
      <c r="U87" s="37" t="s">
        <v>812</v>
      </c>
      <c r="V87" s="37" t="s">
        <v>814</v>
      </c>
      <c r="W87" s="37" t="s">
        <v>812</v>
      </c>
      <c r="X87" s="37" t="s">
        <v>812</v>
      </c>
      <c r="Y87" s="37" t="s">
        <v>812</v>
      </c>
      <c r="Z87" s="37" t="s">
        <v>814</v>
      </c>
      <c r="AA87" s="37" t="s">
        <v>813</v>
      </c>
      <c r="AB87" s="37" t="s">
        <v>812</v>
      </c>
      <c r="AC87" s="37" t="s">
        <v>814</v>
      </c>
      <c r="AD87" s="37" t="s">
        <v>813</v>
      </c>
      <c r="AE87" s="37" t="s">
        <v>814</v>
      </c>
      <c r="AF87" s="37" t="s">
        <v>813</v>
      </c>
      <c r="AG87" s="37" t="s">
        <v>814</v>
      </c>
      <c r="AH87" s="37" t="s">
        <v>812</v>
      </c>
      <c r="AI87" s="37" t="s">
        <v>813</v>
      </c>
      <c r="AJ87" s="37" t="s">
        <v>812</v>
      </c>
      <c r="AK87" s="37" t="s">
        <v>811</v>
      </c>
      <c r="AL87" s="37" t="s">
        <v>811</v>
      </c>
      <c r="AM87" s="37" t="s">
        <v>812</v>
      </c>
      <c r="AN87" s="37" t="s">
        <v>814</v>
      </c>
      <c r="AO87" s="37" t="s">
        <v>812</v>
      </c>
      <c r="AP87" s="37" t="s">
        <v>811</v>
      </c>
      <c r="AQ87" s="37" t="s">
        <v>813</v>
      </c>
      <c r="AR87" s="37" t="s">
        <v>813</v>
      </c>
      <c r="AS87" s="37" t="s">
        <v>811</v>
      </c>
      <c r="AT87" s="37" t="s">
        <v>814</v>
      </c>
      <c r="AU87" s="37" t="s">
        <v>814</v>
      </c>
      <c r="AV87" s="37" t="s">
        <v>813</v>
      </c>
      <c r="AW87" s="37" t="s">
        <v>812</v>
      </c>
      <c r="AX87" s="37" t="s">
        <v>814</v>
      </c>
      <c r="AY87" s="37" t="s">
        <v>814</v>
      </c>
      <c r="AZ87" s="37" t="s">
        <v>814</v>
      </c>
      <c r="BA87" s="37" t="s">
        <v>812</v>
      </c>
      <c r="BB87" s="37" t="s">
        <v>814</v>
      </c>
      <c r="BC87" s="37" t="s">
        <v>812</v>
      </c>
      <c r="BD87" s="37" t="s">
        <v>813</v>
      </c>
      <c r="BE87" s="37" t="s">
        <v>811</v>
      </c>
      <c r="BF87" s="37" t="s">
        <v>811</v>
      </c>
      <c r="BG87" s="37" t="s">
        <v>812</v>
      </c>
      <c r="BH87" s="37" t="s">
        <v>813</v>
      </c>
      <c r="BI87" s="37" t="s">
        <v>813</v>
      </c>
      <c r="BJ87" s="37" t="s">
        <v>812</v>
      </c>
      <c r="BK87" s="37" t="s">
        <v>811</v>
      </c>
      <c r="BL87" s="37" t="s">
        <v>814</v>
      </c>
      <c r="BM87" s="37" t="s">
        <v>813</v>
      </c>
      <c r="BN87" s="37" t="s">
        <v>812</v>
      </c>
      <c r="BO87" s="37" t="s">
        <v>813</v>
      </c>
      <c r="BP87" s="37" t="s">
        <v>812</v>
      </c>
      <c r="BQ87" s="37" t="s">
        <v>812</v>
      </c>
    </row>
    <row r="88" spans="4:69" x14ac:dyDescent="0.3">
      <c r="D88"/>
      <c r="E88"/>
      <c r="Q88"/>
      <c r="R88" s="64" t="s">
        <v>781</v>
      </c>
      <c r="S88"/>
      <c r="T88" s="37">
        <v>82916</v>
      </c>
      <c r="U88" s="37">
        <v>87575</v>
      </c>
      <c r="V88" s="37">
        <v>121692</v>
      </c>
      <c r="W88" s="37">
        <v>200131</v>
      </c>
      <c r="X88" s="37">
        <v>86839</v>
      </c>
      <c r="Y88" s="37">
        <v>356665</v>
      </c>
      <c r="Z88" s="37">
        <v>1065008</v>
      </c>
      <c r="AA88" s="37">
        <v>79119</v>
      </c>
      <c r="AB88" s="37">
        <v>284236</v>
      </c>
      <c r="AC88" s="37">
        <v>815256</v>
      </c>
      <c r="AD88" s="37">
        <v>218359</v>
      </c>
      <c r="AE88" s="37">
        <v>84815</v>
      </c>
      <c r="AF88" s="37">
        <v>99610</v>
      </c>
      <c r="AG88" s="37">
        <v>255841</v>
      </c>
      <c r="AH88" s="37">
        <v>2847200</v>
      </c>
      <c r="AI88" s="37">
        <v>66.400999999999996</v>
      </c>
      <c r="AJ88" s="37">
        <v>92657</v>
      </c>
      <c r="AK88" s="37">
        <v>95111</v>
      </c>
      <c r="AL88" s="37">
        <v>181025</v>
      </c>
      <c r="AM88" s="37">
        <v>234073</v>
      </c>
      <c r="AN88" s="37">
        <v>668980</v>
      </c>
      <c r="AO88" s="37">
        <v>254103</v>
      </c>
      <c r="AP88" s="37">
        <v>115229</v>
      </c>
      <c r="AQ88" s="37">
        <v>208816</v>
      </c>
      <c r="AR88" s="37">
        <v>732818</v>
      </c>
      <c r="AS88" s="37">
        <v>492176</v>
      </c>
      <c r="AT88" s="37">
        <v>160657</v>
      </c>
      <c r="AU88" s="37">
        <v>514136</v>
      </c>
      <c r="AV88" s="37">
        <v>82346</v>
      </c>
      <c r="AW88" s="37">
        <v>76625</v>
      </c>
      <c r="AX88" s="37">
        <v>136280</v>
      </c>
      <c r="AY88" s="37">
        <v>72.438999999999993</v>
      </c>
      <c r="AZ88" s="37">
        <v>1029049</v>
      </c>
      <c r="BA88" s="37">
        <v>93357</v>
      </c>
      <c r="BB88" s="37">
        <v>118816</v>
      </c>
      <c r="BC88" s="37">
        <v>317998</v>
      </c>
      <c r="BD88" s="37">
        <v>248813</v>
      </c>
      <c r="BE88" s="37">
        <v>119940</v>
      </c>
      <c r="BF88" s="37">
        <v>124829</v>
      </c>
      <c r="BG88" s="37">
        <v>293141</v>
      </c>
      <c r="BH88" s="37">
        <v>227755</v>
      </c>
      <c r="BI88" s="37">
        <v>117317</v>
      </c>
      <c r="BJ88" s="37">
        <v>88735</v>
      </c>
      <c r="BK88" s="37">
        <v>1470902</v>
      </c>
      <c r="BL88" s="37">
        <v>328360</v>
      </c>
      <c r="BM88" s="37">
        <v>253994</v>
      </c>
      <c r="BN88" s="37">
        <v>295414</v>
      </c>
      <c r="BO88" s="37">
        <v>240621</v>
      </c>
      <c r="BP88" s="37">
        <v>304994</v>
      </c>
      <c r="BQ88" s="37">
        <v>87130</v>
      </c>
    </row>
    <row r="89" spans="4:69" x14ac:dyDescent="0.3">
      <c r="D89"/>
      <c r="E89"/>
      <c r="Q89"/>
      <c r="R89" s="64" t="s">
        <v>781</v>
      </c>
      <c r="S89"/>
      <c r="T89" s="37" t="str">
        <f>IF(T88&lt;100000,"less than 100 thousand",IF(T88&lt;300000,"less than 300 thousand",IF(T88&lt;1000000,"less than 1 million",IF(T88&gt;1000000,"more than 1 million","ERR"))))</f>
        <v>less than 100 thousand</v>
      </c>
      <c r="U89" s="37" t="str">
        <f>IF(U88&lt;100000,"less than 100 thousand",IF(U88&lt;300000,"less than 300 thousand",IF(U88&lt;1000000,"less than 1 million",IF(U88&gt;1000000,"more than 1 million","ERR"))))</f>
        <v>less than 100 thousand</v>
      </c>
      <c r="V89" s="37" t="str">
        <f t="shared" ref="V89:BQ89" si="9">IF(V88&lt;100000,"less than 100 thousand",IF(V88&lt;300000,"less than 300 thousand",IF(V88&lt;1000000,"less than 1 million",IF(V88&gt;1000000,"more than 1 million","ERR"))))</f>
        <v>less than 300 thousand</v>
      </c>
      <c r="W89" s="37" t="str">
        <f t="shared" si="9"/>
        <v>less than 300 thousand</v>
      </c>
      <c r="X89" s="37" t="str">
        <f t="shared" si="9"/>
        <v>less than 100 thousand</v>
      </c>
      <c r="Y89" s="37" t="str">
        <f t="shared" si="9"/>
        <v>less than 1 million</v>
      </c>
      <c r="Z89" s="37" t="str">
        <f t="shared" si="9"/>
        <v>more than 1 million</v>
      </c>
      <c r="AA89" s="37" t="str">
        <f t="shared" si="9"/>
        <v>less than 100 thousand</v>
      </c>
      <c r="AB89" s="37" t="str">
        <f t="shared" si="9"/>
        <v>less than 300 thousand</v>
      </c>
      <c r="AC89" s="37" t="str">
        <f t="shared" si="9"/>
        <v>less than 1 million</v>
      </c>
      <c r="AD89" s="37" t="str">
        <f t="shared" si="9"/>
        <v>less than 300 thousand</v>
      </c>
      <c r="AE89" s="37" t="str">
        <f t="shared" si="9"/>
        <v>less than 100 thousand</v>
      </c>
      <c r="AF89" s="37" t="str">
        <f t="shared" si="9"/>
        <v>less than 100 thousand</v>
      </c>
      <c r="AG89" s="37" t="str">
        <f t="shared" si="9"/>
        <v>less than 300 thousand</v>
      </c>
      <c r="AH89" s="37" t="str">
        <f t="shared" si="9"/>
        <v>more than 1 million</v>
      </c>
      <c r="AI89" s="37" t="str">
        <f t="shared" si="9"/>
        <v>less than 100 thousand</v>
      </c>
      <c r="AJ89" s="37" t="str">
        <f t="shared" si="9"/>
        <v>less than 100 thousand</v>
      </c>
      <c r="AK89" s="37" t="str">
        <f t="shared" si="9"/>
        <v>less than 100 thousand</v>
      </c>
      <c r="AL89" s="37" t="str">
        <f t="shared" si="9"/>
        <v>less than 300 thousand</v>
      </c>
      <c r="AM89" s="37" t="str">
        <f t="shared" si="9"/>
        <v>less than 300 thousand</v>
      </c>
      <c r="AN89" s="37" t="str">
        <f t="shared" si="9"/>
        <v>less than 1 million</v>
      </c>
      <c r="AO89" s="37" t="str">
        <f t="shared" si="9"/>
        <v>less than 300 thousand</v>
      </c>
      <c r="AP89" s="37" t="str">
        <f t="shared" si="9"/>
        <v>less than 300 thousand</v>
      </c>
      <c r="AQ89" s="37" t="str">
        <f t="shared" si="9"/>
        <v>less than 300 thousand</v>
      </c>
      <c r="AR89" s="37" t="str">
        <f t="shared" si="9"/>
        <v>less than 1 million</v>
      </c>
      <c r="AS89" s="37" t="str">
        <f t="shared" si="9"/>
        <v>less than 1 million</v>
      </c>
      <c r="AT89" s="37" t="str">
        <f t="shared" si="9"/>
        <v>less than 300 thousand</v>
      </c>
      <c r="AU89" s="37" t="str">
        <f t="shared" si="9"/>
        <v>less than 1 million</v>
      </c>
      <c r="AV89" s="37" t="str">
        <f t="shared" si="9"/>
        <v>less than 100 thousand</v>
      </c>
      <c r="AW89" s="37" t="str">
        <f t="shared" si="9"/>
        <v>less than 100 thousand</v>
      </c>
      <c r="AX89" s="37" t="str">
        <f t="shared" si="9"/>
        <v>less than 300 thousand</v>
      </c>
      <c r="AY89" s="37" t="str">
        <f t="shared" si="9"/>
        <v>less than 100 thousand</v>
      </c>
      <c r="AZ89" s="37" t="str">
        <f t="shared" si="9"/>
        <v>more than 1 million</v>
      </c>
      <c r="BA89" s="37" t="str">
        <f t="shared" si="9"/>
        <v>less than 100 thousand</v>
      </c>
      <c r="BB89" s="37" t="str">
        <f t="shared" si="9"/>
        <v>less than 300 thousand</v>
      </c>
      <c r="BC89" s="37" t="str">
        <f t="shared" si="9"/>
        <v>less than 1 million</v>
      </c>
      <c r="BD89" s="37" t="str">
        <f t="shared" si="9"/>
        <v>less than 300 thousand</v>
      </c>
      <c r="BE89" s="37" t="str">
        <f t="shared" si="9"/>
        <v>less than 300 thousand</v>
      </c>
      <c r="BF89" s="37" t="str">
        <f t="shared" si="9"/>
        <v>less than 300 thousand</v>
      </c>
      <c r="BG89" s="37" t="str">
        <f t="shared" si="9"/>
        <v>less than 300 thousand</v>
      </c>
      <c r="BH89" s="37" t="str">
        <f t="shared" si="9"/>
        <v>less than 300 thousand</v>
      </c>
      <c r="BI89" s="37" t="str">
        <f t="shared" si="9"/>
        <v>less than 300 thousand</v>
      </c>
      <c r="BJ89" s="37" t="str">
        <f t="shared" si="9"/>
        <v>less than 100 thousand</v>
      </c>
      <c r="BK89" s="37" t="str">
        <f t="shared" si="9"/>
        <v>more than 1 million</v>
      </c>
      <c r="BL89" s="37" t="str">
        <f t="shared" si="9"/>
        <v>less than 1 million</v>
      </c>
      <c r="BM89" s="37" t="str">
        <f t="shared" si="9"/>
        <v>less than 300 thousand</v>
      </c>
      <c r="BN89" s="37" t="str">
        <f t="shared" si="9"/>
        <v>less than 300 thousand</v>
      </c>
      <c r="BO89" s="37" t="str">
        <f t="shared" si="9"/>
        <v>less than 300 thousand</v>
      </c>
      <c r="BP89" s="37" t="str">
        <f t="shared" si="9"/>
        <v>less than 1 million</v>
      </c>
      <c r="BQ89" s="37" t="str">
        <f t="shared" si="9"/>
        <v>less than 100 thousand</v>
      </c>
    </row>
    <row r="90" spans="4:69" x14ac:dyDescent="0.3">
      <c r="D90"/>
      <c r="E90"/>
      <c r="Q90"/>
      <c r="R90" s="64" t="s">
        <v>782</v>
      </c>
      <c r="S90"/>
      <c r="T90" s="37" t="s">
        <v>816</v>
      </c>
      <c r="U90" s="37" t="s">
        <v>817</v>
      </c>
      <c r="V90" s="37" t="s">
        <v>815</v>
      </c>
      <c r="W90" s="37" t="s">
        <v>816</v>
      </c>
      <c r="X90" s="37" t="s">
        <v>817</v>
      </c>
      <c r="Y90" s="37" t="s">
        <v>815</v>
      </c>
      <c r="Z90" s="37" t="s">
        <v>816</v>
      </c>
      <c r="AA90" s="37" t="s">
        <v>817</v>
      </c>
      <c r="AB90" s="37" t="s">
        <v>815</v>
      </c>
      <c r="AC90" s="37" t="s">
        <v>816</v>
      </c>
      <c r="AD90" s="37" t="s">
        <v>817</v>
      </c>
      <c r="AE90" s="37" t="s">
        <v>815</v>
      </c>
      <c r="AF90" s="37" t="s">
        <v>816</v>
      </c>
      <c r="AG90" s="37" t="s">
        <v>817</v>
      </c>
      <c r="AH90" s="37" t="s">
        <v>815</v>
      </c>
      <c r="AI90" s="37" t="s">
        <v>816</v>
      </c>
      <c r="AJ90" s="37" t="s">
        <v>817</v>
      </c>
      <c r="AK90" s="37" t="s">
        <v>815</v>
      </c>
      <c r="AL90" s="37" t="s">
        <v>816</v>
      </c>
      <c r="AM90" s="37" t="s">
        <v>817</v>
      </c>
      <c r="AN90" s="37" t="s">
        <v>815</v>
      </c>
      <c r="AO90" s="37" t="s">
        <v>816</v>
      </c>
      <c r="AP90" s="37" t="s">
        <v>817</v>
      </c>
      <c r="AQ90" s="37" t="s">
        <v>815</v>
      </c>
      <c r="AR90" s="37" t="s">
        <v>816</v>
      </c>
      <c r="AS90" s="37" t="s">
        <v>817</v>
      </c>
      <c r="AT90" s="37" t="s">
        <v>815</v>
      </c>
      <c r="AU90" s="37" t="s">
        <v>816</v>
      </c>
      <c r="AV90" s="37" t="s">
        <v>817</v>
      </c>
      <c r="AW90" s="37" t="s">
        <v>815</v>
      </c>
      <c r="AX90" s="37" t="s">
        <v>816</v>
      </c>
      <c r="AY90" s="37" t="s">
        <v>817</v>
      </c>
      <c r="AZ90" s="37" t="s">
        <v>815</v>
      </c>
      <c r="BA90" s="37" t="s">
        <v>816</v>
      </c>
      <c r="BB90" s="37" t="s">
        <v>817</v>
      </c>
      <c r="BC90" s="37" t="s">
        <v>815</v>
      </c>
      <c r="BD90" s="37" t="s">
        <v>816</v>
      </c>
      <c r="BE90" s="37" t="s">
        <v>817</v>
      </c>
      <c r="BF90" s="37" t="s">
        <v>815</v>
      </c>
      <c r="BG90" s="37" t="s">
        <v>816</v>
      </c>
      <c r="BH90" s="37" t="s">
        <v>817</v>
      </c>
      <c r="BI90" s="37" t="s">
        <v>815</v>
      </c>
      <c r="BJ90" s="37" t="s">
        <v>816</v>
      </c>
      <c r="BK90" s="37" t="s">
        <v>817</v>
      </c>
      <c r="BL90" s="37" t="s">
        <v>815</v>
      </c>
      <c r="BM90" s="37" t="s">
        <v>816</v>
      </c>
      <c r="BN90" s="37" t="s">
        <v>817</v>
      </c>
      <c r="BO90" s="37" t="s">
        <v>815</v>
      </c>
      <c r="BP90" s="37" t="s">
        <v>816</v>
      </c>
      <c r="BQ90" s="37" t="s">
        <v>817</v>
      </c>
    </row>
    <row r="91" spans="4:69" x14ac:dyDescent="0.3">
      <c r="D91"/>
      <c r="Q91"/>
      <c r="R91" s="64" t="s">
        <v>783</v>
      </c>
      <c r="S91"/>
      <c r="T91" s="37" t="s">
        <v>818</v>
      </c>
      <c r="U91" s="37" t="s">
        <v>784</v>
      </c>
      <c r="V91" s="37" t="s">
        <v>819</v>
      </c>
      <c r="W91" s="37" t="s">
        <v>818</v>
      </c>
      <c r="X91" s="37" t="s">
        <v>784</v>
      </c>
      <c r="Y91" s="37" t="s">
        <v>819</v>
      </c>
      <c r="Z91" s="37" t="s">
        <v>818</v>
      </c>
      <c r="AA91" s="37" t="s">
        <v>784</v>
      </c>
      <c r="AB91" s="37" t="s">
        <v>819</v>
      </c>
      <c r="AC91" s="37" t="s">
        <v>818</v>
      </c>
      <c r="AD91" s="37" t="s">
        <v>784</v>
      </c>
      <c r="AE91" s="37" t="s">
        <v>819</v>
      </c>
      <c r="AF91" s="37" t="s">
        <v>818</v>
      </c>
      <c r="AG91" s="37" t="s">
        <v>784</v>
      </c>
      <c r="AH91" s="37" t="s">
        <v>819</v>
      </c>
      <c r="AI91" s="37" t="s">
        <v>818</v>
      </c>
      <c r="AJ91" s="37" t="s">
        <v>784</v>
      </c>
      <c r="AK91" s="37" t="s">
        <v>819</v>
      </c>
      <c r="AL91" s="37" t="s">
        <v>818</v>
      </c>
      <c r="AM91" s="37" t="s">
        <v>784</v>
      </c>
      <c r="AN91" s="37" t="s">
        <v>819</v>
      </c>
      <c r="AO91" s="37" t="s">
        <v>818</v>
      </c>
      <c r="AP91" s="37" t="s">
        <v>784</v>
      </c>
      <c r="AQ91" s="37" t="s">
        <v>819</v>
      </c>
      <c r="AR91" s="37" t="s">
        <v>818</v>
      </c>
      <c r="AS91" s="37" t="s">
        <v>784</v>
      </c>
      <c r="AT91" s="37" t="s">
        <v>819</v>
      </c>
      <c r="AU91" s="37" t="s">
        <v>818</v>
      </c>
      <c r="AV91" s="37" t="s">
        <v>784</v>
      </c>
      <c r="AW91" s="37" t="s">
        <v>819</v>
      </c>
      <c r="AX91" s="37" t="s">
        <v>818</v>
      </c>
      <c r="AY91" s="37" t="s">
        <v>784</v>
      </c>
      <c r="AZ91" s="37" t="s">
        <v>819</v>
      </c>
      <c r="BA91" s="37" t="s">
        <v>818</v>
      </c>
      <c r="BB91" s="37" t="s">
        <v>784</v>
      </c>
      <c r="BC91" s="37" t="s">
        <v>819</v>
      </c>
      <c r="BD91" s="37" t="s">
        <v>818</v>
      </c>
      <c r="BE91" s="37" t="s">
        <v>784</v>
      </c>
      <c r="BF91" s="37" t="s">
        <v>819</v>
      </c>
      <c r="BG91" s="37" t="s">
        <v>818</v>
      </c>
      <c r="BH91" s="37" t="s">
        <v>784</v>
      </c>
      <c r="BI91" s="37" t="s">
        <v>819</v>
      </c>
      <c r="BJ91" s="37" t="s">
        <v>818</v>
      </c>
      <c r="BK91" s="37" t="s">
        <v>784</v>
      </c>
      <c r="BL91" s="37" t="s">
        <v>819</v>
      </c>
      <c r="BM91" s="37" t="s">
        <v>818</v>
      </c>
      <c r="BN91" s="37" t="s">
        <v>784</v>
      </c>
      <c r="BO91" s="37" t="s">
        <v>819</v>
      </c>
      <c r="BP91" s="37" t="s">
        <v>818</v>
      </c>
      <c r="BQ91" s="37" t="s">
        <v>784</v>
      </c>
    </row>
    <row r="95" spans="4:69" x14ac:dyDescent="0.3">
      <c r="R95"/>
      <c r="S95"/>
    </row>
    <row r="96" spans="4:69" x14ac:dyDescent="0.3">
      <c r="R96"/>
      <c r="S96"/>
    </row>
    <row r="97" spans="18:19" x14ac:dyDescent="0.3">
      <c r="R97"/>
      <c r="S97"/>
    </row>
    <row r="98" spans="18:19" x14ac:dyDescent="0.3">
      <c r="R98"/>
      <c r="S98"/>
    </row>
    <row r="99" spans="18:19" x14ac:dyDescent="0.3">
      <c r="R99"/>
      <c r="S99"/>
    </row>
    <row r="100" spans="18:19" x14ac:dyDescent="0.3">
      <c r="R100"/>
      <c r="S100" s="56"/>
    </row>
    <row r="101" spans="18:19" x14ac:dyDescent="0.3">
      <c r="R101"/>
      <c r="S101"/>
    </row>
    <row r="102" spans="18:19" x14ac:dyDescent="0.3">
      <c r="S102"/>
    </row>
    <row r="103" spans="18:19" x14ac:dyDescent="0.3">
      <c r="R103"/>
      <c r="S103"/>
    </row>
    <row r="104" spans="18:19" x14ac:dyDescent="0.3">
      <c r="R104"/>
      <c r="S104"/>
    </row>
    <row r="105" spans="18:19" x14ac:dyDescent="0.3">
      <c r="R105"/>
      <c r="S105"/>
    </row>
    <row r="106" spans="18:19" x14ac:dyDescent="0.3">
      <c r="S106"/>
    </row>
    <row r="107" spans="18:19" x14ac:dyDescent="0.3">
      <c r="R107"/>
      <c r="S107"/>
    </row>
    <row r="108" spans="18:19" x14ac:dyDescent="0.3">
      <c r="R108"/>
      <c r="S108"/>
    </row>
    <row r="109" spans="18:19" x14ac:dyDescent="0.3">
      <c r="R109"/>
      <c r="S109"/>
    </row>
    <row r="110" spans="18:19" x14ac:dyDescent="0.3">
      <c r="R110"/>
      <c r="S110"/>
    </row>
    <row r="111" spans="18:19" x14ac:dyDescent="0.3">
      <c r="R111"/>
      <c r="S111"/>
    </row>
    <row r="112" spans="18:19" x14ac:dyDescent="0.3">
      <c r="R112"/>
      <c r="S112"/>
    </row>
    <row r="113" spans="18:19" x14ac:dyDescent="0.3">
      <c r="R113"/>
      <c r="S113"/>
    </row>
    <row r="114" spans="18:19" x14ac:dyDescent="0.3">
      <c r="R114"/>
      <c r="S114"/>
    </row>
    <row r="115" spans="18:19" x14ac:dyDescent="0.3">
      <c r="R115"/>
      <c r="S115"/>
    </row>
    <row r="116" spans="18:19" x14ac:dyDescent="0.3">
      <c r="R116"/>
      <c r="S116"/>
    </row>
    <row r="117" spans="18:19" x14ac:dyDescent="0.3">
      <c r="R117"/>
      <c r="S117"/>
    </row>
    <row r="118" spans="18:19" x14ac:dyDescent="0.3">
      <c r="R118"/>
      <c r="S118"/>
    </row>
    <row r="119" spans="18:19" x14ac:dyDescent="0.3">
      <c r="R119"/>
      <c r="S119"/>
    </row>
    <row r="133" spans="19:19" x14ac:dyDescent="0.3">
      <c r="S133" s="56"/>
    </row>
  </sheetData>
  <conditionalFormatting sqref="T3:BQ79">
    <cfRule type="cellIs" dxfId="1" priority="1" operator="equal">
      <formula>"CHYBA"</formula>
    </cfRule>
  </conditionalFormatting>
  <pageMargins left="0.7" right="0.7" top="0.75" bottom="0.75" header="0.3" footer="0.3"/>
  <pageSetup paperSize="9" orientation="portrait" horizontalDpi="0"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Лист5"/>
  <dimension ref="A1:AR65"/>
  <sheetViews>
    <sheetView zoomScale="80" zoomScaleNormal="80" workbookViewId="0">
      <pane xSplit="5" ySplit="1" topLeftCell="F2" activePane="bottomRight" state="frozen"/>
      <selection pane="topRight" activeCell="F1" sqref="F1"/>
      <selection pane="bottomLeft" activeCell="A2" sqref="A2"/>
      <selection pane="bottomRight" activeCell="C2" sqref="C2"/>
    </sheetView>
  </sheetViews>
  <sheetFormatPr defaultRowHeight="14.4" x14ac:dyDescent="0.3"/>
  <cols>
    <col min="1" max="1" width="3" bestFit="1" customWidth="1"/>
    <col min="2" max="2" width="3" customWidth="1"/>
    <col min="3" max="3" width="44.5546875" customWidth="1"/>
    <col min="7" max="7" width="9.109375" style="64"/>
    <col min="17" max="17" width="9.109375" style="64"/>
    <col min="18" max="18" width="9.109375" customWidth="1"/>
  </cols>
  <sheetData>
    <row r="1" spans="1:44" s="64" customFormat="1" x14ac:dyDescent="0.3">
      <c r="A1" s="64" t="s">
        <v>852</v>
      </c>
      <c r="B1" s="64" t="s">
        <v>930</v>
      </c>
      <c r="C1" s="64" t="s">
        <v>769</v>
      </c>
      <c r="D1" s="64" t="s">
        <v>759</v>
      </c>
      <c r="E1" s="64" t="s">
        <v>759</v>
      </c>
      <c r="F1" s="64" t="s">
        <v>760</v>
      </c>
      <c r="G1" s="64" t="s">
        <v>931</v>
      </c>
      <c r="H1" t="s">
        <v>2</v>
      </c>
      <c r="I1" t="s">
        <v>16</v>
      </c>
      <c r="J1" t="s">
        <v>32</v>
      </c>
      <c r="K1" t="s">
        <v>38</v>
      </c>
      <c r="L1" t="s">
        <v>48</v>
      </c>
      <c r="M1" t="s">
        <v>54</v>
      </c>
      <c r="N1" t="s">
        <v>61</v>
      </c>
      <c r="O1" t="s">
        <v>67</v>
      </c>
      <c r="P1" t="s">
        <v>74</v>
      </c>
      <c r="Q1" s="64" t="s">
        <v>932</v>
      </c>
      <c r="R1" s="64" t="s">
        <v>2</v>
      </c>
      <c r="S1" s="64" t="s">
        <v>16</v>
      </c>
      <c r="T1" s="64" t="s">
        <v>32</v>
      </c>
      <c r="U1" s="64" t="s">
        <v>38</v>
      </c>
      <c r="V1" s="64" t="s">
        <v>48</v>
      </c>
      <c r="W1" s="64" t="s">
        <v>54</v>
      </c>
      <c r="X1" s="64" t="s">
        <v>61</v>
      </c>
      <c r="Y1" s="64" t="s">
        <v>67</v>
      </c>
      <c r="Z1" s="64" t="s">
        <v>74</v>
      </c>
      <c r="AA1" s="64" t="s">
        <v>761</v>
      </c>
      <c r="AB1" s="64" t="s">
        <v>762</v>
      </c>
      <c r="AC1" s="64" t="s">
        <v>763</v>
      </c>
      <c r="AD1" s="64" t="s">
        <v>764</v>
      </c>
      <c r="AE1" s="64" t="s">
        <v>765</v>
      </c>
      <c r="AF1" s="64" t="s">
        <v>768</v>
      </c>
      <c r="AG1" s="64" t="s">
        <v>766</v>
      </c>
      <c r="AH1" s="64" t="s">
        <v>767</v>
      </c>
      <c r="AI1" s="64" t="s">
        <v>770</v>
      </c>
      <c r="AJ1" s="64" t="s">
        <v>772</v>
      </c>
      <c r="AK1" s="64" t="s">
        <v>773</v>
      </c>
      <c r="AL1" s="64" t="s">
        <v>774</v>
      </c>
      <c r="AM1" s="64" t="s">
        <v>775</v>
      </c>
      <c r="AN1" s="64" t="s">
        <v>776</v>
      </c>
      <c r="AO1" s="64" t="s">
        <v>777</v>
      </c>
      <c r="AP1" s="64" t="s">
        <v>778</v>
      </c>
      <c r="AQ1" s="64" t="s">
        <v>779</v>
      </c>
      <c r="AR1" s="64" t="s">
        <v>780</v>
      </c>
    </row>
    <row r="2" spans="1:44" x14ac:dyDescent="0.3">
      <c r="A2">
        <v>1</v>
      </c>
      <c r="B2">
        <f>MATCH(C2,Results!T$2:BQ$2,0)</f>
        <v>6</v>
      </c>
      <c r="C2" s="56" t="s">
        <v>642</v>
      </c>
      <c r="D2" s="65">
        <f>HLOOKUP($C2,Results!$T$2:$BQ$84,82,FALSE)</f>
        <v>0.98499999999999999</v>
      </c>
      <c r="E2" s="77">
        <f t="shared" ref="E2:E33" ca="1" si="0">G2/Q2</f>
        <v>0.98499999999999999</v>
      </c>
      <c r="F2" s="66">
        <f>HLOOKUP($C2,Results!$T$2:$BQ$84,83,FALSE)</f>
        <v>1</v>
      </c>
      <c r="G2" s="76">
        <f t="shared" ref="G2:G33" si="1">SUM(H2:P2)</f>
        <v>98.5</v>
      </c>
      <c r="H2">
        <f>SUMIF(Results!$F3:$F79,Categories!H$1,Results!$Y$3:$Y$79)</f>
        <v>15</v>
      </c>
      <c r="I2">
        <f>SUMIF(Results!$F3:$F79,Categories!I$1,Results!$Y$3:$Y$79)</f>
        <v>11.5</v>
      </c>
      <c r="J2">
        <f>SUMIF(Results!$F3:$F79,Categories!J$1,Results!$Y$3:$Y$79)</f>
        <v>12</v>
      </c>
      <c r="K2">
        <f>SUMIF(Results!$F3:$F79,Categories!K$1,Results!$Y$3:$Y$79)</f>
        <v>11</v>
      </c>
      <c r="L2">
        <f>SUMIF(Results!$F3:$F79,Categories!L$1,Results!$Y$3:$Y$79)</f>
        <v>14</v>
      </c>
      <c r="M2">
        <f>SUMIF(Results!$F3:$F79,Categories!M$1,Results!$Y$3:$Y$79)</f>
        <v>15</v>
      </c>
      <c r="N2">
        <f>SUMIF(Results!$F3:$F79,Categories!N$1,Results!$Y$3:$Y$79)</f>
        <v>5</v>
      </c>
      <c r="O2">
        <f>SUMIF(Results!$F3:$F79,Categories!O$1,Results!$Y$3:$Y$79)</f>
        <v>9</v>
      </c>
      <c r="P2">
        <f>SUMIF(Results!$F3:$F79,Categories!P$1,Results!$Y$3:$Y$79)</f>
        <v>6</v>
      </c>
      <c r="Q2" s="76">
        <f t="shared" ref="Q2:Q33" ca="1" si="2">SUM(R2:Z2)</f>
        <v>100</v>
      </c>
      <c r="R2" s="75">
        <f t="array" aca="1" ref="R2" ca="1">SUM(IF(ISNUMBER(OFFSET(Results!$S$2,1,Categories!$B49,77,1)),(Results!$G$3:$G$79)*(Results!$F$3:$F$79=Categories!R$1)))</f>
        <v>15</v>
      </c>
      <c r="S2" s="75">
        <f t="array" aca="1" ref="S2" ca="1">SUM(IF(ISNUMBER(OFFSET(Results!$S$2,1,Categories!$B49,77,1)),(Results!$G$3:$G$79)*(Results!$F$3:$F$79=Categories!S$1)))</f>
        <v>12</v>
      </c>
      <c r="T2" s="75">
        <f t="array" aca="1" ref="T2" ca="1">SUM(IF(ISNUMBER(OFFSET(Results!$S$2,1,Categories!$B49,77,1)),(Results!$G$3:$G$79)*(Results!$F$3:$F$79=Categories!T$1)))</f>
        <v>12</v>
      </c>
      <c r="U2" s="75">
        <f t="array" aca="1" ref="U2" ca="1">SUM(IF(ISNUMBER(OFFSET(Results!$S$2,1,Categories!$B49,77,1)),(Results!$G$3:$G$79)*(Results!$F$3:$F$79=Categories!U$1)))</f>
        <v>12</v>
      </c>
      <c r="V2" s="75">
        <f t="array" aca="1" ref="V2" ca="1">SUM(IF(ISNUMBER(OFFSET(Results!$S$2,1,Categories!$B49,77,1)),(Results!$G$3:$G$79)*(Results!$F$3:$F$79=Categories!V$1)))</f>
        <v>14</v>
      </c>
      <c r="W2" s="75">
        <f t="array" aca="1" ref="W2" ca="1">SUM(IF(ISNUMBER(OFFSET(Results!$S$2,1,Categories!$B49,77,1)),(Results!$G$3:$G$79)*(Results!$F$3:$F$79=Categories!W$1)))</f>
        <v>15</v>
      </c>
      <c r="X2" s="75">
        <f t="array" aca="1" ref="X2" ca="1">SUM(IF(ISNUMBER(OFFSET(Results!$S$2,1,Categories!$B49,77,1)),(Results!$G$3:$G$79)*(Results!$F$3:$F$79=Categories!X$1)))</f>
        <v>5</v>
      </c>
      <c r="Y2" s="75">
        <f t="array" aca="1" ref="Y2" ca="1">SUM(IF(ISNUMBER(OFFSET(Results!$S$2,1,Categories!$B49,77,1)),(Results!$G$3:$G$79)*(Results!$F$3:$F$79=Categories!Y$1)))</f>
        <v>9</v>
      </c>
      <c r="Z2" s="75">
        <f t="array" aca="1" ref="Z2" ca="1">SUM(IF(ISNUMBER(OFFSET(Results!$S$2,1,Categories!$B49,77,1)),(Results!$G$3:$G$79)*(Results!$F$3:$F$79=Categories!Z$1)))</f>
        <v>6</v>
      </c>
      <c r="AA2" s="65">
        <f t="shared" ref="AA2:AA33" ca="1" si="3">H2/R2</f>
        <v>1</v>
      </c>
      <c r="AB2" s="65">
        <f t="shared" ref="AB2:AB33" ca="1" si="4">I2/S2</f>
        <v>0.95833333333333337</v>
      </c>
      <c r="AC2" s="65">
        <f t="shared" ref="AC2:AC33" ca="1" si="5">J2/T2</f>
        <v>1</v>
      </c>
      <c r="AD2" s="65">
        <f t="shared" ref="AD2:AD33" ca="1" si="6">K2/U2</f>
        <v>0.91666666666666663</v>
      </c>
      <c r="AE2" s="65">
        <f t="shared" ref="AE2:AE33" ca="1" si="7">L2/V2</f>
        <v>1</v>
      </c>
      <c r="AF2" s="65">
        <f t="shared" ref="AF2:AF33" ca="1" si="8">M2/W2</f>
        <v>1</v>
      </c>
      <c r="AG2" s="65">
        <f t="shared" ref="AG2:AG33" ca="1" si="9">N2/X2</f>
        <v>1</v>
      </c>
      <c r="AH2" s="65">
        <f t="shared" ref="AH2:AH33" ca="1" si="10">O2/Y2</f>
        <v>1</v>
      </c>
      <c r="AI2" s="65">
        <f t="shared" ref="AI2:AI33" ca="1" si="11">P2/Z2</f>
        <v>1</v>
      </c>
      <c r="AJ2">
        <f t="shared" ref="AJ2:AJ33" ca="1" si="12">RANK(AA2,AA$2:AA$51)</f>
        <v>1</v>
      </c>
      <c r="AK2">
        <f t="shared" ref="AK2:AK33" ca="1" si="13">RANK(AB2,AB$2:AB$51)</f>
        <v>3</v>
      </c>
      <c r="AL2">
        <f t="shared" ref="AL2:AL33" ca="1" si="14">RANK(AC2,AC$2:AC$51)</f>
        <v>1</v>
      </c>
      <c r="AM2">
        <f t="shared" ref="AM2:AM33" ca="1" si="15">RANK(AD2,AD$2:AD$51)</f>
        <v>3</v>
      </c>
      <c r="AN2">
        <f t="shared" ref="AN2:AN33" ca="1" si="16">RANK(AE2,AE$2:AE$51)</f>
        <v>1</v>
      </c>
      <c r="AO2">
        <f t="shared" ref="AO2:AO33" ca="1" si="17">RANK(AF2,AF$2:AF$51)</f>
        <v>1</v>
      </c>
      <c r="AP2">
        <f t="shared" ref="AP2:AP33" ca="1" si="18">RANK(AG2,AG$2:AG$51)</f>
        <v>1</v>
      </c>
      <c r="AQ2">
        <f t="shared" ref="AQ2:AQ33" ca="1" si="19">RANK(AH2,AH$2:AH$51)</f>
        <v>1</v>
      </c>
      <c r="AR2">
        <f t="shared" ref="AR2:AR33" ca="1" si="20">RANK(AI2,AI$2:AI$51)</f>
        <v>1</v>
      </c>
    </row>
    <row r="3" spans="1:44" x14ac:dyDescent="0.3">
      <c r="A3">
        <v>2</v>
      </c>
      <c r="B3">
        <f>MATCH(C3,Results!T$2:BQ$2,0)</f>
        <v>46</v>
      </c>
      <c r="C3" s="56" t="s">
        <v>722</v>
      </c>
      <c r="D3" s="65">
        <f>HLOOKUP($C3,Results!$T$2:$BQ$84,82,FALSE)</f>
        <v>0.96750000000000003</v>
      </c>
      <c r="E3" s="77">
        <f t="shared" ca="1" si="0"/>
        <v>0.96750000000000003</v>
      </c>
      <c r="F3" s="66">
        <f>HLOOKUP($C3,Results!$T$2:$BQ$84,83,FALSE)</f>
        <v>2</v>
      </c>
      <c r="G3" s="76">
        <f t="shared" si="1"/>
        <v>96.75</v>
      </c>
      <c r="H3">
        <f>SUMIF(Results!$F3:$F79,Categories!H$1,Results!$BM$3:$BM$79)</f>
        <v>15</v>
      </c>
      <c r="I3">
        <f>SUMIF(Results!$F3:$F79,Categories!I$1,Results!$BM$3:$BM$79)</f>
        <v>11.25</v>
      </c>
      <c r="J3">
        <f>SUMIF(Results!$F3:$F79,Categories!J$1,Results!$BM$3:$BM$79)</f>
        <v>12</v>
      </c>
      <c r="K3">
        <f>SUMIF(Results!$F3:$F79,Categories!K$1,Results!$BM$3:$BM$79)</f>
        <v>12</v>
      </c>
      <c r="L3">
        <f>SUMIF(Results!$F3:$F79,Categories!L$1,Results!$BM$3:$BM$79)</f>
        <v>11.5</v>
      </c>
      <c r="M3">
        <f>SUMIF(Results!$F3:$F79,Categories!M$1,Results!$BM$3:$BM$79)</f>
        <v>15</v>
      </c>
      <c r="N3">
        <f>SUMIF(Results!$F3:$F79,Categories!N$1,Results!$BM$3:$BM$79)</f>
        <v>5</v>
      </c>
      <c r="O3">
        <f>SUMIF(Results!$F3:$F79,Categories!O$1,Results!$BM$3:$BM$79)</f>
        <v>9</v>
      </c>
      <c r="P3">
        <f>SUMIF(Results!$F3:$F79,Categories!P$1,Results!$BM$3:$BM$79)</f>
        <v>6</v>
      </c>
      <c r="Q3" s="76">
        <f t="shared" ca="1" si="2"/>
        <v>100</v>
      </c>
      <c r="R3" s="75">
        <f t="array" aca="1" ref="R3" ca="1">SUM(IF(ISNUMBER(OFFSET(Results!$S$2,1,Categories!$B18,77,1)),(Results!$G$3:$G$79)*(Results!$F$3:$F$79=Categories!R$1)))</f>
        <v>15</v>
      </c>
      <c r="S3" s="75">
        <f t="array" aca="1" ref="S3" ca="1">SUM(IF(ISNUMBER(OFFSET(Results!$S$2,1,Categories!$B18,77,1)),(Results!$G$3:$G$79)*(Results!$F$3:$F$79=Categories!S$1)))</f>
        <v>12</v>
      </c>
      <c r="T3" s="75">
        <f t="array" aca="1" ref="T3" ca="1">SUM(IF(ISNUMBER(OFFSET(Results!$S$2,1,Categories!$B18,77,1)),(Results!$G$3:$G$79)*(Results!$F$3:$F$79=Categories!T$1)))</f>
        <v>12</v>
      </c>
      <c r="U3" s="75">
        <f t="array" aca="1" ref="U3" ca="1">SUM(IF(ISNUMBER(OFFSET(Results!$S$2,1,Categories!$B18,77,1)),(Results!$G$3:$G$79)*(Results!$F$3:$F$79=Categories!U$1)))</f>
        <v>12</v>
      </c>
      <c r="V3" s="75">
        <f t="array" aca="1" ref="V3" ca="1">SUM(IF(ISNUMBER(OFFSET(Results!$S$2,1,Categories!$B18,77,1)),(Results!$G$3:$G$79)*(Results!$F$3:$F$79=Categories!V$1)))</f>
        <v>14</v>
      </c>
      <c r="W3" s="75">
        <f t="array" aca="1" ref="W3" ca="1">SUM(IF(ISNUMBER(OFFSET(Results!$S$2,1,Categories!$B18,77,1)),(Results!$G$3:$G$79)*(Results!$F$3:$F$79=Categories!W$1)))</f>
        <v>15</v>
      </c>
      <c r="X3" s="75">
        <f t="array" aca="1" ref="X3" ca="1">SUM(IF(ISNUMBER(OFFSET(Results!$S$2,1,Categories!$B18,77,1)),(Results!$G$3:$G$79)*(Results!$F$3:$F$79=Categories!X$1)))</f>
        <v>5</v>
      </c>
      <c r="Y3" s="75">
        <f t="array" aca="1" ref="Y3" ca="1">SUM(IF(ISNUMBER(OFFSET(Results!$S$2,1,Categories!$B18,77,1)),(Results!$G$3:$G$79)*(Results!$F$3:$F$79=Categories!Y$1)))</f>
        <v>9</v>
      </c>
      <c r="Z3" s="75">
        <f t="array" aca="1" ref="Z3" ca="1">SUM(IF(ISNUMBER(OFFSET(Results!$S$2,1,Categories!$B18,77,1)),(Results!$G$3:$G$79)*(Results!$F$3:$F$79=Categories!Z$1)))</f>
        <v>6</v>
      </c>
      <c r="AA3" s="65">
        <f t="shared" ca="1" si="3"/>
        <v>1</v>
      </c>
      <c r="AB3" s="65">
        <f t="shared" ca="1" si="4"/>
        <v>0.9375</v>
      </c>
      <c r="AC3" s="65">
        <f t="shared" ca="1" si="5"/>
        <v>1</v>
      </c>
      <c r="AD3" s="65">
        <f t="shared" ca="1" si="6"/>
        <v>1</v>
      </c>
      <c r="AE3" s="65">
        <f t="shared" ca="1" si="7"/>
        <v>0.8214285714285714</v>
      </c>
      <c r="AF3" s="65">
        <f t="shared" ca="1" si="8"/>
        <v>1</v>
      </c>
      <c r="AG3" s="65">
        <f t="shared" ca="1" si="9"/>
        <v>1</v>
      </c>
      <c r="AH3" s="65">
        <f t="shared" ca="1" si="10"/>
        <v>1</v>
      </c>
      <c r="AI3" s="65">
        <f t="shared" ca="1" si="11"/>
        <v>1</v>
      </c>
      <c r="AJ3">
        <f t="shared" ca="1" si="12"/>
        <v>1</v>
      </c>
      <c r="AK3">
        <f t="shared" ca="1" si="13"/>
        <v>8</v>
      </c>
      <c r="AL3">
        <f t="shared" ca="1" si="14"/>
        <v>1</v>
      </c>
      <c r="AM3">
        <f t="shared" ca="1" si="15"/>
        <v>1</v>
      </c>
      <c r="AN3">
        <f t="shared" ca="1" si="16"/>
        <v>19</v>
      </c>
      <c r="AO3">
        <f t="shared" ca="1" si="17"/>
        <v>1</v>
      </c>
      <c r="AP3">
        <f t="shared" ca="1" si="18"/>
        <v>1</v>
      </c>
      <c r="AQ3">
        <f t="shared" ca="1" si="19"/>
        <v>1</v>
      </c>
      <c r="AR3">
        <f t="shared" ca="1" si="20"/>
        <v>1</v>
      </c>
    </row>
    <row r="4" spans="1:44" x14ac:dyDescent="0.3">
      <c r="A4">
        <v>3</v>
      </c>
      <c r="B4">
        <f>MATCH(C4,Results!T$2:BQ$2,0)</f>
        <v>38</v>
      </c>
      <c r="C4" s="56" t="s">
        <v>706</v>
      </c>
      <c r="D4" s="65">
        <f>HLOOKUP($C4,Results!$T$2:$BQ$84,82,FALSE)</f>
        <v>0.91749999999999998</v>
      </c>
      <c r="E4" s="77">
        <f t="shared" ca="1" si="0"/>
        <v>0.91749999999999998</v>
      </c>
      <c r="F4" s="66">
        <f>HLOOKUP($C4,Results!$T$2:$BQ$84,83,FALSE)</f>
        <v>3</v>
      </c>
      <c r="G4" s="76">
        <f t="shared" si="1"/>
        <v>91.75</v>
      </c>
      <c r="H4">
        <f>SUMIF(Results!$F3:$F79,Categories!H$1,Results!$BE$3:$BE$79)</f>
        <v>8</v>
      </c>
      <c r="I4">
        <f>SUMIF(Results!$F3:$F79,Categories!I$1,Results!$BE$3:$BE$79)</f>
        <v>11.75</v>
      </c>
      <c r="J4">
        <f>SUMIF(Results!$F3:$F79,Categories!J$1,Results!$BE$3:$BE$79)</f>
        <v>12</v>
      </c>
      <c r="K4">
        <f>SUMIF(Results!$F3:$F79,Categories!K$1,Results!$BE$3:$BE$79)</f>
        <v>12</v>
      </c>
      <c r="L4">
        <f>SUMIF(Results!$F3:$F79,Categories!L$1,Results!$BE$3:$BE$79)</f>
        <v>14</v>
      </c>
      <c r="M4">
        <f>SUMIF(Results!$F3:$F79,Categories!M$1,Results!$BE$3:$BE$79)</f>
        <v>15</v>
      </c>
      <c r="N4">
        <f>SUMIF(Results!$F3:$F79,Categories!N$1,Results!$BE$3:$BE$79)</f>
        <v>5</v>
      </c>
      <c r="O4">
        <f>SUMIF(Results!$F3:$F79,Categories!O$1,Results!$BE$3:$BE$79)</f>
        <v>8</v>
      </c>
      <c r="P4">
        <f>SUMIF(Results!$F3:$F79,Categories!P$1,Results!$BE$3:$BE$79)</f>
        <v>6</v>
      </c>
      <c r="Q4" s="76">
        <f t="shared" ca="1" si="2"/>
        <v>100</v>
      </c>
      <c r="R4" s="75">
        <f t="array" aca="1" ref="R4" ca="1">SUM(IF(ISNUMBER(OFFSET(Results!$S$2,1,Categories!$B43,77,1)),(Results!$G$3:$G$79)*(Results!$F$3:$F$79=Categories!R$1)))</f>
        <v>15</v>
      </c>
      <c r="S4" s="75">
        <f t="array" aca="1" ref="S4" ca="1">SUM(IF(ISNUMBER(OFFSET(Results!$S$2,1,Categories!$B43,77,1)),(Results!$G$3:$G$79)*(Results!$F$3:$F$79=Categories!S$1)))</f>
        <v>12</v>
      </c>
      <c r="T4" s="75">
        <f t="array" aca="1" ref="T4" ca="1">SUM(IF(ISNUMBER(OFFSET(Results!$S$2,1,Categories!$B43,77,1)),(Results!$G$3:$G$79)*(Results!$F$3:$F$79=Categories!T$1)))</f>
        <v>12</v>
      </c>
      <c r="U4" s="75">
        <f t="array" aca="1" ref="U4" ca="1">SUM(IF(ISNUMBER(OFFSET(Results!$S$2,1,Categories!$B43,77,1)),(Results!$G$3:$G$79)*(Results!$F$3:$F$79=Categories!U$1)))</f>
        <v>12</v>
      </c>
      <c r="V4" s="75">
        <f t="array" aca="1" ref="V4" ca="1">SUM(IF(ISNUMBER(OFFSET(Results!$S$2,1,Categories!$B43,77,1)),(Results!$G$3:$G$79)*(Results!$F$3:$F$79=Categories!V$1)))</f>
        <v>14</v>
      </c>
      <c r="W4" s="75">
        <f t="array" aca="1" ref="W4" ca="1">SUM(IF(ISNUMBER(OFFSET(Results!$S$2,1,Categories!$B43,77,1)),(Results!$G$3:$G$79)*(Results!$F$3:$F$79=Categories!W$1)))</f>
        <v>15</v>
      </c>
      <c r="X4" s="75">
        <f t="array" aca="1" ref="X4" ca="1">SUM(IF(ISNUMBER(OFFSET(Results!$S$2,1,Categories!$B43,77,1)),(Results!$G$3:$G$79)*(Results!$F$3:$F$79=Categories!X$1)))</f>
        <v>5</v>
      </c>
      <c r="Y4" s="75">
        <f t="array" aca="1" ref="Y4" ca="1">SUM(IF(ISNUMBER(OFFSET(Results!$S$2,1,Categories!$B43,77,1)),(Results!$G$3:$G$79)*(Results!$F$3:$F$79=Categories!Y$1)))</f>
        <v>9</v>
      </c>
      <c r="Z4" s="75">
        <f t="array" aca="1" ref="Z4" ca="1">SUM(IF(ISNUMBER(OFFSET(Results!$S$2,1,Categories!$B43,77,1)),(Results!$G$3:$G$79)*(Results!$F$3:$F$79=Categories!Z$1)))</f>
        <v>6</v>
      </c>
      <c r="AA4" s="65">
        <f t="shared" ca="1" si="3"/>
        <v>0.53333333333333333</v>
      </c>
      <c r="AB4" s="65">
        <f t="shared" ca="1" si="4"/>
        <v>0.97916666666666663</v>
      </c>
      <c r="AC4" s="65">
        <f t="shared" ca="1" si="5"/>
        <v>1</v>
      </c>
      <c r="AD4" s="65">
        <f t="shared" ca="1" si="6"/>
        <v>1</v>
      </c>
      <c r="AE4" s="65">
        <f t="shared" ca="1" si="7"/>
        <v>1</v>
      </c>
      <c r="AF4" s="65">
        <f t="shared" ca="1" si="8"/>
        <v>1</v>
      </c>
      <c r="AG4" s="65">
        <f t="shared" ca="1" si="9"/>
        <v>1</v>
      </c>
      <c r="AH4" s="65">
        <f t="shared" ca="1" si="10"/>
        <v>0.88888888888888884</v>
      </c>
      <c r="AI4" s="65">
        <f t="shared" ca="1" si="11"/>
        <v>1</v>
      </c>
      <c r="AJ4">
        <f t="shared" ca="1" si="12"/>
        <v>45</v>
      </c>
      <c r="AK4">
        <f t="shared" ca="1" si="13"/>
        <v>2</v>
      </c>
      <c r="AL4">
        <f t="shared" ca="1" si="14"/>
        <v>1</v>
      </c>
      <c r="AM4">
        <f t="shared" ca="1" si="15"/>
        <v>1</v>
      </c>
      <c r="AN4">
        <f t="shared" ca="1" si="16"/>
        <v>1</v>
      </c>
      <c r="AO4">
        <f t="shared" ca="1" si="17"/>
        <v>1</v>
      </c>
      <c r="AP4">
        <f t="shared" ca="1" si="18"/>
        <v>1</v>
      </c>
      <c r="AQ4">
        <f t="shared" ca="1" si="19"/>
        <v>4</v>
      </c>
      <c r="AR4">
        <f t="shared" ca="1" si="20"/>
        <v>1</v>
      </c>
    </row>
    <row r="5" spans="1:44" x14ac:dyDescent="0.3">
      <c r="A5">
        <v>4</v>
      </c>
      <c r="B5">
        <f>MATCH(C5,Results!T$2:BQ$2,0)</f>
        <v>7</v>
      </c>
      <c r="C5" s="56" t="s">
        <v>644</v>
      </c>
      <c r="D5" s="65">
        <f>HLOOKUP($C5,Results!$T$2:$BQ$84,82,FALSE)</f>
        <v>0.9</v>
      </c>
      <c r="E5" s="77">
        <f t="shared" ca="1" si="0"/>
        <v>0.9</v>
      </c>
      <c r="F5" s="66">
        <f>HLOOKUP($C5,Results!$T$2:$BQ$84,83,FALSE)</f>
        <v>4</v>
      </c>
      <c r="G5" s="76">
        <f t="shared" si="1"/>
        <v>90</v>
      </c>
      <c r="H5">
        <f>SUMIF(Results!$F3:$F79,Categories!H$1,Results!$Z$3:$Z$79)</f>
        <v>11.5</v>
      </c>
      <c r="I5">
        <f>SUMIF(Results!$F3:$F79,Categories!I$1,Results!$Z$3:$Z$79)</f>
        <v>10.5</v>
      </c>
      <c r="J5">
        <f>SUMIF(Results!$F3:$F79,Categories!J$1,Results!$Z$3:$Z$79)</f>
        <v>12</v>
      </c>
      <c r="K5">
        <f>SUMIF(Results!$F3:$F79,Categories!K$1,Results!$Z$3:$Z$79)</f>
        <v>11</v>
      </c>
      <c r="L5">
        <f>SUMIF(Results!$F3:$F79,Categories!L$1,Results!$Z$3:$Z$79)</f>
        <v>14</v>
      </c>
      <c r="M5">
        <f>SUMIF(Results!$F3:$F79,Categories!M$1,Results!$Z$3:$Z$79)</f>
        <v>14</v>
      </c>
      <c r="N5">
        <f>SUMIF(Results!$F3:$F79,Categories!N$1,Results!$Z$3:$Z$79)</f>
        <v>5</v>
      </c>
      <c r="O5">
        <f>SUMIF(Results!$F3:$F79,Categories!O$1,Results!$Z$3:$Z$79)</f>
        <v>6</v>
      </c>
      <c r="P5">
        <f>SUMIF(Results!$F3:$F79,Categories!P$1,Results!$Z$3:$Z$79)</f>
        <v>6</v>
      </c>
      <c r="Q5" s="76">
        <f t="shared" ca="1" si="2"/>
        <v>100</v>
      </c>
      <c r="R5" s="75">
        <f t="array" aca="1" ref="R5" ca="1">SUM(IF(ISNUMBER(OFFSET(Results!$S$2,1,Categories!$B7,77,1)),(Results!$G$3:$G$79)*(Results!$F$3:$F$79=Categories!R$1)))</f>
        <v>15</v>
      </c>
      <c r="S5" s="75">
        <f t="array" aca="1" ref="S5" ca="1">SUM(IF(ISNUMBER(OFFSET(Results!$S$2,1,Categories!$B7,77,1)),(Results!$G$3:$G$79)*(Results!$F$3:$F$79=Categories!S$1)))</f>
        <v>12</v>
      </c>
      <c r="T5" s="75">
        <f t="array" aca="1" ref="T5" ca="1">SUM(IF(ISNUMBER(OFFSET(Results!$S$2,1,Categories!$B7,77,1)),(Results!$G$3:$G$79)*(Results!$F$3:$F$79=Categories!T$1)))</f>
        <v>12</v>
      </c>
      <c r="U5" s="75">
        <f t="array" aca="1" ref="U5" ca="1">SUM(IF(ISNUMBER(OFFSET(Results!$S$2,1,Categories!$B7,77,1)),(Results!$G$3:$G$79)*(Results!$F$3:$F$79=Categories!U$1)))</f>
        <v>12</v>
      </c>
      <c r="V5" s="75">
        <f t="array" aca="1" ref="V5" ca="1">SUM(IF(ISNUMBER(OFFSET(Results!$S$2,1,Categories!$B7,77,1)),(Results!$G$3:$G$79)*(Results!$F$3:$F$79=Categories!V$1)))</f>
        <v>14</v>
      </c>
      <c r="W5" s="75">
        <f t="array" aca="1" ref="W5" ca="1">SUM(IF(ISNUMBER(OFFSET(Results!$S$2,1,Categories!$B7,77,1)),(Results!$G$3:$G$79)*(Results!$F$3:$F$79=Categories!W$1)))</f>
        <v>15</v>
      </c>
      <c r="X5" s="75">
        <f t="array" aca="1" ref="X5" ca="1">SUM(IF(ISNUMBER(OFFSET(Results!$S$2,1,Categories!$B7,77,1)),(Results!$G$3:$G$79)*(Results!$F$3:$F$79=Categories!X$1)))</f>
        <v>5</v>
      </c>
      <c r="Y5" s="75">
        <f t="array" aca="1" ref="Y5" ca="1">SUM(IF(ISNUMBER(OFFSET(Results!$S$2,1,Categories!$B7,77,1)),(Results!$G$3:$G$79)*(Results!$F$3:$F$79=Categories!Y$1)))</f>
        <v>9</v>
      </c>
      <c r="Z5" s="75">
        <f t="array" aca="1" ref="Z5" ca="1">SUM(IF(ISNUMBER(OFFSET(Results!$S$2,1,Categories!$B7,77,1)),(Results!$G$3:$G$79)*(Results!$F$3:$F$79=Categories!Z$1)))</f>
        <v>6</v>
      </c>
      <c r="AA5" s="65">
        <f t="shared" ca="1" si="3"/>
        <v>0.76666666666666672</v>
      </c>
      <c r="AB5" s="65">
        <f t="shared" ca="1" si="4"/>
        <v>0.875</v>
      </c>
      <c r="AC5" s="65">
        <f t="shared" ca="1" si="5"/>
        <v>1</v>
      </c>
      <c r="AD5" s="65">
        <f t="shared" ca="1" si="6"/>
        <v>0.91666666666666663</v>
      </c>
      <c r="AE5" s="65">
        <f t="shared" ca="1" si="7"/>
        <v>1</v>
      </c>
      <c r="AF5" s="65">
        <f t="shared" ca="1" si="8"/>
        <v>0.93333333333333335</v>
      </c>
      <c r="AG5" s="65">
        <f t="shared" ca="1" si="9"/>
        <v>1</v>
      </c>
      <c r="AH5" s="65">
        <f t="shared" ca="1" si="10"/>
        <v>0.66666666666666663</v>
      </c>
      <c r="AI5" s="65">
        <f t="shared" ca="1" si="11"/>
        <v>1</v>
      </c>
      <c r="AJ5">
        <f t="shared" ca="1" si="12"/>
        <v>20</v>
      </c>
      <c r="AK5">
        <f t="shared" ca="1" si="13"/>
        <v>12</v>
      </c>
      <c r="AL5">
        <f t="shared" ca="1" si="14"/>
        <v>1</v>
      </c>
      <c r="AM5">
        <f t="shared" ca="1" si="15"/>
        <v>3</v>
      </c>
      <c r="AN5">
        <f t="shared" ca="1" si="16"/>
        <v>1</v>
      </c>
      <c r="AO5">
        <f t="shared" ca="1" si="17"/>
        <v>7</v>
      </c>
      <c r="AP5">
        <f t="shared" ca="1" si="18"/>
        <v>1</v>
      </c>
      <c r="AQ5">
        <f t="shared" ca="1" si="19"/>
        <v>14</v>
      </c>
      <c r="AR5">
        <f t="shared" ca="1" si="20"/>
        <v>1</v>
      </c>
    </row>
    <row r="6" spans="1:44" x14ac:dyDescent="0.3">
      <c r="A6">
        <v>5</v>
      </c>
      <c r="B6">
        <f>MATCH(C6,Results!T$2:BQ$2,0)</f>
        <v>15</v>
      </c>
      <c r="C6" s="56" t="s">
        <v>660</v>
      </c>
      <c r="D6" s="65">
        <f>HLOOKUP($C6,Results!$T$2:$BQ$84,82,FALSE)</f>
        <v>0.89749999999999996</v>
      </c>
      <c r="E6" s="77">
        <f t="shared" ca="1" si="0"/>
        <v>0.89749999999999996</v>
      </c>
      <c r="F6" s="66">
        <f>HLOOKUP($C6,Results!$T$2:$BQ$84,83,FALSE)</f>
        <v>5</v>
      </c>
      <c r="G6" s="76">
        <f t="shared" si="1"/>
        <v>89.75</v>
      </c>
      <c r="H6">
        <f>SUMIF(Results!$F3:$F79,Categories!H$1,Results!$AH$3:$AH$79)</f>
        <v>10.75</v>
      </c>
      <c r="I6">
        <f>SUMIF(Results!$F3:$F79,Categories!I$1,Results!$AH$3:$AH$79)</f>
        <v>10.5</v>
      </c>
      <c r="J6">
        <f>SUMIF(Results!$F3:$F79,Categories!J$1,Results!$AH$3:$AH$79)</f>
        <v>12</v>
      </c>
      <c r="K6">
        <f>SUMIF(Results!$F3:$F79,Categories!K$1,Results!$AH$3:$AH$79)</f>
        <v>11</v>
      </c>
      <c r="L6">
        <f>SUMIF(Results!$F3:$F79,Categories!L$1,Results!$AH$3:$AH$79)</f>
        <v>14</v>
      </c>
      <c r="M6">
        <f>SUMIF(Results!$F3:$F79,Categories!M$1,Results!$AH$3:$AH$79)</f>
        <v>15</v>
      </c>
      <c r="N6">
        <f>SUMIF(Results!$F3:$F79,Categories!N$1,Results!$AH$3:$AH$79)</f>
        <v>4.5</v>
      </c>
      <c r="O6">
        <f>SUMIF(Results!$F3:$F79,Categories!O$1,Results!$AH$3:$AH$79)</f>
        <v>7</v>
      </c>
      <c r="P6">
        <f>SUMIF(Results!$F3:$F79,Categories!P$1,Results!$AH$3:$AH$79)</f>
        <v>5</v>
      </c>
      <c r="Q6" s="76">
        <f t="shared" ca="1" si="2"/>
        <v>100</v>
      </c>
      <c r="R6" s="75">
        <f t="array" aca="1" ref="R6" ca="1">SUM(IF(ISNUMBER(OFFSET(Results!$S$2,1,Categories!$B26,77,1)),(Results!$G$3:$G$79)*(Results!$F$3:$F$79=Categories!R$1)))</f>
        <v>15</v>
      </c>
      <c r="S6" s="75">
        <f t="array" aca="1" ref="S6" ca="1">SUM(IF(ISNUMBER(OFFSET(Results!$S$2,1,Categories!$B26,77,1)),(Results!$G$3:$G$79)*(Results!$F$3:$F$79=Categories!S$1)))</f>
        <v>12</v>
      </c>
      <c r="T6" s="75">
        <f t="array" aca="1" ref="T6" ca="1">SUM(IF(ISNUMBER(OFFSET(Results!$S$2,1,Categories!$B26,77,1)),(Results!$G$3:$G$79)*(Results!$F$3:$F$79=Categories!T$1)))</f>
        <v>12</v>
      </c>
      <c r="U6" s="75">
        <f t="array" aca="1" ref="U6" ca="1">SUM(IF(ISNUMBER(OFFSET(Results!$S$2,1,Categories!$B26,77,1)),(Results!$G$3:$G$79)*(Results!$F$3:$F$79=Categories!U$1)))</f>
        <v>12</v>
      </c>
      <c r="V6" s="75">
        <f t="array" aca="1" ref="V6" ca="1">SUM(IF(ISNUMBER(OFFSET(Results!$S$2,1,Categories!$B26,77,1)),(Results!$G$3:$G$79)*(Results!$F$3:$F$79=Categories!V$1)))</f>
        <v>14</v>
      </c>
      <c r="W6" s="75">
        <f t="array" aca="1" ref="W6" ca="1">SUM(IF(ISNUMBER(OFFSET(Results!$S$2,1,Categories!$B26,77,1)),(Results!$G$3:$G$79)*(Results!$F$3:$F$79=Categories!W$1)))</f>
        <v>15</v>
      </c>
      <c r="X6" s="75">
        <f t="array" aca="1" ref="X6" ca="1">SUM(IF(ISNUMBER(OFFSET(Results!$S$2,1,Categories!$B26,77,1)),(Results!$G$3:$G$79)*(Results!$F$3:$F$79=Categories!X$1)))</f>
        <v>5</v>
      </c>
      <c r="Y6" s="75">
        <f t="array" aca="1" ref="Y6" ca="1">SUM(IF(ISNUMBER(OFFSET(Results!$S$2,1,Categories!$B26,77,1)),(Results!$G$3:$G$79)*(Results!$F$3:$F$79=Categories!Y$1)))</f>
        <v>9</v>
      </c>
      <c r="Z6" s="75">
        <f t="array" aca="1" ref="Z6" ca="1">SUM(IF(ISNUMBER(OFFSET(Results!$S$2,1,Categories!$B26,77,1)),(Results!$G$3:$G$79)*(Results!$F$3:$F$79=Categories!Z$1)))</f>
        <v>6</v>
      </c>
      <c r="AA6" s="65">
        <f t="shared" ca="1" si="3"/>
        <v>0.71666666666666667</v>
      </c>
      <c r="AB6" s="65">
        <f t="shared" ca="1" si="4"/>
        <v>0.875</v>
      </c>
      <c r="AC6" s="65">
        <f t="shared" ca="1" si="5"/>
        <v>1</v>
      </c>
      <c r="AD6" s="65">
        <f t="shared" ca="1" si="6"/>
        <v>0.91666666666666663</v>
      </c>
      <c r="AE6" s="65">
        <f t="shared" ca="1" si="7"/>
        <v>1</v>
      </c>
      <c r="AF6" s="65">
        <f t="shared" ca="1" si="8"/>
        <v>1</v>
      </c>
      <c r="AG6" s="65">
        <f t="shared" ca="1" si="9"/>
        <v>0.9</v>
      </c>
      <c r="AH6" s="65">
        <f t="shared" ca="1" si="10"/>
        <v>0.77777777777777779</v>
      </c>
      <c r="AI6" s="65">
        <f t="shared" ca="1" si="11"/>
        <v>0.83333333333333337</v>
      </c>
      <c r="AJ6">
        <f t="shared" ca="1" si="12"/>
        <v>30</v>
      </c>
      <c r="AK6">
        <f t="shared" ca="1" si="13"/>
        <v>12</v>
      </c>
      <c r="AL6">
        <f t="shared" ca="1" si="14"/>
        <v>1</v>
      </c>
      <c r="AM6">
        <f t="shared" ca="1" si="15"/>
        <v>3</v>
      </c>
      <c r="AN6">
        <f t="shared" ca="1" si="16"/>
        <v>1</v>
      </c>
      <c r="AO6">
        <f t="shared" ca="1" si="17"/>
        <v>1</v>
      </c>
      <c r="AP6">
        <f t="shared" ca="1" si="18"/>
        <v>19</v>
      </c>
      <c r="AQ6">
        <f t="shared" ca="1" si="19"/>
        <v>8</v>
      </c>
      <c r="AR6">
        <f t="shared" ca="1" si="20"/>
        <v>12</v>
      </c>
    </row>
    <row r="7" spans="1:44" x14ac:dyDescent="0.3">
      <c r="A7">
        <v>6</v>
      </c>
      <c r="B7">
        <f>MATCH(C7,Results!T$2:BQ$2,0)</f>
        <v>1</v>
      </c>
      <c r="C7" s="56" t="s">
        <v>632</v>
      </c>
      <c r="D7" s="65">
        <f>HLOOKUP($C7,Results!$T$2:$BQ$84,82,FALSE)</f>
        <v>0.89500000000000002</v>
      </c>
      <c r="E7" s="77">
        <f t="shared" ca="1" si="0"/>
        <v>0.89500000000000002</v>
      </c>
      <c r="F7" s="66">
        <f>HLOOKUP($C7,Results!$T$2:$BQ$84,83,FALSE)</f>
        <v>6</v>
      </c>
      <c r="G7" s="76">
        <f t="shared" si="1"/>
        <v>89.5</v>
      </c>
      <c r="H7">
        <f>SUMIF(Results!$F3:$F79,Categories!H$1,Results!$T$3:$T$79)</f>
        <v>12.5</v>
      </c>
      <c r="I7">
        <f>SUMIF(Results!$F3:$F79,Categories!I$1,Results!$T$3:$T$79)</f>
        <v>11.5</v>
      </c>
      <c r="J7">
        <f>SUMIF(Results!$F3:$F79,Categories!J$1,Results!$T$3:$T$79)</f>
        <v>12</v>
      </c>
      <c r="K7">
        <f>SUMIF(Results!$F3:$F79,Categories!K$1,Results!$T$3:$T$79)</f>
        <v>11</v>
      </c>
      <c r="L7">
        <f>SUMIF(Results!$F3:$F79,Categories!L$1,Results!$T$3:$T$79)</f>
        <v>14</v>
      </c>
      <c r="M7">
        <f>SUMIF(Results!$F3:$F79,Categories!M$1,Results!$T$3:$T$79)</f>
        <v>15</v>
      </c>
      <c r="N7">
        <f>SUMIF(Results!$F3:$F79,Categories!N$1,Results!$T$3:$T$79)</f>
        <v>5</v>
      </c>
      <c r="O7">
        <f>SUMIF(Results!$F3:$F79,Categories!O$1,Results!$T$3:$T$79)</f>
        <v>3.5</v>
      </c>
      <c r="P7">
        <f>SUMIF(Results!$F3:$F79,Categories!P$1,Results!$T$3:$T$79)</f>
        <v>5</v>
      </c>
      <c r="Q7" s="76">
        <f t="shared" ca="1" si="2"/>
        <v>100</v>
      </c>
      <c r="R7" s="75">
        <f t="array" aca="1" ref="R7" ca="1">SUM(IF(ISNUMBER(OFFSET(Results!$S$2,1,Categories!$B2,77,1)),(Results!$G$3:$G$79)*(Results!$F$3:$F$79=Categories!R$1)))</f>
        <v>15</v>
      </c>
      <c r="S7" s="75">
        <f t="array" aca="1" ref="S7" ca="1">SUM(IF(ISNUMBER(OFFSET(Results!$S$2,1,Categories!$B2,77,1)),(Results!$G$3:$G$79)*(Results!$F$3:$F$79=Categories!S$1)))</f>
        <v>12</v>
      </c>
      <c r="T7" s="75">
        <f t="array" aca="1" ref="T7" ca="1">SUM(IF(ISNUMBER(OFFSET(Results!$S$2,1,Categories!$B2,77,1)),(Results!$G$3:$G$79)*(Results!$F$3:$F$79=Categories!T$1)))</f>
        <v>12</v>
      </c>
      <c r="U7" s="75">
        <f t="array" aca="1" ref="U7" ca="1">SUM(IF(ISNUMBER(OFFSET(Results!$S$2,1,Categories!$B2,77,1)),(Results!$G$3:$G$79)*(Results!$F$3:$F$79=Categories!U$1)))</f>
        <v>12</v>
      </c>
      <c r="V7" s="75">
        <f t="array" aca="1" ref="V7" ca="1">SUM(IF(ISNUMBER(OFFSET(Results!$S$2,1,Categories!$B2,77,1)),(Results!$G$3:$G$79)*(Results!$F$3:$F$79=Categories!V$1)))</f>
        <v>14</v>
      </c>
      <c r="W7" s="75">
        <f t="array" aca="1" ref="W7" ca="1">SUM(IF(ISNUMBER(OFFSET(Results!$S$2,1,Categories!$B2,77,1)),(Results!$G$3:$G$79)*(Results!$F$3:$F$79=Categories!W$1)))</f>
        <v>15</v>
      </c>
      <c r="X7" s="75">
        <f t="array" aca="1" ref="X7" ca="1">SUM(IF(ISNUMBER(OFFSET(Results!$S$2,1,Categories!$B2,77,1)),(Results!$G$3:$G$79)*(Results!$F$3:$F$79=Categories!X$1)))</f>
        <v>5</v>
      </c>
      <c r="Y7" s="75">
        <f t="array" aca="1" ref="Y7" ca="1">SUM(IF(ISNUMBER(OFFSET(Results!$S$2,1,Categories!$B2,77,1)),(Results!$G$3:$G$79)*(Results!$F$3:$F$79=Categories!Y$1)))</f>
        <v>9</v>
      </c>
      <c r="Z7" s="75">
        <f t="array" aca="1" ref="Z7" ca="1">SUM(IF(ISNUMBER(OFFSET(Results!$S$2,1,Categories!$B2,77,1)),(Results!$G$3:$G$79)*(Results!$F$3:$F$79=Categories!Z$1)))</f>
        <v>6</v>
      </c>
      <c r="AA7" s="65">
        <f t="shared" ca="1" si="3"/>
        <v>0.83333333333333337</v>
      </c>
      <c r="AB7" s="65">
        <f t="shared" ca="1" si="4"/>
        <v>0.95833333333333337</v>
      </c>
      <c r="AC7" s="65">
        <f t="shared" ca="1" si="5"/>
        <v>1</v>
      </c>
      <c r="AD7" s="65">
        <f t="shared" ca="1" si="6"/>
        <v>0.91666666666666663</v>
      </c>
      <c r="AE7" s="65">
        <f t="shared" ca="1" si="7"/>
        <v>1</v>
      </c>
      <c r="AF7" s="65">
        <f t="shared" ca="1" si="8"/>
        <v>1</v>
      </c>
      <c r="AG7" s="65">
        <f t="shared" ca="1" si="9"/>
        <v>1</v>
      </c>
      <c r="AH7" s="65">
        <f t="shared" ca="1" si="10"/>
        <v>0.3888888888888889</v>
      </c>
      <c r="AI7" s="65">
        <f t="shared" ca="1" si="11"/>
        <v>0.83333333333333337</v>
      </c>
      <c r="AJ7">
        <f t="shared" ca="1" si="12"/>
        <v>12</v>
      </c>
      <c r="AK7">
        <f t="shared" ca="1" si="13"/>
        <v>3</v>
      </c>
      <c r="AL7">
        <f t="shared" ca="1" si="14"/>
        <v>1</v>
      </c>
      <c r="AM7">
        <f t="shared" ca="1" si="15"/>
        <v>3</v>
      </c>
      <c r="AN7">
        <f t="shared" ca="1" si="16"/>
        <v>1</v>
      </c>
      <c r="AO7">
        <f t="shared" ca="1" si="17"/>
        <v>1</v>
      </c>
      <c r="AP7">
        <f t="shared" ca="1" si="18"/>
        <v>1</v>
      </c>
      <c r="AQ7">
        <f t="shared" ca="1" si="19"/>
        <v>29</v>
      </c>
      <c r="AR7">
        <f t="shared" ca="1" si="20"/>
        <v>12</v>
      </c>
    </row>
    <row r="8" spans="1:44" x14ac:dyDescent="0.3">
      <c r="A8">
        <v>7</v>
      </c>
      <c r="B8">
        <f>MATCH(C8,Results!T$2:BQ$2,0)</f>
        <v>41</v>
      </c>
      <c r="C8" s="56" t="s">
        <v>712</v>
      </c>
      <c r="D8" s="65">
        <f>HLOOKUP($C8,Results!$T$2:$BQ$84,82,FALSE)</f>
        <v>0.89</v>
      </c>
      <c r="E8" s="77">
        <f t="shared" ca="1" si="0"/>
        <v>0.89</v>
      </c>
      <c r="F8" s="66">
        <f>HLOOKUP($C8,Results!$T$2:$BQ$84,83,FALSE)</f>
        <v>7</v>
      </c>
      <c r="G8" s="76">
        <f t="shared" si="1"/>
        <v>89</v>
      </c>
      <c r="H8">
        <f>SUMIF(Results!$F3:$F79,Categories!H$1,Results!$BH$3:$BH$79)</f>
        <v>13</v>
      </c>
      <c r="I8">
        <f>SUMIF(Results!$F3:$F79,Categories!I$1,Results!$BH$3:$BH$79)</f>
        <v>10.5</v>
      </c>
      <c r="J8">
        <f>SUMIF(Results!$F3:$F79,Categories!J$1,Results!$BH$3:$BH$79)</f>
        <v>12</v>
      </c>
      <c r="K8">
        <f>SUMIF(Results!$F3:$F79,Categories!K$1,Results!$BH$3:$BH$79)</f>
        <v>11</v>
      </c>
      <c r="L8">
        <f>SUMIF(Results!$F3:$F79,Categories!L$1,Results!$BH$3:$BH$79)</f>
        <v>13.5</v>
      </c>
      <c r="M8">
        <f>SUMIF(Results!$F3:$F79,Categories!M$1,Results!$BH$3:$BH$79)</f>
        <v>13</v>
      </c>
      <c r="N8">
        <f>SUMIF(Results!$F3:$F79,Categories!N$1,Results!$BH$3:$BH$79)</f>
        <v>5</v>
      </c>
      <c r="O8">
        <f>SUMIF(Results!$F3:$F79,Categories!O$1,Results!$BH$3:$BH$79)</f>
        <v>5</v>
      </c>
      <c r="P8">
        <f>SUMIF(Results!$F3:$F79,Categories!P$1,Results!$BH$3:$BH$79)</f>
        <v>6</v>
      </c>
      <c r="Q8" s="76">
        <f t="shared" ca="1" si="2"/>
        <v>100</v>
      </c>
      <c r="R8" s="75">
        <f t="array" aca="1" ref="R8" ca="1">SUM(IF(ISNUMBER(OFFSET(Results!$S$2,1,Categories!$B46,77,1)),(Results!$G$3:$G$79)*(Results!$F$3:$F$79=Categories!R$1)))</f>
        <v>15</v>
      </c>
      <c r="S8" s="75">
        <f t="array" aca="1" ref="S8" ca="1">SUM(IF(ISNUMBER(OFFSET(Results!$S$2,1,Categories!$B46,77,1)),(Results!$G$3:$G$79)*(Results!$F$3:$F$79=Categories!S$1)))</f>
        <v>12</v>
      </c>
      <c r="T8" s="75">
        <f t="array" aca="1" ref="T8" ca="1">SUM(IF(ISNUMBER(OFFSET(Results!$S$2,1,Categories!$B46,77,1)),(Results!$G$3:$G$79)*(Results!$F$3:$F$79=Categories!T$1)))</f>
        <v>12</v>
      </c>
      <c r="U8" s="75">
        <f t="array" aca="1" ref="U8" ca="1">SUM(IF(ISNUMBER(OFFSET(Results!$S$2,1,Categories!$B46,77,1)),(Results!$G$3:$G$79)*(Results!$F$3:$F$79=Categories!U$1)))</f>
        <v>12</v>
      </c>
      <c r="V8" s="75">
        <f t="array" aca="1" ref="V8" ca="1">SUM(IF(ISNUMBER(OFFSET(Results!$S$2,1,Categories!$B46,77,1)),(Results!$G$3:$G$79)*(Results!$F$3:$F$79=Categories!V$1)))</f>
        <v>14</v>
      </c>
      <c r="W8" s="75">
        <f t="array" aca="1" ref="W8" ca="1">SUM(IF(ISNUMBER(OFFSET(Results!$S$2,1,Categories!$B46,77,1)),(Results!$G$3:$G$79)*(Results!$F$3:$F$79=Categories!W$1)))</f>
        <v>15</v>
      </c>
      <c r="X8" s="75">
        <f t="array" aca="1" ref="X8" ca="1">SUM(IF(ISNUMBER(OFFSET(Results!$S$2,1,Categories!$B46,77,1)),(Results!$G$3:$G$79)*(Results!$F$3:$F$79=Categories!X$1)))</f>
        <v>5</v>
      </c>
      <c r="Y8" s="75">
        <f t="array" aca="1" ref="Y8" ca="1">SUM(IF(ISNUMBER(OFFSET(Results!$S$2,1,Categories!$B46,77,1)),(Results!$G$3:$G$79)*(Results!$F$3:$F$79=Categories!Y$1)))</f>
        <v>9</v>
      </c>
      <c r="Z8" s="75">
        <f t="array" aca="1" ref="Z8" ca="1">SUM(IF(ISNUMBER(OFFSET(Results!$S$2,1,Categories!$B46,77,1)),(Results!$G$3:$G$79)*(Results!$F$3:$F$79=Categories!Z$1)))</f>
        <v>6</v>
      </c>
      <c r="AA8" s="65">
        <f t="shared" ca="1" si="3"/>
        <v>0.8666666666666667</v>
      </c>
      <c r="AB8" s="65">
        <f t="shared" ca="1" si="4"/>
        <v>0.875</v>
      </c>
      <c r="AC8" s="65">
        <f t="shared" ca="1" si="5"/>
        <v>1</v>
      </c>
      <c r="AD8" s="65">
        <f t="shared" ca="1" si="6"/>
        <v>0.91666666666666663</v>
      </c>
      <c r="AE8" s="65">
        <f t="shared" ca="1" si="7"/>
        <v>0.9642857142857143</v>
      </c>
      <c r="AF8" s="65">
        <f t="shared" ca="1" si="8"/>
        <v>0.8666666666666667</v>
      </c>
      <c r="AG8" s="65">
        <f t="shared" ca="1" si="9"/>
        <v>1</v>
      </c>
      <c r="AH8" s="65">
        <f t="shared" ca="1" si="10"/>
        <v>0.55555555555555558</v>
      </c>
      <c r="AI8" s="65">
        <f t="shared" ca="1" si="11"/>
        <v>1</v>
      </c>
      <c r="AJ8">
        <f t="shared" ca="1" si="12"/>
        <v>11</v>
      </c>
      <c r="AK8">
        <f t="shared" ca="1" si="13"/>
        <v>12</v>
      </c>
      <c r="AL8">
        <f t="shared" ca="1" si="14"/>
        <v>1</v>
      </c>
      <c r="AM8">
        <f t="shared" ca="1" si="15"/>
        <v>3</v>
      </c>
      <c r="AN8">
        <f t="shared" ca="1" si="16"/>
        <v>12</v>
      </c>
      <c r="AO8">
        <f t="shared" ca="1" si="17"/>
        <v>27</v>
      </c>
      <c r="AP8">
        <f t="shared" ca="1" si="18"/>
        <v>1</v>
      </c>
      <c r="AQ8">
        <f t="shared" ca="1" si="19"/>
        <v>17</v>
      </c>
      <c r="AR8">
        <f t="shared" ca="1" si="20"/>
        <v>1</v>
      </c>
    </row>
    <row r="9" spans="1:44" x14ac:dyDescent="0.3">
      <c r="A9">
        <v>8</v>
      </c>
      <c r="B9">
        <f>MATCH(C9,Results!T$2:BQ$2,0)</f>
        <v>14</v>
      </c>
      <c r="C9" s="56" t="s">
        <v>658</v>
      </c>
      <c r="D9" s="65">
        <f>HLOOKUP($C9,Results!$T$2:$BQ$84,82,FALSE)</f>
        <v>0.88500000000000001</v>
      </c>
      <c r="E9" s="77">
        <f t="shared" ca="1" si="0"/>
        <v>0.88500000000000001</v>
      </c>
      <c r="F9" s="66">
        <f>HLOOKUP($C9,Results!$T$2:$BQ$84,83,FALSE)</f>
        <v>8</v>
      </c>
      <c r="G9" s="76">
        <f t="shared" si="1"/>
        <v>88.5</v>
      </c>
      <c r="H9">
        <f>SUMIF(Results!$F3:$F79,Categories!H$1,Results!$AG$3:$AG$79)</f>
        <v>14</v>
      </c>
      <c r="I9">
        <f>SUMIF(Results!$F3:$F79,Categories!I$1,Results!$AG$3:$AG$79)</f>
        <v>8</v>
      </c>
      <c r="J9">
        <f>SUMIF(Results!$F3:$F79,Categories!J$1,Results!$AG$3:$AG$79)</f>
        <v>12</v>
      </c>
      <c r="K9">
        <f>SUMIF(Results!$F3:$F79,Categories!K$1,Results!$AG$3:$AG$79)</f>
        <v>11</v>
      </c>
      <c r="L9">
        <f>SUMIF(Results!$F3:$F79,Categories!L$1,Results!$AG$3:$AG$79)</f>
        <v>14</v>
      </c>
      <c r="M9">
        <f>SUMIF(Results!$F3:$F79,Categories!M$1,Results!$AG$3:$AG$79)</f>
        <v>14</v>
      </c>
      <c r="N9">
        <f>SUMIF(Results!$F3:$F79,Categories!N$1,Results!$AG$3:$AG$79)</f>
        <v>5</v>
      </c>
      <c r="O9">
        <f>SUMIF(Results!$F3:$F79,Categories!O$1,Results!$AG$3:$AG$79)</f>
        <v>4.5</v>
      </c>
      <c r="P9">
        <f>SUMIF(Results!$F3:$F79,Categories!P$1,Results!$AG$3:$AG$79)</f>
        <v>6</v>
      </c>
      <c r="Q9" s="76">
        <f t="shared" ca="1" si="2"/>
        <v>100</v>
      </c>
      <c r="R9" s="75">
        <f t="array" aca="1" ref="R9" ca="1">SUM(IF(ISNUMBER(OFFSET(Results!$S$2,1,Categories!$B15,77,1)),(Results!$G$3:$G$79)*(Results!$F$3:$F$79=Categories!R$1)))</f>
        <v>15</v>
      </c>
      <c r="S9" s="75">
        <f t="array" aca="1" ref="S9" ca="1">SUM(IF(ISNUMBER(OFFSET(Results!$S$2,1,Categories!$B15,77,1)),(Results!$G$3:$G$79)*(Results!$F$3:$F$79=Categories!S$1)))</f>
        <v>12</v>
      </c>
      <c r="T9" s="75">
        <f t="array" aca="1" ref="T9" ca="1">SUM(IF(ISNUMBER(OFFSET(Results!$S$2,1,Categories!$B15,77,1)),(Results!$G$3:$G$79)*(Results!$F$3:$F$79=Categories!T$1)))</f>
        <v>12</v>
      </c>
      <c r="U9" s="75">
        <f t="array" aca="1" ref="U9" ca="1">SUM(IF(ISNUMBER(OFFSET(Results!$S$2,1,Categories!$B15,77,1)),(Results!$G$3:$G$79)*(Results!$F$3:$F$79=Categories!U$1)))</f>
        <v>12</v>
      </c>
      <c r="V9" s="75">
        <f t="array" aca="1" ref="V9" ca="1">SUM(IF(ISNUMBER(OFFSET(Results!$S$2,1,Categories!$B15,77,1)),(Results!$G$3:$G$79)*(Results!$F$3:$F$79=Categories!V$1)))</f>
        <v>14</v>
      </c>
      <c r="W9" s="75">
        <f t="array" aca="1" ref="W9" ca="1">SUM(IF(ISNUMBER(OFFSET(Results!$S$2,1,Categories!$B15,77,1)),(Results!$G$3:$G$79)*(Results!$F$3:$F$79=Categories!W$1)))</f>
        <v>15</v>
      </c>
      <c r="X9" s="75">
        <f t="array" aca="1" ref="X9" ca="1">SUM(IF(ISNUMBER(OFFSET(Results!$S$2,1,Categories!$B15,77,1)),(Results!$G$3:$G$79)*(Results!$F$3:$F$79=Categories!X$1)))</f>
        <v>5</v>
      </c>
      <c r="Y9" s="75">
        <f t="array" aca="1" ref="Y9" ca="1">SUM(IF(ISNUMBER(OFFSET(Results!$S$2,1,Categories!$B15,77,1)),(Results!$G$3:$G$79)*(Results!$F$3:$F$79=Categories!Y$1)))</f>
        <v>9</v>
      </c>
      <c r="Z9" s="75">
        <f t="array" aca="1" ref="Z9" ca="1">SUM(IF(ISNUMBER(OFFSET(Results!$S$2,1,Categories!$B15,77,1)),(Results!$G$3:$G$79)*(Results!$F$3:$F$79=Categories!Z$1)))</f>
        <v>6</v>
      </c>
      <c r="AA9" s="65">
        <f t="shared" ca="1" si="3"/>
        <v>0.93333333333333335</v>
      </c>
      <c r="AB9" s="65">
        <f t="shared" ca="1" si="4"/>
        <v>0.66666666666666663</v>
      </c>
      <c r="AC9" s="65">
        <f t="shared" ca="1" si="5"/>
        <v>1</v>
      </c>
      <c r="AD9" s="65">
        <f t="shared" ca="1" si="6"/>
        <v>0.91666666666666663</v>
      </c>
      <c r="AE9" s="65">
        <f t="shared" ca="1" si="7"/>
        <v>1</v>
      </c>
      <c r="AF9" s="65">
        <f t="shared" ca="1" si="8"/>
        <v>0.93333333333333335</v>
      </c>
      <c r="AG9" s="65">
        <f t="shared" ca="1" si="9"/>
        <v>1</v>
      </c>
      <c r="AH9" s="65">
        <f t="shared" ca="1" si="10"/>
        <v>0.5</v>
      </c>
      <c r="AI9" s="65">
        <f t="shared" ca="1" si="11"/>
        <v>1</v>
      </c>
      <c r="AJ9">
        <f t="shared" ca="1" si="12"/>
        <v>5</v>
      </c>
      <c r="AK9">
        <f t="shared" ca="1" si="13"/>
        <v>35</v>
      </c>
      <c r="AL9">
        <f t="shared" ca="1" si="14"/>
        <v>1</v>
      </c>
      <c r="AM9">
        <f t="shared" ca="1" si="15"/>
        <v>3</v>
      </c>
      <c r="AN9">
        <f t="shared" ca="1" si="16"/>
        <v>1</v>
      </c>
      <c r="AO9">
        <f t="shared" ca="1" si="17"/>
        <v>7</v>
      </c>
      <c r="AP9">
        <f t="shared" ca="1" si="18"/>
        <v>1</v>
      </c>
      <c r="AQ9">
        <f t="shared" ca="1" si="19"/>
        <v>21</v>
      </c>
      <c r="AR9">
        <f t="shared" ca="1" si="20"/>
        <v>1</v>
      </c>
    </row>
    <row r="10" spans="1:44" x14ac:dyDescent="0.3">
      <c r="A10">
        <v>9</v>
      </c>
      <c r="B10">
        <f>MATCH(C10,Results!T$2:BQ$2,0)</f>
        <v>22</v>
      </c>
      <c r="C10" s="56" t="s">
        <v>674</v>
      </c>
      <c r="D10" s="65">
        <f>HLOOKUP($C10,Results!$T$2:$BQ$84,82,FALSE)</f>
        <v>0.875</v>
      </c>
      <c r="E10" s="77">
        <f t="shared" ca="1" si="0"/>
        <v>0.875</v>
      </c>
      <c r="F10" s="66">
        <f>HLOOKUP($C10,Results!$T$2:$BQ$84,83,FALSE)</f>
        <v>9</v>
      </c>
      <c r="G10" s="76">
        <f t="shared" si="1"/>
        <v>87.5</v>
      </c>
      <c r="H10">
        <f>SUMIF(Results!$F3:$F79,Categories!H$1,Results!$AO$3:$AO$79)</f>
        <v>11</v>
      </c>
      <c r="I10">
        <f>SUMIF(Results!$F3:$F79,Categories!I$1,Results!$AO$3:$AO$79)</f>
        <v>11.5</v>
      </c>
      <c r="J10">
        <f>SUMIF(Results!$F3:$F79,Categories!J$1,Results!$AO$3:$AO$79)</f>
        <v>12</v>
      </c>
      <c r="K10">
        <f>SUMIF(Results!$F3:$F79,Categories!K$1,Results!$AO$3:$AO$79)</f>
        <v>10</v>
      </c>
      <c r="L10">
        <f>SUMIF(Results!$F3:$F79,Categories!L$1,Results!$AO$3:$AO$79)</f>
        <v>14</v>
      </c>
      <c r="M10">
        <f>SUMIF(Results!$F3:$F79,Categories!M$1,Results!$AO$3:$AO$79)</f>
        <v>14</v>
      </c>
      <c r="N10">
        <f>SUMIF(Results!$F3:$F79,Categories!N$1,Results!$AO$3:$AO$79)</f>
        <v>5</v>
      </c>
      <c r="O10">
        <f>SUMIF(Results!$F3:$F79,Categories!O$1,Results!$AO$3:$AO$79)</f>
        <v>4</v>
      </c>
      <c r="P10">
        <f>SUMIF(Results!$F3:$F79,Categories!P$1,Results!$AO$3:$AO$79)</f>
        <v>6</v>
      </c>
      <c r="Q10" s="76">
        <f t="shared" ca="1" si="2"/>
        <v>100</v>
      </c>
      <c r="R10" s="75">
        <f t="array" aca="1" ref="R10" ca="1">SUM(IF(ISNUMBER(OFFSET(Results!$S$2,1,Categories!$B24,77,1)),(Results!$G$3:$G$79)*(Results!$F$3:$F$79=Categories!R$1)))</f>
        <v>15</v>
      </c>
      <c r="S10" s="75">
        <f t="array" aca="1" ref="S10" ca="1">SUM(IF(ISNUMBER(OFFSET(Results!$S$2,1,Categories!$B24,77,1)),(Results!$G$3:$G$79)*(Results!$F$3:$F$79=Categories!S$1)))</f>
        <v>12</v>
      </c>
      <c r="T10" s="75">
        <f t="array" aca="1" ref="T10" ca="1">SUM(IF(ISNUMBER(OFFSET(Results!$S$2,1,Categories!$B24,77,1)),(Results!$G$3:$G$79)*(Results!$F$3:$F$79=Categories!T$1)))</f>
        <v>12</v>
      </c>
      <c r="U10" s="75">
        <f t="array" aca="1" ref="U10" ca="1">SUM(IF(ISNUMBER(OFFSET(Results!$S$2,1,Categories!$B24,77,1)),(Results!$G$3:$G$79)*(Results!$F$3:$F$79=Categories!U$1)))</f>
        <v>12</v>
      </c>
      <c r="V10" s="75">
        <f t="array" aca="1" ref="V10" ca="1">SUM(IF(ISNUMBER(OFFSET(Results!$S$2,1,Categories!$B24,77,1)),(Results!$G$3:$G$79)*(Results!$F$3:$F$79=Categories!V$1)))</f>
        <v>14</v>
      </c>
      <c r="W10" s="75">
        <f t="array" aca="1" ref="W10" ca="1">SUM(IF(ISNUMBER(OFFSET(Results!$S$2,1,Categories!$B24,77,1)),(Results!$G$3:$G$79)*(Results!$F$3:$F$79=Categories!W$1)))</f>
        <v>15</v>
      </c>
      <c r="X10" s="75">
        <f t="array" aca="1" ref="X10" ca="1">SUM(IF(ISNUMBER(OFFSET(Results!$S$2,1,Categories!$B24,77,1)),(Results!$G$3:$G$79)*(Results!$F$3:$F$79=Categories!X$1)))</f>
        <v>5</v>
      </c>
      <c r="Y10" s="75">
        <f t="array" aca="1" ref="Y10" ca="1">SUM(IF(ISNUMBER(OFFSET(Results!$S$2,1,Categories!$B24,77,1)),(Results!$G$3:$G$79)*(Results!$F$3:$F$79=Categories!Y$1)))</f>
        <v>9</v>
      </c>
      <c r="Z10" s="75">
        <f t="array" aca="1" ref="Z10" ca="1">SUM(IF(ISNUMBER(OFFSET(Results!$S$2,1,Categories!$B24,77,1)),(Results!$G$3:$G$79)*(Results!$F$3:$F$79=Categories!Z$1)))</f>
        <v>6</v>
      </c>
      <c r="AA10" s="65">
        <f t="shared" ca="1" si="3"/>
        <v>0.73333333333333328</v>
      </c>
      <c r="AB10" s="65">
        <f t="shared" ca="1" si="4"/>
        <v>0.95833333333333337</v>
      </c>
      <c r="AC10" s="65">
        <f t="shared" ca="1" si="5"/>
        <v>1</v>
      </c>
      <c r="AD10" s="65">
        <f t="shared" ca="1" si="6"/>
        <v>0.83333333333333337</v>
      </c>
      <c r="AE10" s="65">
        <f t="shared" ca="1" si="7"/>
        <v>1</v>
      </c>
      <c r="AF10" s="65">
        <f t="shared" ca="1" si="8"/>
        <v>0.93333333333333335</v>
      </c>
      <c r="AG10" s="65">
        <f t="shared" ca="1" si="9"/>
        <v>1</v>
      </c>
      <c r="AH10" s="65">
        <f t="shared" ca="1" si="10"/>
        <v>0.44444444444444442</v>
      </c>
      <c r="AI10" s="65">
        <f t="shared" ca="1" si="11"/>
        <v>1</v>
      </c>
      <c r="AJ10">
        <f t="shared" ca="1" si="12"/>
        <v>26</v>
      </c>
      <c r="AK10">
        <f t="shared" ca="1" si="13"/>
        <v>3</v>
      </c>
      <c r="AL10">
        <f t="shared" ca="1" si="14"/>
        <v>1</v>
      </c>
      <c r="AM10">
        <f t="shared" ca="1" si="15"/>
        <v>17</v>
      </c>
      <c r="AN10">
        <f t="shared" ca="1" si="16"/>
        <v>1</v>
      </c>
      <c r="AO10">
        <f t="shared" ca="1" si="17"/>
        <v>7</v>
      </c>
      <c r="AP10">
        <f t="shared" ca="1" si="18"/>
        <v>1</v>
      </c>
      <c r="AQ10">
        <f t="shared" ca="1" si="19"/>
        <v>22</v>
      </c>
      <c r="AR10">
        <f t="shared" ca="1" si="20"/>
        <v>1</v>
      </c>
    </row>
    <row r="11" spans="1:44" x14ac:dyDescent="0.3">
      <c r="A11">
        <v>10</v>
      </c>
      <c r="B11">
        <f>MATCH(C11,Results!T$2:BQ$2,0)</f>
        <v>29</v>
      </c>
      <c r="C11" s="56" t="s">
        <v>688</v>
      </c>
      <c r="D11" s="65">
        <f>HLOOKUP($C11,Results!$T$2:$BQ$84,82,FALSE)</f>
        <v>0.86</v>
      </c>
      <c r="E11" s="77">
        <f t="shared" ca="1" si="0"/>
        <v>0.86</v>
      </c>
      <c r="F11" s="66">
        <f>HLOOKUP($C11,Results!$T$2:$BQ$84,83,FALSE)</f>
        <v>10</v>
      </c>
      <c r="G11" s="76">
        <f t="shared" si="1"/>
        <v>86</v>
      </c>
      <c r="H11">
        <f>SUMIF(Results!$F3:$F79,Categories!H$1,Results!$AV$3:$AV$79)</f>
        <v>11</v>
      </c>
      <c r="I11">
        <f>SUMIF(Results!$F3:$F79,Categories!I$1,Results!$AV$3:$AV$79)</f>
        <v>10</v>
      </c>
      <c r="J11">
        <f>SUMIF(Results!$F3:$F79,Categories!J$1,Results!$AV$3:$AV$79)</f>
        <v>12</v>
      </c>
      <c r="K11">
        <f>SUMIF(Results!$F3:$F79,Categories!K$1,Results!$AV$3:$AV$79)</f>
        <v>11</v>
      </c>
      <c r="L11">
        <f>SUMIF(Results!$F3:$F79,Categories!L$1,Results!$AV$3:$AV$79)</f>
        <v>14</v>
      </c>
      <c r="M11">
        <f>SUMIF(Results!$F3:$F79,Categories!M$1,Results!$AV$3:$AV$79)</f>
        <v>14</v>
      </c>
      <c r="N11">
        <f>SUMIF(Results!$F3:$F79,Categories!N$1,Results!$AV$3:$AV$79)</f>
        <v>5</v>
      </c>
      <c r="O11">
        <f>SUMIF(Results!$F3:$F79,Categories!O$1,Results!$AV$3:$AV$79)</f>
        <v>4</v>
      </c>
      <c r="P11">
        <f>SUMIF(Results!$F3:$F79,Categories!P$1,Results!$AV$3:$AV$79)</f>
        <v>5</v>
      </c>
      <c r="Q11" s="76">
        <f t="shared" ca="1" si="2"/>
        <v>100</v>
      </c>
      <c r="R11" s="75">
        <f t="array" aca="1" ref="R11" ca="1">SUM(IF(ISNUMBER(OFFSET(Results!$S$2,1,Categories!$B32,77,1)),(Results!$G$3:$G$79)*(Results!$F$3:$F$79=Categories!R$1)))</f>
        <v>15</v>
      </c>
      <c r="S11" s="75">
        <f t="array" aca="1" ref="S11" ca="1">SUM(IF(ISNUMBER(OFFSET(Results!$S$2,1,Categories!$B32,77,1)),(Results!$G$3:$G$79)*(Results!$F$3:$F$79=Categories!S$1)))</f>
        <v>12</v>
      </c>
      <c r="T11" s="75">
        <f t="array" aca="1" ref="T11" ca="1">SUM(IF(ISNUMBER(OFFSET(Results!$S$2,1,Categories!$B32,77,1)),(Results!$G$3:$G$79)*(Results!$F$3:$F$79=Categories!T$1)))</f>
        <v>12</v>
      </c>
      <c r="U11" s="75">
        <f t="array" aca="1" ref="U11" ca="1">SUM(IF(ISNUMBER(OFFSET(Results!$S$2,1,Categories!$B32,77,1)),(Results!$G$3:$G$79)*(Results!$F$3:$F$79=Categories!U$1)))</f>
        <v>12</v>
      </c>
      <c r="V11" s="75">
        <f t="array" aca="1" ref="V11" ca="1">SUM(IF(ISNUMBER(OFFSET(Results!$S$2,1,Categories!$B32,77,1)),(Results!$G$3:$G$79)*(Results!$F$3:$F$79=Categories!V$1)))</f>
        <v>14</v>
      </c>
      <c r="W11" s="75">
        <f t="array" aca="1" ref="W11" ca="1">SUM(IF(ISNUMBER(OFFSET(Results!$S$2,1,Categories!$B32,77,1)),(Results!$G$3:$G$79)*(Results!$F$3:$F$79=Categories!W$1)))</f>
        <v>15</v>
      </c>
      <c r="X11" s="75">
        <f t="array" aca="1" ref="X11" ca="1">SUM(IF(ISNUMBER(OFFSET(Results!$S$2,1,Categories!$B32,77,1)),(Results!$G$3:$G$79)*(Results!$F$3:$F$79=Categories!X$1)))</f>
        <v>5</v>
      </c>
      <c r="Y11" s="75">
        <f t="array" aca="1" ref="Y11" ca="1">SUM(IF(ISNUMBER(OFFSET(Results!$S$2,1,Categories!$B32,77,1)),(Results!$G$3:$G$79)*(Results!$F$3:$F$79=Categories!Y$1)))</f>
        <v>9</v>
      </c>
      <c r="Z11" s="75">
        <f t="array" aca="1" ref="Z11" ca="1">SUM(IF(ISNUMBER(OFFSET(Results!$S$2,1,Categories!$B32,77,1)),(Results!$G$3:$G$79)*(Results!$F$3:$F$79=Categories!Z$1)))</f>
        <v>6</v>
      </c>
      <c r="AA11" s="65">
        <f t="shared" ca="1" si="3"/>
        <v>0.73333333333333328</v>
      </c>
      <c r="AB11" s="65">
        <f t="shared" ca="1" si="4"/>
        <v>0.83333333333333337</v>
      </c>
      <c r="AC11" s="65">
        <f t="shared" ca="1" si="5"/>
        <v>1</v>
      </c>
      <c r="AD11" s="65">
        <f t="shared" ca="1" si="6"/>
        <v>0.91666666666666663</v>
      </c>
      <c r="AE11" s="65">
        <f t="shared" ca="1" si="7"/>
        <v>1</v>
      </c>
      <c r="AF11" s="65">
        <f t="shared" ca="1" si="8"/>
        <v>0.93333333333333335</v>
      </c>
      <c r="AG11" s="65">
        <f t="shared" ca="1" si="9"/>
        <v>1</v>
      </c>
      <c r="AH11" s="65">
        <f t="shared" ca="1" si="10"/>
        <v>0.44444444444444442</v>
      </c>
      <c r="AI11" s="65">
        <f t="shared" ca="1" si="11"/>
        <v>0.83333333333333337</v>
      </c>
      <c r="AJ11">
        <f t="shared" ca="1" si="12"/>
        <v>26</v>
      </c>
      <c r="AK11">
        <f t="shared" ca="1" si="13"/>
        <v>19</v>
      </c>
      <c r="AL11">
        <f t="shared" ca="1" si="14"/>
        <v>1</v>
      </c>
      <c r="AM11">
        <f t="shared" ca="1" si="15"/>
        <v>3</v>
      </c>
      <c r="AN11">
        <f t="shared" ca="1" si="16"/>
        <v>1</v>
      </c>
      <c r="AO11">
        <f t="shared" ca="1" si="17"/>
        <v>7</v>
      </c>
      <c r="AP11">
        <f t="shared" ca="1" si="18"/>
        <v>1</v>
      </c>
      <c r="AQ11">
        <f t="shared" ca="1" si="19"/>
        <v>22</v>
      </c>
      <c r="AR11">
        <f t="shared" ca="1" si="20"/>
        <v>12</v>
      </c>
    </row>
    <row r="12" spans="1:44" x14ac:dyDescent="0.3">
      <c r="A12">
        <v>11</v>
      </c>
      <c r="B12">
        <f>MATCH(C12,Results!T$2:BQ$2,0)</f>
        <v>11</v>
      </c>
      <c r="C12" s="56" t="s">
        <v>652</v>
      </c>
      <c r="D12" s="65">
        <f>HLOOKUP($C12,Results!$T$2:$BQ$84,82,FALSE)</f>
        <v>0.85</v>
      </c>
      <c r="E12" s="77">
        <f t="shared" ca="1" si="0"/>
        <v>0.85</v>
      </c>
      <c r="F12" s="66">
        <f>HLOOKUP($C12,Results!$T$2:$BQ$84,83,FALSE)</f>
        <v>11</v>
      </c>
      <c r="G12" s="76">
        <f t="shared" si="1"/>
        <v>85</v>
      </c>
      <c r="H12">
        <f>SUMIF(Results!$F3:$F79,Categories!H$1,Results!$AD$3:$AD$79)</f>
        <v>14</v>
      </c>
      <c r="I12">
        <f>SUMIF(Results!$F3:$F79,Categories!I$1,Results!$AD$3:$AD$79)</f>
        <v>12</v>
      </c>
      <c r="J12">
        <f>SUMIF(Results!$F3:$F79,Categories!J$1,Results!$AD$3:$AD$79)</f>
        <v>9</v>
      </c>
      <c r="K12">
        <f>SUMIF(Results!$F3:$F79,Categories!K$1,Results!$AD$3:$AD$79)</f>
        <v>11</v>
      </c>
      <c r="L12">
        <f>SUMIF(Results!$F3:$F79,Categories!L$1,Results!$AD$3:$AD$79)</f>
        <v>8</v>
      </c>
      <c r="M12">
        <f>SUMIF(Results!$F3:$F79,Categories!M$1,Results!$AD$3:$AD$79)</f>
        <v>14</v>
      </c>
      <c r="N12">
        <f>SUMIF(Results!$F3:$F79,Categories!N$1,Results!$AD$3:$AD$79)</f>
        <v>4</v>
      </c>
      <c r="O12">
        <f>SUMIF(Results!$F3:$F79,Categories!O$1,Results!$AD$3:$AD$79)</f>
        <v>8</v>
      </c>
      <c r="P12">
        <f>SUMIF(Results!$F3:$F79,Categories!P$1,Results!$AD$3:$AD$79)</f>
        <v>5</v>
      </c>
      <c r="Q12" s="76">
        <f t="shared" ca="1" si="2"/>
        <v>100</v>
      </c>
      <c r="R12" s="75">
        <f t="array" aca="1" ref="R12" ca="1">SUM(IF(ISNUMBER(OFFSET(Results!$S$2,1,Categories!$B12,77,1)),(Results!$G$3:$G$79)*(Results!$F$3:$F$79=Categories!R$1)))</f>
        <v>15</v>
      </c>
      <c r="S12" s="75">
        <f t="array" aca="1" ref="S12" ca="1">SUM(IF(ISNUMBER(OFFSET(Results!$S$2,1,Categories!$B12,77,1)),(Results!$G$3:$G$79)*(Results!$F$3:$F$79=Categories!S$1)))</f>
        <v>12</v>
      </c>
      <c r="T12" s="75">
        <f t="array" aca="1" ref="T12" ca="1">SUM(IF(ISNUMBER(OFFSET(Results!$S$2,1,Categories!$B12,77,1)),(Results!$G$3:$G$79)*(Results!$F$3:$F$79=Categories!T$1)))</f>
        <v>12</v>
      </c>
      <c r="U12" s="75">
        <f t="array" aca="1" ref="U12" ca="1">SUM(IF(ISNUMBER(OFFSET(Results!$S$2,1,Categories!$B12,77,1)),(Results!$G$3:$G$79)*(Results!$F$3:$F$79=Categories!U$1)))</f>
        <v>12</v>
      </c>
      <c r="V12" s="75">
        <f t="array" aca="1" ref="V12" ca="1">SUM(IF(ISNUMBER(OFFSET(Results!$S$2,1,Categories!$B12,77,1)),(Results!$G$3:$G$79)*(Results!$F$3:$F$79=Categories!V$1)))</f>
        <v>14</v>
      </c>
      <c r="W12" s="75">
        <f t="array" aca="1" ref="W12" ca="1">SUM(IF(ISNUMBER(OFFSET(Results!$S$2,1,Categories!$B12,77,1)),(Results!$G$3:$G$79)*(Results!$F$3:$F$79=Categories!W$1)))</f>
        <v>15</v>
      </c>
      <c r="X12" s="75">
        <f t="array" aca="1" ref="X12" ca="1">SUM(IF(ISNUMBER(OFFSET(Results!$S$2,1,Categories!$B12,77,1)),(Results!$G$3:$G$79)*(Results!$F$3:$F$79=Categories!X$1)))</f>
        <v>5</v>
      </c>
      <c r="Y12" s="75">
        <f t="array" aca="1" ref="Y12" ca="1">SUM(IF(ISNUMBER(OFFSET(Results!$S$2,1,Categories!$B12,77,1)),(Results!$G$3:$G$79)*(Results!$F$3:$F$79=Categories!Y$1)))</f>
        <v>9</v>
      </c>
      <c r="Z12" s="75">
        <f t="array" aca="1" ref="Z12" ca="1">SUM(IF(ISNUMBER(OFFSET(Results!$S$2,1,Categories!$B12,77,1)),(Results!$G$3:$G$79)*(Results!$F$3:$F$79=Categories!Z$1)))</f>
        <v>6</v>
      </c>
      <c r="AA12" s="65">
        <f t="shared" ca="1" si="3"/>
        <v>0.93333333333333335</v>
      </c>
      <c r="AB12" s="65">
        <f t="shared" ca="1" si="4"/>
        <v>1</v>
      </c>
      <c r="AC12" s="65">
        <f t="shared" ca="1" si="5"/>
        <v>0.75</v>
      </c>
      <c r="AD12" s="65">
        <f t="shared" ca="1" si="6"/>
        <v>0.91666666666666663</v>
      </c>
      <c r="AE12" s="65">
        <f t="shared" ca="1" si="7"/>
        <v>0.5714285714285714</v>
      </c>
      <c r="AF12" s="65">
        <f t="shared" ca="1" si="8"/>
        <v>0.93333333333333335</v>
      </c>
      <c r="AG12" s="65">
        <f t="shared" ca="1" si="9"/>
        <v>0.8</v>
      </c>
      <c r="AH12" s="65">
        <f t="shared" ca="1" si="10"/>
        <v>0.88888888888888884</v>
      </c>
      <c r="AI12" s="65">
        <f t="shared" ca="1" si="11"/>
        <v>0.83333333333333337</v>
      </c>
      <c r="AJ12">
        <f t="shared" ca="1" si="12"/>
        <v>5</v>
      </c>
      <c r="AK12">
        <f t="shared" ca="1" si="13"/>
        <v>1</v>
      </c>
      <c r="AL12">
        <f t="shared" ca="1" si="14"/>
        <v>31</v>
      </c>
      <c r="AM12">
        <f t="shared" ca="1" si="15"/>
        <v>3</v>
      </c>
      <c r="AN12">
        <f t="shared" ca="1" si="16"/>
        <v>34</v>
      </c>
      <c r="AO12">
        <f t="shared" ca="1" si="17"/>
        <v>7</v>
      </c>
      <c r="AP12">
        <f t="shared" ca="1" si="18"/>
        <v>22</v>
      </c>
      <c r="AQ12">
        <f t="shared" ca="1" si="19"/>
        <v>4</v>
      </c>
      <c r="AR12">
        <f t="shared" ca="1" si="20"/>
        <v>12</v>
      </c>
    </row>
    <row r="13" spans="1:44" x14ac:dyDescent="0.3">
      <c r="A13">
        <v>12</v>
      </c>
      <c r="B13">
        <f>MATCH(C13,Results!T$2:BQ$2,0)</f>
        <v>47</v>
      </c>
      <c r="C13" s="56" t="s">
        <v>724</v>
      </c>
      <c r="D13" s="65">
        <f>HLOOKUP($C13,Results!$T$2:$BQ$84,82,FALSE)</f>
        <v>0.84499999999999997</v>
      </c>
      <c r="E13" s="77">
        <f t="shared" ca="1" si="0"/>
        <v>0.84499999999999997</v>
      </c>
      <c r="F13" s="66">
        <f>HLOOKUP($C13,Results!$T$2:$BQ$84,83,FALSE)</f>
        <v>12</v>
      </c>
      <c r="G13" s="76">
        <f t="shared" si="1"/>
        <v>84.5</v>
      </c>
      <c r="H13">
        <f>SUMIF(Results!$F3:$F79,Categories!H$1,Results!$BN$3:$BN$79)</f>
        <v>12.5</v>
      </c>
      <c r="I13">
        <f>SUMIF(Results!$F3:$F79,Categories!I$1,Results!$BN$3:$BN$79)</f>
        <v>10</v>
      </c>
      <c r="J13">
        <f>SUMIF(Results!$F3:$F79,Categories!J$1,Results!$BN$3:$BN$79)</f>
        <v>12</v>
      </c>
      <c r="K13">
        <f>SUMIF(Results!$F3:$F79,Categories!K$1,Results!$BN$3:$BN$79)</f>
        <v>11</v>
      </c>
      <c r="L13">
        <f>SUMIF(Results!$F3:$F79,Categories!L$1,Results!$BN$3:$BN$79)</f>
        <v>12</v>
      </c>
      <c r="M13">
        <f>SUMIF(Results!$F3:$F79,Categories!M$1,Results!$BN$3:$BN$79)</f>
        <v>14</v>
      </c>
      <c r="N13">
        <f>SUMIF(Results!$F3:$F79,Categories!N$1,Results!$BN$3:$BN$79)</f>
        <v>4</v>
      </c>
      <c r="O13">
        <f>SUMIF(Results!$F3:$F79,Categories!O$1,Results!$BN$3:$BN$79)</f>
        <v>4</v>
      </c>
      <c r="P13">
        <f>SUMIF(Results!$F3:$F79,Categories!P$1,Results!$BN$3:$BN$79)</f>
        <v>5</v>
      </c>
      <c r="Q13" s="76">
        <f t="shared" ca="1" si="2"/>
        <v>100</v>
      </c>
      <c r="R13" s="75">
        <f t="array" aca="1" ref="R13" ca="1">SUM(IF(ISNUMBER(OFFSET(Results!$S$2,1,Categories!$B9,77,1)),(Results!$G$3:$G$79)*(Results!$F$3:$F$79=Categories!R$1)))</f>
        <v>15</v>
      </c>
      <c r="S13" s="75">
        <f t="array" aca="1" ref="S13" ca="1">SUM(IF(ISNUMBER(OFFSET(Results!$S$2,1,Categories!$B9,77,1)),(Results!$G$3:$G$79)*(Results!$F$3:$F$79=Categories!S$1)))</f>
        <v>12</v>
      </c>
      <c r="T13" s="75">
        <f t="array" aca="1" ref="T13" ca="1">SUM(IF(ISNUMBER(OFFSET(Results!$S$2,1,Categories!$B9,77,1)),(Results!$G$3:$G$79)*(Results!$F$3:$F$79=Categories!T$1)))</f>
        <v>12</v>
      </c>
      <c r="U13" s="75">
        <f t="array" aca="1" ref="U13" ca="1">SUM(IF(ISNUMBER(OFFSET(Results!$S$2,1,Categories!$B9,77,1)),(Results!$G$3:$G$79)*(Results!$F$3:$F$79=Categories!U$1)))</f>
        <v>12</v>
      </c>
      <c r="V13" s="75">
        <f t="array" aca="1" ref="V13" ca="1">SUM(IF(ISNUMBER(OFFSET(Results!$S$2,1,Categories!$B9,77,1)),(Results!$G$3:$G$79)*(Results!$F$3:$F$79=Categories!V$1)))</f>
        <v>14</v>
      </c>
      <c r="W13" s="75">
        <f t="array" aca="1" ref="W13" ca="1">SUM(IF(ISNUMBER(OFFSET(Results!$S$2,1,Categories!$B9,77,1)),(Results!$G$3:$G$79)*(Results!$F$3:$F$79=Categories!W$1)))</f>
        <v>15</v>
      </c>
      <c r="X13" s="75">
        <f t="array" aca="1" ref="X13" ca="1">SUM(IF(ISNUMBER(OFFSET(Results!$S$2,1,Categories!$B9,77,1)),(Results!$G$3:$G$79)*(Results!$F$3:$F$79=Categories!X$1)))</f>
        <v>5</v>
      </c>
      <c r="Y13" s="75">
        <f t="array" aca="1" ref="Y13" ca="1">SUM(IF(ISNUMBER(OFFSET(Results!$S$2,1,Categories!$B9,77,1)),(Results!$G$3:$G$79)*(Results!$F$3:$F$79=Categories!Y$1)))</f>
        <v>9</v>
      </c>
      <c r="Z13" s="75">
        <f t="array" aca="1" ref="Z13" ca="1">SUM(IF(ISNUMBER(OFFSET(Results!$S$2,1,Categories!$B9,77,1)),(Results!$G$3:$G$79)*(Results!$F$3:$F$79=Categories!Z$1)))</f>
        <v>6</v>
      </c>
      <c r="AA13" s="65">
        <f t="shared" ca="1" si="3"/>
        <v>0.83333333333333337</v>
      </c>
      <c r="AB13" s="65">
        <f t="shared" ca="1" si="4"/>
        <v>0.83333333333333337</v>
      </c>
      <c r="AC13" s="65">
        <f t="shared" ca="1" si="5"/>
        <v>1</v>
      </c>
      <c r="AD13" s="65">
        <f t="shared" ca="1" si="6"/>
        <v>0.91666666666666663</v>
      </c>
      <c r="AE13" s="65">
        <f t="shared" ca="1" si="7"/>
        <v>0.8571428571428571</v>
      </c>
      <c r="AF13" s="65">
        <f t="shared" ca="1" si="8"/>
        <v>0.93333333333333335</v>
      </c>
      <c r="AG13" s="65">
        <f t="shared" ca="1" si="9"/>
        <v>0.8</v>
      </c>
      <c r="AH13" s="65">
        <f t="shared" ca="1" si="10"/>
        <v>0.44444444444444442</v>
      </c>
      <c r="AI13" s="65">
        <f t="shared" ca="1" si="11"/>
        <v>0.83333333333333337</v>
      </c>
      <c r="AJ13">
        <f t="shared" ca="1" si="12"/>
        <v>12</v>
      </c>
      <c r="AK13">
        <f t="shared" ca="1" si="13"/>
        <v>19</v>
      </c>
      <c r="AL13">
        <f t="shared" ca="1" si="14"/>
        <v>1</v>
      </c>
      <c r="AM13">
        <f t="shared" ca="1" si="15"/>
        <v>3</v>
      </c>
      <c r="AN13">
        <f t="shared" ca="1" si="16"/>
        <v>16</v>
      </c>
      <c r="AO13">
        <f t="shared" ca="1" si="17"/>
        <v>7</v>
      </c>
      <c r="AP13">
        <f t="shared" ca="1" si="18"/>
        <v>22</v>
      </c>
      <c r="AQ13">
        <f t="shared" ca="1" si="19"/>
        <v>22</v>
      </c>
      <c r="AR13">
        <f t="shared" ca="1" si="20"/>
        <v>12</v>
      </c>
    </row>
    <row r="14" spans="1:44" x14ac:dyDescent="0.3">
      <c r="A14">
        <v>13</v>
      </c>
      <c r="B14">
        <f>MATCH(C14,Results!T$2:BQ$2,0)</f>
        <v>25</v>
      </c>
      <c r="C14" s="56" t="s">
        <v>680</v>
      </c>
      <c r="D14" s="65">
        <f>HLOOKUP($C14,Results!$T$2:$BQ$84,82,FALSE)</f>
        <v>0.83499999999999996</v>
      </c>
      <c r="E14" s="77">
        <f t="shared" ca="1" si="0"/>
        <v>0.83499999999999996</v>
      </c>
      <c r="F14" s="66">
        <f>HLOOKUP($C14,Results!$T$2:$BQ$84,83,FALSE)</f>
        <v>13</v>
      </c>
      <c r="G14" s="76">
        <f t="shared" si="1"/>
        <v>83.5</v>
      </c>
      <c r="H14">
        <f>SUMIF(Results!$F3:$F79,Categories!H$1,Results!$AR$3:$AR$79)</f>
        <v>9.5</v>
      </c>
      <c r="I14">
        <f>SUMIF(Results!$F3:$F79,Categories!I$1,Results!$AR$3:$AR$79)</f>
        <v>9.5</v>
      </c>
      <c r="J14">
        <f>SUMIF(Results!$F3:$F79,Categories!J$1,Results!$AR$3:$AR$79)</f>
        <v>12</v>
      </c>
      <c r="K14">
        <f>SUMIF(Results!$F3:$F79,Categories!K$1,Results!$AR$3:$AR$79)</f>
        <v>9</v>
      </c>
      <c r="L14">
        <f>SUMIF(Results!$F3:$F79,Categories!L$1,Results!$AR$3:$AR$79)</f>
        <v>13</v>
      </c>
      <c r="M14">
        <f>SUMIF(Results!$F3:$F79,Categories!M$1,Results!$AR$3:$AR$79)</f>
        <v>14</v>
      </c>
      <c r="N14">
        <f>SUMIF(Results!$F3:$F79,Categories!N$1,Results!$AR$3:$AR$79)</f>
        <v>4</v>
      </c>
      <c r="O14">
        <f>SUMIF(Results!$F3:$F79,Categories!O$1,Results!$AR$3:$AR$79)</f>
        <v>6.5</v>
      </c>
      <c r="P14">
        <f>SUMIF(Results!$F3:$F79,Categories!P$1,Results!$AR$3:$AR$79)</f>
        <v>6</v>
      </c>
      <c r="Q14" s="76">
        <f t="shared" ca="1" si="2"/>
        <v>100</v>
      </c>
      <c r="R14" s="75">
        <f t="array" aca="1" ref="R14" ca="1">SUM(IF(ISNUMBER(OFFSET(Results!$S$2,1,Categories!$B28,77,1)),(Results!$G$3:$G$79)*(Results!$F$3:$F$79=Categories!R$1)))</f>
        <v>15</v>
      </c>
      <c r="S14" s="75">
        <f t="array" aca="1" ref="S14" ca="1">SUM(IF(ISNUMBER(OFFSET(Results!$S$2,1,Categories!$B28,77,1)),(Results!$G$3:$G$79)*(Results!$F$3:$F$79=Categories!S$1)))</f>
        <v>12</v>
      </c>
      <c r="T14" s="75">
        <f t="array" aca="1" ref="T14" ca="1">SUM(IF(ISNUMBER(OFFSET(Results!$S$2,1,Categories!$B28,77,1)),(Results!$G$3:$G$79)*(Results!$F$3:$F$79=Categories!T$1)))</f>
        <v>12</v>
      </c>
      <c r="U14" s="75">
        <f t="array" aca="1" ref="U14" ca="1">SUM(IF(ISNUMBER(OFFSET(Results!$S$2,1,Categories!$B28,77,1)),(Results!$G$3:$G$79)*(Results!$F$3:$F$79=Categories!U$1)))</f>
        <v>12</v>
      </c>
      <c r="V14" s="75">
        <f t="array" aca="1" ref="V14" ca="1">SUM(IF(ISNUMBER(OFFSET(Results!$S$2,1,Categories!$B28,77,1)),(Results!$G$3:$G$79)*(Results!$F$3:$F$79=Categories!V$1)))</f>
        <v>14</v>
      </c>
      <c r="W14" s="75">
        <f t="array" aca="1" ref="W14" ca="1">SUM(IF(ISNUMBER(OFFSET(Results!$S$2,1,Categories!$B28,77,1)),(Results!$G$3:$G$79)*(Results!$F$3:$F$79=Categories!W$1)))</f>
        <v>15</v>
      </c>
      <c r="X14" s="75">
        <f t="array" aca="1" ref="X14" ca="1">SUM(IF(ISNUMBER(OFFSET(Results!$S$2,1,Categories!$B28,77,1)),(Results!$G$3:$G$79)*(Results!$F$3:$F$79=Categories!X$1)))</f>
        <v>5</v>
      </c>
      <c r="Y14" s="75">
        <f t="array" aca="1" ref="Y14" ca="1">SUM(IF(ISNUMBER(OFFSET(Results!$S$2,1,Categories!$B28,77,1)),(Results!$G$3:$G$79)*(Results!$F$3:$F$79=Categories!Y$1)))</f>
        <v>9</v>
      </c>
      <c r="Z14" s="75">
        <f t="array" aca="1" ref="Z14" ca="1">SUM(IF(ISNUMBER(OFFSET(Results!$S$2,1,Categories!$B28,77,1)),(Results!$G$3:$G$79)*(Results!$F$3:$F$79=Categories!Z$1)))</f>
        <v>6</v>
      </c>
      <c r="AA14" s="65">
        <f t="shared" ca="1" si="3"/>
        <v>0.6333333333333333</v>
      </c>
      <c r="AB14" s="65">
        <f t="shared" ca="1" si="4"/>
        <v>0.79166666666666663</v>
      </c>
      <c r="AC14" s="65">
        <f t="shared" ca="1" si="5"/>
        <v>1</v>
      </c>
      <c r="AD14" s="65">
        <f t="shared" ca="1" si="6"/>
        <v>0.75</v>
      </c>
      <c r="AE14" s="65">
        <f t="shared" ca="1" si="7"/>
        <v>0.9285714285714286</v>
      </c>
      <c r="AF14" s="65">
        <f t="shared" ca="1" si="8"/>
        <v>0.93333333333333335</v>
      </c>
      <c r="AG14" s="65">
        <f t="shared" ca="1" si="9"/>
        <v>0.8</v>
      </c>
      <c r="AH14" s="65">
        <f t="shared" ca="1" si="10"/>
        <v>0.72222222222222221</v>
      </c>
      <c r="AI14" s="65">
        <f t="shared" ca="1" si="11"/>
        <v>1</v>
      </c>
      <c r="AJ14">
        <f t="shared" ca="1" si="12"/>
        <v>44</v>
      </c>
      <c r="AK14">
        <f t="shared" ca="1" si="13"/>
        <v>24</v>
      </c>
      <c r="AL14">
        <f t="shared" ca="1" si="14"/>
        <v>1</v>
      </c>
      <c r="AM14">
        <f t="shared" ca="1" si="15"/>
        <v>19</v>
      </c>
      <c r="AN14">
        <f t="shared" ca="1" si="16"/>
        <v>13</v>
      </c>
      <c r="AO14">
        <f t="shared" ca="1" si="17"/>
        <v>7</v>
      </c>
      <c r="AP14">
        <f t="shared" ca="1" si="18"/>
        <v>22</v>
      </c>
      <c r="AQ14">
        <f t="shared" ca="1" si="19"/>
        <v>13</v>
      </c>
      <c r="AR14">
        <f t="shared" ca="1" si="20"/>
        <v>1</v>
      </c>
    </row>
    <row r="15" spans="1:44" x14ac:dyDescent="0.3">
      <c r="A15">
        <v>14</v>
      </c>
      <c r="B15">
        <f>MATCH(C15,Results!T$2:BQ$2,0)</f>
        <v>50</v>
      </c>
      <c r="C15" s="56" t="s">
        <v>730</v>
      </c>
      <c r="D15" s="65">
        <f>HLOOKUP($C15,Results!$T$2:$BQ$84,82,FALSE)</f>
        <v>0.83499999999999996</v>
      </c>
      <c r="E15" s="77">
        <f t="shared" ca="1" si="0"/>
        <v>0.83499999999999996</v>
      </c>
      <c r="F15" s="66">
        <f>HLOOKUP($C15,Results!$T$2:$BQ$84,83,FALSE)</f>
        <v>13</v>
      </c>
      <c r="G15" s="76">
        <f t="shared" si="1"/>
        <v>83.5</v>
      </c>
      <c r="H15">
        <f>SUMIF(Results!$F3:$F79,Categories!H$1,Results!$BQ$3:$BQ$79)</f>
        <v>10</v>
      </c>
      <c r="I15">
        <f>SUMIF(Results!$F3:$F79,Categories!I$1,Results!$BQ$3:$BQ$79)</f>
        <v>10.5</v>
      </c>
      <c r="J15">
        <f>SUMIF(Results!$F3:$F79,Categories!J$1,Results!$BQ$3:$BQ$79)</f>
        <v>12</v>
      </c>
      <c r="K15">
        <f>SUMIF(Results!$F3:$F79,Categories!K$1,Results!$BQ$3:$BQ$79)</f>
        <v>11</v>
      </c>
      <c r="L15">
        <f>SUMIF(Results!$F3:$F79,Categories!L$1,Results!$BQ$3:$BQ$79)</f>
        <v>11</v>
      </c>
      <c r="M15">
        <f>SUMIF(Results!$F3:$F79,Categories!M$1,Results!$BQ$3:$BQ$79)</f>
        <v>14</v>
      </c>
      <c r="N15">
        <f>SUMIF(Results!$F3:$F79,Categories!N$1,Results!$BQ$3:$BQ$79)</f>
        <v>2</v>
      </c>
      <c r="O15">
        <f>SUMIF(Results!$F3:$F79,Categories!O$1,Results!$BQ$3:$BQ$79)</f>
        <v>7</v>
      </c>
      <c r="P15">
        <f>SUMIF(Results!$F3:$F79,Categories!P$1,Results!$BQ$3:$BQ$79)</f>
        <v>6</v>
      </c>
      <c r="Q15" s="76">
        <f t="shared" ca="1" si="2"/>
        <v>100</v>
      </c>
      <c r="R15" s="75">
        <f t="array" aca="1" ref="R15" ca="1">SUM(IF(ISNUMBER(OFFSET(Results!$S$2,1,Categories!$B42,77,1)),(Results!$G$3:$G$79)*(Results!$F$3:$F$79=Categories!R$1)))</f>
        <v>15</v>
      </c>
      <c r="S15" s="75">
        <f t="array" aca="1" ref="S15" ca="1">SUM(IF(ISNUMBER(OFFSET(Results!$S$2,1,Categories!$B42,77,1)),(Results!$G$3:$G$79)*(Results!$F$3:$F$79=Categories!S$1)))</f>
        <v>12</v>
      </c>
      <c r="T15" s="75">
        <f t="array" aca="1" ref="T15" ca="1">SUM(IF(ISNUMBER(OFFSET(Results!$S$2,1,Categories!$B42,77,1)),(Results!$G$3:$G$79)*(Results!$F$3:$F$79=Categories!T$1)))</f>
        <v>12</v>
      </c>
      <c r="U15" s="75">
        <f t="array" aca="1" ref="U15" ca="1">SUM(IF(ISNUMBER(OFFSET(Results!$S$2,1,Categories!$B42,77,1)),(Results!$G$3:$G$79)*(Results!$F$3:$F$79=Categories!U$1)))</f>
        <v>12</v>
      </c>
      <c r="V15" s="75">
        <f t="array" aca="1" ref="V15" ca="1">SUM(IF(ISNUMBER(OFFSET(Results!$S$2,1,Categories!$B42,77,1)),(Results!$G$3:$G$79)*(Results!$F$3:$F$79=Categories!V$1)))</f>
        <v>14</v>
      </c>
      <c r="W15" s="75">
        <f t="array" aca="1" ref="W15" ca="1">SUM(IF(ISNUMBER(OFFSET(Results!$S$2,1,Categories!$B42,77,1)),(Results!$G$3:$G$79)*(Results!$F$3:$F$79=Categories!W$1)))</f>
        <v>15</v>
      </c>
      <c r="X15" s="75">
        <f t="array" aca="1" ref="X15" ca="1">SUM(IF(ISNUMBER(OFFSET(Results!$S$2,1,Categories!$B42,77,1)),(Results!$G$3:$G$79)*(Results!$F$3:$F$79=Categories!X$1)))</f>
        <v>5</v>
      </c>
      <c r="Y15" s="75">
        <f t="array" aca="1" ref="Y15" ca="1">SUM(IF(ISNUMBER(OFFSET(Results!$S$2,1,Categories!$B42,77,1)),(Results!$G$3:$G$79)*(Results!$F$3:$F$79=Categories!Y$1)))</f>
        <v>9</v>
      </c>
      <c r="Z15" s="75">
        <f t="array" aca="1" ref="Z15" ca="1">SUM(IF(ISNUMBER(OFFSET(Results!$S$2,1,Categories!$B42,77,1)),(Results!$G$3:$G$79)*(Results!$F$3:$F$79=Categories!Z$1)))</f>
        <v>6</v>
      </c>
      <c r="AA15" s="65">
        <f t="shared" ca="1" si="3"/>
        <v>0.66666666666666663</v>
      </c>
      <c r="AB15" s="65">
        <f t="shared" ca="1" si="4"/>
        <v>0.875</v>
      </c>
      <c r="AC15" s="65">
        <f t="shared" ca="1" si="5"/>
        <v>1</v>
      </c>
      <c r="AD15" s="65">
        <f t="shared" ca="1" si="6"/>
        <v>0.91666666666666663</v>
      </c>
      <c r="AE15" s="65">
        <f t="shared" ca="1" si="7"/>
        <v>0.7857142857142857</v>
      </c>
      <c r="AF15" s="65">
        <f t="shared" ca="1" si="8"/>
        <v>0.93333333333333335</v>
      </c>
      <c r="AG15" s="65">
        <f t="shared" ca="1" si="9"/>
        <v>0.4</v>
      </c>
      <c r="AH15" s="65">
        <f t="shared" ca="1" si="10"/>
        <v>0.77777777777777779</v>
      </c>
      <c r="AI15" s="65">
        <f t="shared" ca="1" si="11"/>
        <v>1</v>
      </c>
      <c r="AJ15">
        <f t="shared" ca="1" si="12"/>
        <v>40</v>
      </c>
      <c r="AK15">
        <f t="shared" ca="1" si="13"/>
        <v>12</v>
      </c>
      <c r="AL15">
        <f t="shared" ca="1" si="14"/>
        <v>1</v>
      </c>
      <c r="AM15">
        <f t="shared" ca="1" si="15"/>
        <v>3</v>
      </c>
      <c r="AN15">
        <f t="shared" ca="1" si="16"/>
        <v>23</v>
      </c>
      <c r="AO15">
        <f t="shared" ca="1" si="17"/>
        <v>7</v>
      </c>
      <c r="AP15">
        <f t="shared" ca="1" si="18"/>
        <v>40</v>
      </c>
      <c r="AQ15">
        <f t="shared" ca="1" si="19"/>
        <v>8</v>
      </c>
      <c r="AR15">
        <f t="shared" ca="1" si="20"/>
        <v>1</v>
      </c>
    </row>
    <row r="16" spans="1:44" x14ac:dyDescent="0.3">
      <c r="A16">
        <v>15</v>
      </c>
      <c r="B16">
        <f>MATCH(C16,Results!T$2:BQ$2,0)</f>
        <v>48</v>
      </c>
      <c r="C16" s="56" t="s">
        <v>726</v>
      </c>
      <c r="D16" s="65">
        <f>HLOOKUP($C16,Results!$T$2:$BQ$84,82,FALSE)</f>
        <v>0.83250000000000002</v>
      </c>
      <c r="E16" s="77">
        <f t="shared" ca="1" si="0"/>
        <v>0.83250000000000002</v>
      </c>
      <c r="F16" s="66">
        <f>HLOOKUP($C16,Results!$T$2:$BQ$84,83,FALSE)</f>
        <v>15</v>
      </c>
      <c r="G16" s="76">
        <f t="shared" si="1"/>
        <v>83.25</v>
      </c>
      <c r="H16">
        <f>SUMIF(Results!$F3:$F79,Categories!H$1,Results!$BO$3:$BO$79)</f>
        <v>14.25</v>
      </c>
      <c r="I16">
        <f>SUMIF(Results!$F3:$F79,Categories!I$1,Results!$BO$3:$BO$79)</f>
        <v>10</v>
      </c>
      <c r="J16">
        <f>SUMIF(Results!$F3:$F79,Categories!J$1,Results!$BO$3:$BO$79)</f>
        <v>9</v>
      </c>
      <c r="K16">
        <f>SUMIF(Results!$F3:$F79,Categories!K$1,Results!$BO$3:$BO$79)</f>
        <v>9</v>
      </c>
      <c r="L16">
        <f>SUMIF(Results!$F3:$F79,Categories!L$1,Results!$BO$3:$BO$79)</f>
        <v>14</v>
      </c>
      <c r="M16">
        <f>SUMIF(Results!$F3:$F79,Categories!M$1,Results!$BO$3:$BO$79)</f>
        <v>14</v>
      </c>
      <c r="N16">
        <f>SUMIF(Results!$F3:$F79,Categories!N$1,Results!$BO$3:$BO$79)</f>
        <v>5</v>
      </c>
      <c r="O16">
        <f>SUMIF(Results!$F3:$F79,Categories!O$1,Results!$BO$3:$BO$79)</f>
        <v>3</v>
      </c>
      <c r="P16">
        <f>SUMIF(Results!$F3:$F79,Categories!P$1,Results!$BO$3:$BO$79)</f>
        <v>5</v>
      </c>
      <c r="Q16" s="76">
        <f t="shared" ca="1" si="2"/>
        <v>100</v>
      </c>
      <c r="R16" s="75">
        <f t="array" aca="1" ref="R16" ca="1">SUM(IF(ISNUMBER(OFFSET(Results!$S$2,1,Categories!$B11,77,1)),(Results!$G$3:$G$79)*(Results!$F$3:$F$79=Categories!R$1)))</f>
        <v>15</v>
      </c>
      <c r="S16" s="75">
        <f t="array" aca="1" ref="S16" ca="1">SUM(IF(ISNUMBER(OFFSET(Results!$S$2,1,Categories!$B11,77,1)),(Results!$G$3:$G$79)*(Results!$F$3:$F$79=Categories!S$1)))</f>
        <v>12</v>
      </c>
      <c r="T16" s="75">
        <f t="array" aca="1" ref="T16" ca="1">SUM(IF(ISNUMBER(OFFSET(Results!$S$2,1,Categories!$B11,77,1)),(Results!$G$3:$G$79)*(Results!$F$3:$F$79=Categories!T$1)))</f>
        <v>12</v>
      </c>
      <c r="U16" s="75">
        <f t="array" aca="1" ref="U16" ca="1">SUM(IF(ISNUMBER(OFFSET(Results!$S$2,1,Categories!$B11,77,1)),(Results!$G$3:$G$79)*(Results!$F$3:$F$79=Categories!U$1)))</f>
        <v>12</v>
      </c>
      <c r="V16" s="75">
        <f t="array" aca="1" ref="V16" ca="1">SUM(IF(ISNUMBER(OFFSET(Results!$S$2,1,Categories!$B11,77,1)),(Results!$G$3:$G$79)*(Results!$F$3:$F$79=Categories!V$1)))</f>
        <v>14</v>
      </c>
      <c r="W16" s="75">
        <f t="array" aca="1" ref="W16" ca="1">SUM(IF(ISNUMBER(OFFSET(Results!$S$2,1,Categories!$B11,77,1)),(Results!$G$3:$G$79)*(Results!$F$3:$F$79=Categories!W$1)))</f>
        <v>15</v>
      </c>
      <c r="X16" s="75">
        <f t="array" aca="1" ref="X16" ca="1">SUM(IF(ISNUMBER(OFFSET(Results!$S$2,1,Categories!$B11,77,1)),(Results!$G$3:$G$79)*(Results!$F$3:$F$79=Categories!X$1)))</f>
        <v>5</v>
      </c>
      <c r="Y16" s="75">
        <f t="array" aca="1" ref="Y16" ca="1">SUM(IF(ISNUMBER(OFFSET(Results!$S$2,1,Categories!$B11,77,1)),(Results!$G$3:$G$79)*(Results!$F$3:$F$79=Categories!Y$1)))</f>
        <v>9</v>
      </c>
      <c r="Z16" s="75">
        <f t="array" aca="1" ref="Z16" ca="1">SUM(IF(ISNUMBER(OFFSET(Results!$S$2,1,Categories!$B11,77,1)),(Results!$G$3:$G$79)*(Results!$F$3:$F$79=Categories!Z$1)))</f>
        <v>6</v>
      </c>
      <c r="AA16" s="65">
        <f t="shared" ca="1" si="3"/>
        <v>0.95</v>
      </c>
      <c r="AB16" s="65">
        <f t="shared" ca="1" si="4"/>
        <v>0.83333333333333337</v>
      </c>
      <c r="AC16" s="65">
        <f t="shared" ca="1" si="5"/>
        <v>0.75</v>
      </c>
      <c r="AD16" s="65">
        <f t="shared" ca="1" si="6"/>
        <v>0.75</v>
      </c>
      <c r="AE16" s="65">
        <f t="shared" ca="1" si="7"/>
        <v>1</v>
      </c>
      <c r="AF16" s="65">
        <f t="shared" ca="1" si="8"/>
        <v>0.93333333333333335</v>
      </c>
      <c r="AG16" s="65">
        <f t="shared" ca="1" si="9"/>
        <v>1</v>
      </c>
      <c r="AH16" s="65">
        <f t="shared" ca="1" si="10"/>
        <v>0.33333333333333331</v>
      </c>
      <c r="AI16" s="65">
        <f t="shared" ca="1" si="11"/>
        <v>0.83333333333333337</v>
      </c>
      <c r="AJ16">
        <f t="shared" ca="1" si="12"/>
        <v>4</v>
      </c>
      <c r="AK16">
        <f t="shared" ca="1" si="13"/>
        <v>19</v>
      </c>
      <c r="AL16">
        <f t="shared" ca="1" si="14"/>
        <v>31</v>
      </c>
      <c r="AM16">
        <f t="shared" ca="1" si="15"/>
        <v>19</v>
      </c>
      <c r="AN16">
        <f t="shared" ca="1" si="16"/>
        <v>1</v>
      </c>
      <c r="AO16">
        <f t="shared" ca="1" si="17"/>
        <v>7</v>
      </c>
      <c r="AP16">
        <f t="shared" ca="1" si="18"/>
        <v>1</v>
      </c>
      <c r="AQ16">
        <f t="shared" ca="1" si="19"/>
        <v>30</v>
      </c>
      <c r="AR16">
        <f t="shared" ca="1" si="20"/>
        <v>12</v>
      </c>
    </row>
    <row r="17" spans="1:44" x14ac:dyDescent="0.3">
      <c r="A17">
        <v>16</v>
      </c>
      <c r="B17">
        <f>MATCH(C17,Results!T$2:BQ$2,0)</f>
        <v>49</v>
      </c>
      <c r="C17" s="56" t="s">
        <v>728</v>
      </c>
      <c r="D17" s="65">
        <f>HLOOKUP($C17,Results!$T$2:$BQ$84,82,FALSE)</f>
        <v>0.8</v>
      </c>
      <c r="E17" s="77">
        <f t="shared" ca="1" si="0"/>
        <v>0.8</v>
      </c>
      <c r="F17" s="66">
        <f>HLOOKUP($C17,Results!$T$2:$BQ$84,83,FALSE)</f>
        <v>16</v>
      </c>
      <c r="G17" s="76">
        <f t="shared" si="1"/>
        <v>80</v>
      </c>
      <c r="H17">
        <f>SUMIF(Results!$F3:$F79,Categories!H$1,Results!$BP$3:$BP$79)</f>
        <v>14</v>
      </c>
      <c r="I17">
        <f>SUMIF(Results!$F3:$F79,Categories!I$1,Results!$BP$3:$BP$79)</f>
        <v>11</v>
      </c>
      <c r="J17">
        <f>SUMIF(Results!$F3:$F79,Categories!J$1,Results!$BP$3:$BP$79)</f>
        <v>10</v>
      </c>
      <c r="K17">
        <f>SUMIF(Results!$F3:$F79,Categories!K$1,Results!$BP$3:$BP$79)</f>
        <v>9</v>
      </c>
      <c r="L17">
        <f>SUMIF(Results!$F3:$F79,Categories!L$1,Results!$BP$3:$BP$79)</f>
        <v>14</v>
      </c>
      <c r="M17">
        <f>SUMIF(Results!$F3:$F79,Categories!M$1,Results!$BP$3:$BP$79)</f>
        <v>11</v>
      </c>
      <c r="N17">
        <f>SUMIF(Results!$F3:$F79,Categories!N$1,Results!$BP$3:$BP$79)</f>
        <v>5</v>
      </c>
      <c r="O17">
        <f>SUMIF(Results!$F3:$F79,Categories!O$1,Results!$BP$3:$BP$79)</f>
        <v>2</v>
      </c>
      <c r="P17">
        <f>SUMIF(Results!$F3:$F79,Categories!P$1,Results!$BP$3:$BP$79)</f>
        <v>4</v>
      </c>
      <c r="Q17" s="76">
        <f t="shared" ca="1" si="2"/>
        <v>100</v>
      </c>
      <c r="R17" s="75">
        <f t="array" aca="1" ref="R17" ca="1">SUM(IF(ISNUMBER(OFFSET(Results!$S$2,1,Categories!$B10,77,1)),(Results!$G$3:$G$79)*(Results!$F$3:$F$79=Categories!R$1)))</f>
        <v>15</v>
      </c>
      <c r="S17" s="75">
        <f t="array" aca="1" ref="S17" ca="1">SUM(IF(ISNUMBER(OFFSET(Results!$S$2,1,Categories!$B10,77,1)),(Results!$G$3:$G$79)*(Results!$F$3:$F$79=Categories!S$1)))</f>
        <v>12</v>
      </c>
      <c r="T17" s="75">
        <f t="array" aca="1" ref="T17" ca="1">SUM(IF(ISNUMBER(OFFSET(Results!$S$2,1,Categories!$B10,77,1)),(Results!$G$3:$G$79)*(Results!$F$3:$F$79=Categories!T$1)))</f>
        <v>12</v>
      </c>
      <c r="U17" s="75">
        <f t="array" aca="1" ref="U17" ca="1">SUM(IF(ISNUMBER(OFFSET(Results!$S$2,1,Categories!$B10,77,1)),(Results!$G$3:$G$79)*(Results!$F$3:$F$79=Categories!U$1)))</f>
        <v>12</v>
      </c>
      <c r="V17" s="75">
        <f t="array" aca="1" ref="V17" ca="1">SUM(IF(ISNUMBER(OFFSET(Results!$S$2,1,Categories!$B10,77,1)),(Results!$G$3:$G$79)*(Results!$F$3:$F$79=Categories!V$1)))</f>
        <v>14</v>
      </c>
      <c r="W17" s="75">
        <f t="array" aca="1" ref="W17" ca="1">SUM(IF(ISNUMBER(OFFSET(Results!$S$2,1,Categories!$B10,77,1)),(Results!$G$3:$G$79)*(Results!$F$3:$F$79=Categories!W$1)))</f>
        <v>15</v>
      </c>
      <c r="X17" s="75">
        <f t="array" aca="1" ref="X17" ca="1">SUM(IF(ISNUMBER(OFFSET(Results!$S$2,1,Categories!$B10,77,1)),(Results!$G$3:$G$79)*(Results!$F$3:$F$79=Categories!X$1)))</f>
        <v>5</v>
      </c>
      <c r="Y17" s="75">
        <f t="array" aca="1" ref="Y17" ca="1">SUM(IF(ISNUMBER(OFFSET(Results!$S$2,1,Categories!$B10,77,1)),(Results!$G$3:$G$79)*(Results!$F$3:$F$79=Categories!Y$1)))</f>
        <v>9</v>
      </c>
      <c r="Z17" s="75">
        <f t="array" aca="1" ref="Z17" ca="1">SUM(IF(ISNUMBER(OFFSET(Results!$S$2,1,Categories!$B10,77,1)),(Results!$G$3:$G$79)*(Results!$F$3:$F$79=Categories!Z$1)))</f>
        <v>6</v>
      </c>
      <c r="AA17" s="65">
        <f t="shared" ca="1" si="3"/>
        <v>0.93333333333333335</v>
      </c>
      <c r="AB17" s="65">
        <f t="shared" ca="1" si="4"/>
        <v>0.91666666666666663</v>
      </c>
      <c r="AC17" s="65">
        <f t="shared" ca="1" si="5"/>
        <v>0.83333333333333337</v>
      </c>
      <c r="AD17" s="65">
        <f t="shared" ca="1" si="6"/>
        <v>0.75</v>
      </c>
      <c r="AE17" s="65">
        <f t="shared" ca="1" si="7"/>
        <v>1</v>
      </c>
      <c r="AF17" s="65">
        <f t="shared" ca="1" si="8"/>
        <v>0.73333333333333328</v>
      </c>
      <c r="AG17" s="65">
        <f t="shared" ca="1" si="9"/>
        <v>1</v>
      </c>
      <c r="AH17" s="65">
        <f t="shared" ca="1" si="10"/>
        <v>0.22222222222222221</v>
      </c>
      <c r="AI17" s="65">
        <f t="shared" ca="1" si="11"/>
        <v>0.66666666666666663</v>
      </c>
      <c r="AJ17">
        <f t="shared" ca="1" si="12"/>
        <v>5</v>
      </c>
      <c r="AK17">
        <f t="shared" ca="1" si="13"/>
        <v>9</v>
      </c>
      <c r="AL17">
        <f t="shared" ca="1" si="14"/>
        <v>23</v>
      </c>
      <c r="AM17">
        <f t="shared" ca="1" si="15"/>
        <v>19</v>
      </c>
      <c r="AN17">
        <f t="shared" ca="1" si="16"/>
        <v>1</v>
      </c>
      <c r="AO17">
        <f t="shared" ca="1" si="17"/>
        <v>32</v>
      </c>
      <c r="AP17">
        <f t="shared" ca="1" si="18"/>
        <v>1</v>
      </c>
      <c r="AQ17">
        <f t="shared" ca="1" si="19"/>
        <v>41</v>
      </c>
      <c r="AR17">
        <f t="shared" ca="1" si="20"/>
        <v>26</v>
      </c>
    </row>
    <row r="18" spans="1:44" x14ac:dyDescent="0.3">
      <c r="A18">
        <v>17</v>
      </c>
      <c r="B18">
        <f>MATCH(C18,Results!T$2:BQ$2,0)</f>
        <v>24</v>
      </c>
      <c r="C18" s="56" t="s">
        <v>678</v>
      </c>
      <c r="D18" s="65">
        <f>HLOOKUP($C18,Results!$T$2:$BQ$84,82,FALSE)</f>
        <v>0.79</v>
      </c>
      <c r="E18" s="77">
        <f t="shared" ca="1" si="0"/>
        <v>0.79</v>
      </c>
      <c r="F18" s="66">
        <f>HLOOKUP($C18,Results!$T$2:$BQ$84,83,FALSE)</f>
        <v>17</v>
      </c>
      <c r="G18" s="76">
        <f t="shared" si="1"/>
        <v>79</v>
      </c>
      <c r="H18">
        <f>SUMIF(Results!$F3:$F79,Categories!H$1,Results!$AQ$3:$AQ$79)</f>
        <v>12</v>
      </c>
      <c r="I18">
        <f>SUMIF(Results!$F3:$F79,Categories!I$1,Results!$AQ$3:$AQ$79)</f>
        <v>10.5</v>
      </c>
      <c r="J18">
        <f>SUMIF(Results!$F3:$F79,Categories!J$1,Results!$AQ$3:$AQ$79)</f>
        <v>12</v>
      </c>
      <c r="K18">
        <f>SUMIF(Results!$F3:$F79,Categories!K$1,Results!$AQ$3:$AQ$79)</f>
        <v>5</v>
      </c>
      <c r="L18">
        <f>SUMIF(Results!$F3:$F79,Categories!L$1,Results!$AQ$3:$AQ$79)</f>
        <v>14</v>
      </c>
      <c r="M18">
        <f>SUMIF(Results!$F3:$F79,Categories!M$1,Results!$AQ$3:$AQ$79)</f>
        <v>13.5</v>
      </c>
      <c r="N18">
        <f>SUMIF(Results!$F3:$F79,Categories!N$1,Results!$AQ$3:$AQ$79)</f>
        <v>4</v>
      </c>
      <c r="O18">
        <f>SUMIF(Results!$F3:$F79,Categories!O$1,Results!$AQ$3:$AQ$79)</f>
        <v>3</v>
      </c>
      <c r="P18">
        <f>SUMIF(Results!$F3:$F79,Categories!P$1,Results!$AQ$3:$AQ$79)</f>
        <v>5</v>
      </c>
      <c r="Q18" s="76">
        <f t="shared" ca="1" si="2"/>
        <v>100</v>
      </c>
      <c r="R18" s="75">
        <f t="array" aca="1" ref="R18" ca="1">SUM(IF(ISNUMBER(OFFSET(Results!$S$2,1,Categories!$B27,77,1)),(Results!$G$3:$G$79)*(Results!$F$3:$F$79=Categories!R$1)))</f>
        <v>15</v>
      </c>
      <c r="S18" s="75">
        <f t="array" aca="1" ref="S18" ca="1">SUM(IF(ISNUMBER(OFFSET(Results!$S$2,1,Categories!$B27,77,1)),(Results!$G$3:$G$79)*(Results!$F$3:$F$79=Categories!S$1)))</f>
        <v>12</v>
      </c>
      <c r="T18" s="75">
        <f t="array" aca="1" ref="T18" ca="1">SUM(IF(ISNUMBER(OFFSET(Results!$S$2,1,Categories!$B27,77,1)),(Results!$G$3:$G$79)*(Results!$F$3:$F$79=Categories!T$1)))</f>
        <v>12</v>
      </c>
      <c r="U18" s="75">
        <f t="array" aca="1" ref="U18" ca="1">SUM(IF(ISNUMBER(OFFSET(Results!$S$2,1,Categories!$B27,77,1)),(Results!$G$3:$G$79)*(Results!$F$3:$F$79=Categories!U$1)))</f>
        <v>12</v>
      </c>
      <c r="V18" s="75">
        <f t="array" aca="1" ref="V18" ca="1">SUM(IF(ISNUMBER(OFFSET(Results!$S$2,1,Categories!$B27,77,1)),(Results!$G$3:$G$79)*(Results!$F$3:$F$79=Categories!V$1)))</f>
        <v>14</v>
      </c>
      <c r="W18" s="75">
        <f t="array" aca="1" ref="W18" ca="1">SUM(IF(ISNUMBER(OFFSET(Results!$S$2,1,Categories!$B27,77,1)),(Results!$G$3:$G$79)*(Results!$F$3:$F$79=Categories!W$1)))</f>
        <v>15</v>
      </c>
      <c r="X18" s="75">
        <f t="array" aca="1" ref="X18" ca="1">SUM(IF(ISNUMBER(OFFSET(Results!$S$2,1,Categories!$B27,77,1)),(Results!$G$3:$G$79)*(Results!$F$3:$F$79=Categories!X$1)))</f>
        <v>5</v>
      </c>
      <c r="Y18" s="75">
        <f t="array" aca="1" ref="Y18" ca="1">SUM(IF(ISNUMBER(OFFSET(Results!$S$2,1,Categories!$B27,77,1)),(Results!$G$3:$G$79)*(Results!$F$3:$F$79=Categories!Y$1)))</f>
        <v>9</v>
      </c>
      <c r="Z18" s="75">
        <f t="array" aca="1" ref="Z18" ca="1">SUM(IF(ISNUMBER(OFFSET(Results!$S$2,1,Categories!$B27,77,1)),(Results!$G$3:$G$79)*(Results!$F$3:$F$79=Categories!Z$1)))</f>
        <v>6</v>
      </c>
      <c r="AA18" s="65">
        <f t="shared" ca="1" si="3"/>
        <v>0.8</v>
      </c>
      <c r="AB18" s="65">
        <f t="shared" ca="1" si="4"/>
        <v>0.875</v>
      </c>
      <c r="AC18" s="65">
        <f t="shared" ca="1" si="5"/>
        <v>1</v>
      </c>
      <c r="AD18" s="65">
        <f t="shared" ca="1" si="6"/>
        <v>0.41666666666666669</v>
      </c>
      <c r="AE18" s="65">
        <f t="shared" ca="1" si="7"/>
        <v>1</v>
      </c>
      <c r="AF18" s="65">
        <f t="shared" ca="1" si="8"/>
        <v>0.9</v>
      </c>
      <c r="AG18" s="65">
        <f t="shared" ca="1" si="9"/>
        <v>0.8</v>
      </c>
      <c r="AH18" s="65">
        <f t="shared" ca="1" si="10"/>
        <v>0.33333333333333331</v>
      </c>
      <c r="AI18" s="65">
        <f t="shared" ca="1" si="11"/>
        <v>0.83333333333333337</v>
      </c>
      <c r="AJ18">
        <f t="shared" ca="1" si="12"/>
        <v>17</v>
      </c>
      <c r="AK18">
        <f t="shared" ca="1" si="13"/>
        <v>12</v>
      </c>
      <c r="AL18">
        <f t="shared" ca="1" si="14"/>
        <v>1</v>
      </c>
      <c r="AM18">
        <f t="shared" ca="1" si="15"/>
        <v>34</v>
      </c>
      <c r="AN18">
        <f t="shared" ca="1" si="16"/>
        <v>1</v>
      </c>
      <c r="AO18">
        <f t="shared" ca="1" si="17"/>
        <v>25</v>
      </c>
      <c r="AP18">
        <f t="shared" ca="1" si="18"/>
        <v>22</v>
      </c>
      <c r="AQ18">
        <f t="shared" ca="1" si="19"/>
        <v>30</v>
      </c>
      <c r="AR18">
        <f t="shared" ca="1" si="20"/>
        <v>12</v>
      </c>
    </row>
    <row r="19" spans="1:44" x14ac:dyDescent="0.3">
      <c r="A19">
        <v>18</v>
      </c>
      <c r="B19">
        <f>MATCH(C19,Results!T$2:BQ$2,0)</f>
        <v>42</v>
      </c>
      <c r="C19" s="56" t="s">
        <v>714</v>
      </c>
      <c r="D19" s="65">
        <f>HLOOKUP($C19,Results!$T$2:$BQ$84,82,FALSE)</f>
        <v>0.77249999999999996</v>
      </c>
      <c r="E19" s="77">
        <f t="shared" ca="1" si="0"/>
        <v>0.77249999999999996</v>
      </c>
      <c r="F19" s="66">
        <f>HLOOKUP($C19,Results!$T$2:$BQ$84,83,FALSE)</f>
        <v>18</v>
      </c>
      <c r="G19" s="76">
        <f t="shared" si="1"/>
        <v>77.25</v>
      </c>
      <c r="H19">
        <f>SUMIF(Results!$F3:$F79,Categories!H$1,Results!$BI$3:$BI$79)</f>
        <v>12.25</v>
      </c>
      <c r="I19">
        <f>SUMIF(Results!$F3:$F79,Categories!I$1,Results!$BI$3:$BI$79)</f>
        <v>11</v>
      </c>
      <c r="J19">
        <f>SUMIF(Results!$F3:$F79,Categories!J$1,Results!$BI$3:$BI$79)</f>
        <v>4</v>
      </c>
      <c r="K19">
        <f>SUMIF(Results!$F3:$F79,Categories!K$1,Results!$BI$3:$BI$79)</f>
        <v>9</v>
      </c>
      <c r="L19">
        <f>SUMIF(Results!$F3:$F79,Categories!L$1,Results!$BI$3:$BI$79)</f>
        <v>13</v>
      </c>
      <c r="M19">
        <f>SUMIF(Results!$F3:$F79,Categories!M$1,Results!$BI$3:$BI$79)</f>
        <v>12.5</v>
      </c>
      <c r="N19">
        <f>SUMIF(Results!$F3:$F79,Categories!N$1,Results!$BI$3:$BI$79)</f>
        <v>4.5</v>
      </c>
      <c r="O19">
        <f>SUMIF(Results!$F3:$F79,Categories!O$1,Results!$BI$3:$BI$79)</f>
        <v>5</v>
      </c>
      <c r="P19">
        <f>SUMIF(Results!$F3:$F79,Categories!P$1,Results!$BI$3:$BI$79)</f>
        <v>6</v>
      </c>
      <c r="Q19" s="76">
        <f t="shared" ca="1" si="2"/>
        <v>100</v>
      </c>
      <c r="R19" s="75">
        <f t="array" aca="1" ref="R19" ca="1">SUM(IF(ISNUMBER(OFFSET(Results!$S$2,1,Categories!$B48,77,1)),(Results!$G$3:$G$79)*(Results!$F$3:$F$79=Categories!R$1)))</f>
        <v>15</v>
      </c>
      <c r="S19" s="75">
        <f t="array" aca="1" ref="S19" ca="1">SUM(IF(ISNUMBER(OFFSET(Results!$S$2,1,Categories!$B48,77,1)),(Results!$G$3:$G$79)*(Results!$F$3:$F$79=Categories!S$1)))</f>
        <v>12</v>
      </c>
      <c r="T19" s="75">
        <f t="array" aca="1" ref="T19" ca="1">SUM(IF(ISNUMBER(OFFSET(Results!$S$2,1,Categories!$B48,77,1)),(Results!$G$3:$G$79)*(Results!$F$3:$F$79=Categories!T$1)))</f>
        <v>12</v>
      </c>
      <c r="U19" s="75">
        <f t="array" aca="1" ref="U19" ca="1">SUM(IF(ISNUMBER(OFFSET(Results!$S$2,1,Categories!$B48,77,1)),(Results!$G$3:$G$79)*(Results!$F$3:$F$79=Categories!U$1)))</f>
        <v>12</v>
      </c>
      <c r="V19" s="75">
        <f t="array" aca="1" ref="V19" ca="1">SUM(IF(ISNUMBER(OFFSET(Results!$S$2,1,Categories!$B48,77,1)),(Results!$G$3:$G$79)*(Results!$F$3:$F$79=Categories!V$1)))</f>
        <v>14</v>
      </c>
      <c r="W19" s="75">
        <f t="array" aca="1" ref="W19" ca="1">SUM(IF(ISNUMBER(OFFSET(Results!$S$2,1,Categories!$B48,77,1)),(Results!$G$3:$G$79)*(Results!$F$3:$F$79=Categories!W$1)))</f>
        <v>15</v>
      </c>
      <c r="X19" s="75">
        <f t="array" aca="1" ref="X19" ca="1">SUM(IF(ISNUMBER(OFFSET(Results!$S$2,1,Categories!$B48,77,1)),(Results!$G$3:$G$79)*(Results!$F$3:$F$79=Categories!X$1)))</f>
        <v>5</v>
      </c>
      <c r="Y19" s="75">
        <f t="array" aca="1" ref="Y19" ca="1">SUM(IF(ISNUMBER(OFFSET(Results!$S$2,1,Categories!$B48,77,1)),(Results!$G$3:$G$79)*(Results!$F$3:$F$79=Categories!Y$1)))</f>
        <v>9</v>
      </c>
      <c r="Z19" s="75">
        <f t="array" aca="1" ref="Z19" ca="1">SUM(IF(ISNUMBER(OFFSET(Results!$S$2,1,Categories!$B48,77,1)),(Results!$G$3:$G$79)*(Results!$F$3:$F$79=Categories!Z$1)))</f>
        <v>6</v>
      </c>
      <c r="AA19" s="65">
        <f t="shared" ca="1" si="3"/>
        <v>0.81666666666666665</v>
      </c>
      <c r="AB19" s="65">
        <f t="shared" ca="1" si="4"/>
        <v>0.91666666666666663</v>
      </c>
      <c r="AC19" s="65">
        <f t="shared" ca="1" si="5"/>
        <v>0.33333333333333331</v>
      </c>
      <c r="AD19" s="65">
        <f t="shared" ca="1" si="6"/>
        <v>0.75</v>
      </c>
      <c r="AE19" s="65">
        <f t="shared" ca="1" si="7"/>
        <v>0.9285714285714286</v>
      </c>
      <c r="AF19" s="65">
        <f t="shared" ca="1" si="8"/>
        <v>0.83333333333333337</v>
      </c>
      <c r="AG19" s="65">
        <f t="shared" ca="1" si="9"/>
        <v>0.9</v>
      </c>
      <c r="AH19" s="65">
        <f t="shared" ca="1" si="10"/>
        <v>0.55555555555555558</v>
      </c>
      <c r="AI19" s="65">
        <f t="shared" ca="1" si="11"/>
        <v>1</v>
      </c>
      <c r="AJ19">
        <f t="shared" ca="1" si="12"/>
        <v>15</v>
      </c>
      <c r="AK19">
        <f t="shared" ca="1" si="13"/>
        <v>9</v>
      </c>
      <c r="AL19">
        <f t="shared" ca="1" si="14"/>
        <v>41</v>
      </c>
      <c r="AM19">
        <f t="shared" ca="1" si="15"/>
        <v>19</v>
      </c>
      <c r="AN19">
        <f t="shared" ca="1" si="16"/>
        <v>13</v>
      </c>
      <c r="AO19">
        <f t="shared" ca="1" si="17"/>
        <v>28</v>
      </c>
      <c r="AP19">
        <f t="shared" ca="1" si="18"/>
        <v>19</v>
      </c>
      <c r="AQ19">
        <f t="shared" ca="1" si="19"/>
        <v>17</v>
      </c>
      <c r="AR19">
        <f t="shared" ca="1" si="20"/>
        <v>1</v>
      </c>
    </row>
    <row r="20" spans="1:44" x14ac:dyDescent="0.3">
      <c r="A20">
        <v>19</v>
      </c>
      <c r="B20">
        <f>MATCH(C20,Results!T$2:BQ$2,0)</f>
        <v>40</v>
      </c>
      <c r="C20" s="56" t="s">
        <v>710</v>
      </c>
      <c r="D20" s="65">
        <f>HLOOKUP($C20,Results!$T$2:$BQ$84,82,FALSE)</f>
        <v>0.76749999999999996</v>
      </c>
      <c r="E20" s="77">
        <f t="shared" ca="1" si="0"/>
        <v>0.76749999999999996</v>
      </c>
      <c r="F20" s="66">
        <f>HLOOKUP($C20,Results!$T$2:$BQ$84,83,FALSE)</f>
        <v>19</v>
      </c>
      <c r="G20" s="76">
        <f t="shared" si="1"/>
        <v>76.75</v>
      </c>
      <c r="H20">
        <f>SUMIF(Results!$F3:$F79,Categories!H$1,Results!$BG$3:$BG$79)</f>
        <v>14</v>
      </c>
      <c r="I20">
        <f>SUMIF(Results!$F3:$F79,Categories!I$1,Results!$BG$3:$BG$79)</f>
        <v>9.75</v>
      </c>
      <c r="J20">
        <f>SUMIF(Results!$F3:$F79,Categories!J$1,Results!$BG$3:$BG$79)</f>
        <v>3</v>
      </c>
      <c r="K20">
        <f>SUMIF(Results!$F3:$F79,Categories!K$1,Results!$BG$3:$BG$79)</f>
        <v>8.5</v>
      </c>
      <c r="L20">
        <f>SUMIF(Results!$F3:$F79,Categories!L$1,Results!$BG$3:$BG$79)</f>
        <v>11.5</v>
      </c>
      <c r="M20">
        <f>SUMIF(Results!$F3:$F79,Categories!M$1,Results!$BG$3:$BG$79)</f>
        <v>14</v>
      </c>
      <c r="N20">
        <f>SUMIF(Results!$F3:$F79,Categories!N$1,Results!$BG$3:$BG$79)</f>
        <v>5</v>
      </c>
      <c r="O20">
        <f>SUMIF(Results!$F3:$F79,Categories!O$1,Results!$BG$3:$BG$79)</f>
        <v>7</v>
      </c>
      <c r="P20">
        <f>SUMIF(Results!$F3:$F79,Categories!P$1,Results!$BG$3:$BG$79)</f>
        <v>4</v>
      </c>
      <c r="Q20" s="76">
        <f t="shared" ca="1" si="2"/>
        <v>100</v>
      </c>
      <c r="R20" s="75">
        <f t="array" aca="1" ref="R20" ca="1">SUM(IF(ISNUMBER(OFFSET(Results!$S$2,1,Categories!$B45,77,1)),(Results!$G$3:$G$79)*(Results!$F$3:$F$79=Categories!R$1)))</f>
        <v>15</v>
      </c>
      <c r="S20" s="75">
        <f t="array" aca="1" ref="S20" ca="1">SUM(IF(ISNUMBER(OFFSET(Results!$S$2,1,Categories!$B45,77,1)),(Results!$G$3:$G$79)*(Results!$F$3:$F$79=Categories!S$1)))</f>
        <v>12</v>
      </c>
      <c r="T20" s="75">
        <f t="array" aca="1" ref="T20" ca="1">SUM(IF(ISNUMBER(OFFSET(Results!$S$2,1,Categories!$B45,77,1)),(Results!$G$3:$G$79)*(Results!$F$3:$F$79=Categories!T$1)))</f>
        <v>12</v>
      </c>
      <c r="U20" s="75">
        <f t="array" aca="1" ref="U20" ca="1">SUM(IF(ISNUMBER(OFFSET(Results!$S$2,1,Categories!$B45,77,1)),(Results!$G$3:$G$79)*(Results!$F$3:$F$79=Categories!U$1)))</f>
        <v>12</v>
      </c>
      <c r="V20" s="75">
        <f t="array" aca="1" ref="V20" ca="1">SUM(IF(ISNUMBER(OFFSET(Results!$S$2,1,Categories!$B45,77,1)),(Results!$G$3:$G$79)*(Results!$F$3:$F$79=Categories!V$1)))</f>
        <v>14</v>
      </c>
      <c r="W20" s="75">
        <f t="array" aca="1" ref="W20" ca="1">SUM(IF(ISNUMBER(OFFSET(Results!$S$2,1,Categories!$B45,77,1)),(Results!$G$3:$G$79)*(Results!$F$3:$F$79=Categories!W$1)))</f>
        <v>15</v>
      </c>
      <c r="X20" s="75">
        <f t="array" aca="1" ref="X20" ca="1">SUM(IF(ISNUMBER(OFFSET(Results!$S$2,1,Categories!$B45,77,1)),(Results!$G$3:$G$79)*(Results!$F$3:$F$79=Categories!X$1)))</f>
        <v>5</v>
      </c>
      <c r="Y20" s="75">
        <f t="array" aca="1" ref="Y20" ca="1">SUM(IF(ISNUMBER(OFFSET(Results!$S$2,1,Categories!$B45,77,1)),(Results!$G$3:$G$79)*(Results!$F$3:$F$79=Categories!Y$1)))</f>
        <v>9</v>
      </c>
      <c r="Z20" s="75">
        <f t="array" aca="1" ref="Z20" ca="1">SUM(IF(ISNUMBER(OFFSET(Results!$S$2,1,Categories!$B45,77,1)),(Results!$G$3:$G$79)*(Results!$F$3:$F$79=Categories!Z$1)))</f>
        <v>6</v>
      </c>
      <c r="AA20" s="65">
        <f t="shared" ca="1" si="3"/>
        <v>0.93333333333333335</v>
      </c>
      <c r="AB20" s="65">
        <f t="shared" ca="1" si="4"/>
        <v>0.8125</v>
      </c>
      <c r="AC20" s="65">
        <f t="shared" ca="1" si="5"/>
        <v>0.25</v>
      </c>
      <c r="AD20" s="65">
        <f t="shared" ca="1" si="6"/>
        <v>0.70833333333333337</v>
      </c>
      <c r="AE20" s="65">
        <f t="shared" ca="1" si="7"/>
        <v>0.8214285714285714</v>
      </c>
      <c r="AF20" s="65">
        <f t="shared" ca="1" si="8"/>
        <v>0.93333333333333335</v>
      </c>
      <c r="AG20" s="65">
        <f t="shared" ca="1" si="9"/>
        <v>1</v>
      </c>
      <c r="AH20" s="65">
        <f t="shared" ca="1" si="10"/>
        <v>0.77777777777777779</v>
      </c>
      <c r="AI20" s="65">
        <f t="shared" ca="1" si="11"/>
        <v>0.66666666666666663</v>
      </c>
      <c r="AJ20">
        <f t="shared" ca="1" si="12"/>
        <v>5</v>
      </c>
      <c r="AK20">
        <f t="shared" ca="1" si="13"/>
        <v>23</v>
      </c>
      <c r="AL20">
        <f t="shared" ca="1" si="14"/>
        <v>46</v>
      </c>
      <c r="AM20">
        <f t="shared" ca="1" si="15"/>
        <v>25</v>
      </c>
      <c r="AN20">
        <f t="shared" ca="1" si="16"/>
        <v>19</v>
      </c>
      <c r="AO20">
        <f t="shared" ca="1" si="17"/>
        <v>7</v>
      </c>
      <c r="AP20">
        <f t="shared" ca="1" si="18"/>
        <v>1</v>
      </c>
      <c r="AQ20">
        <f t="shared" ca="1" si="19"/>
        <v>8</v>
      </c>
      <c r="AR20">
        <f t="shared" ca="1" si="20"/>
        <v>26</v>
      </c>
    </row>
    <row r="21" spans="1:44" x14ac:dyDescent="0.3">
      <c r="A21">
        <v>20</v>
      </c>
      <c r="B21">
        <f>MATCH(C21,Results!T$2:BQ$2,0)</f>
        <v>33</v>
      </c>
      <c r="C21" s="56" t="s">
        <v>696</v>
      </c>
      <c r="D21" s="65">
        <f>HLOOKUP($C21,Results!$T$2:$BQ$84,82,FALSE)</f>
        <v>0.75</v>
      </c>
      <c r="E21" s="77">
        <f t="shared" ca="1" si="0"/>
        <v>0.75</v>
      </c>
      <c r="F21" s="66">
        <f>HLOOKUP($C21,Results!$T$2:$BQ$84,83,FALSE)</f>
        <v>20</v>
      </c>
      <c r="G21" s="76">
        <f t="shared" si="1"/>
        <v>75</v>
      </c>
      <c r="H21">
        <f>SUMIF(Results!$F3:$F79,Categories!H$1,Results!$AZ$3:$AZ$79)</f>
        <v>13.25</v>
      </c>
      <c r="I21">
        <f>SUMIF(Results!$F3:$F79,Categories!I$1,Results!$AZ$3:$AZ$79)</f>
        <v>11</v>
      </c>
      <c r="J21">
        <f>SUMIF(Results!$F3:$F79,Categories!J$1,Results!$AZ$3:$AZ$79)</f>
        <v>12</v>
      </c>
      <c r="K21">
        <f>SUMIF(Results!$F3:$F79,Categories!K$1,Results!$AZ$3:$AZ$79)</f>
        <v>7.5</v>
      </c>
      <c r="L21">
        <f>SUMIF(Results!$F3:$F79,Categories!L$1,Results!$AZ$3:$AZ$79)</f>
        <v>10</v>
      </c>
      <c r="M21">
        <f>SUMIF(Results!$F3:$F79,Categories!M$1,Results!$AZ$3:$AZ$79)</f>
        <v>9</v>
      </c>
      <c r="N21">
        <f>SUMIF(Results!$F3:$F79,Categories!N$1,Results!$AZ$3:$AZ$79)</f>
        <v>2</v>
      </c>
      <c r="O21">
        <f>SUMIF(Results!$F3:$F79,Categories!O$1,Results!$AZ$3:$AZ$79)</f>
        <v>7</v>
      </c>
      <c r="P21">
        <f>SUMIF(Results!$F3:$F79,Categories!P$1,Results!$AZ$3:$AZ$79)</f>
        <v>3.25</v>
      </c>
      <c r="Q21" s="76">
        <f t="shared" ca="1" si="2"/>
        <v>100</v>
      </c>
      <c r="R21" s="75">
        <f t="array" aca="1" ref="R21" ca="1">SUM(IF(ISNUMBER(OFFSET(Results!$S$2,1,Categories!$B37,77,1)),(Results!$G$3:$G$79)*(Results!$F$3:$F$79=Categories!R$1)))</f>
        <v>15</v>
      </c>
      <c r="S21" s="75">
        <f t="array" aca="1" ref="S21" ca="1">SUM(IF(ISNUMBER(OFFSET(Results!$S$2,1,Categories!$B37,77,1)),(Results!$G$3:$G$79)*(Results!$F$3:$F$79=Categories!S$1)))</f>
        <v>12</v>
      </c>
      <c r="T21" s="75">
        <f t="array" aca="1" ref="T21" ca="1">SUM(IF(ISNUMBER(OFFSET(Results!$S$2,1,Categories!$B37,77,1)),(Results!$G$3:$G$79)*(Results!$F$3:$F$79=Categories!T$1)))</f>
        <v>12</v>
      </c>
      <c r="U21" s="75">
        <f t="array" aca="1" ref="U21" ca="1">SUM(IF(ISNUMBER(OFFSET(Results!$S$2,1,Categories!$B37,77,1)),(Results!$G$3:$G$79)*(Results!$F$3:$F$79=Categories!U$1)))</f>
        <v>12</v>
      </c>
      <c r="V21" s="75">
        <f t="array" aca="1" ref="V21" ca="1">SUM(IF(ISNUMBER(OFFSET(Results!$S$2,1,Categories!$B37,77,1)),(Results!$G$3:$G$79)*(Results!$F$3:$F$79=Categories!V$1)))</f>
        <v>14</v>
      </c>
      <c r="W21" s="75">
        <f t="array" aca="1" ref="W21" ca="1">SUM(IF(ISNUMBER(OFFSET(Results!$S$2,1,Categories!$B37,77,1)),(Results!$G$3:$G$79)*(Results!$F$3:$F$79=Categories!W$1)))</f>
        <v>15</v>
      </c>
      <c r="X21" s="75">
        <f t="array" aca="1" ref="X21" ca="1">SUM(IF(ISNUMBER(OFFSET(Results!$S$2,1,Categories!$B37,77,1)),(Results!$G$3:$G$79)*(Results!$F$3:$F$79=Categories!X$1)))</f>
        <v>5</v>
      </c>
      <c r="Y21" s="75">
        <f t="array" aca="1" ref="Y21" ca="1">SUM(IF(ISNUMBER(OFFSET(Results!$S$2,1,Categories!$B37,77,1)),(Results!$G$3:$G$79)*(Results!$F$3:$F$79=Categories!Y$1)))</f>
        <v>9</v>
      </c>
      <c r="Z21" s="75">
        <f t="array" aca="1" ref="Z21" ca="1">SUM(IF(ISNUMBER(OFFSET(Results!$S$2,1,Categories!$B37,77,1)),(Results!$G$3:$G$79)*(Results!$F$3:$F$79=Categories!Z$1)))</f>
        <v>6</v>
      </c>
      <c r="AA21" s="65">
        <f t="shared" ca="1" si="3"/>
        <v>0.8833333333333333</v>
      </c>
      <c r="AB21" s="65">
        <f t="shared" ca="1" si="4"/>
        <v>0.91666666666666663</v>
      </c>
      <c r="AC21" s="65">
        <f t="shared" ca="1" si="5"/>
        <v>1</v>
      </c>
      <c r="AD21" s="65">
        <f t="shared" ca="1" si="6"/>
        <v>0.625</v>
      </c>
      <c r="AE21" s="65">
        <f t="shared" ca="1" si="7"/>
        <v>0.7142857142857143</v>
      </c>
      <c r="AF21" s="65">
        <f t="shared" ca="1" si="8"/>
        <v>0.6</v>
      </c>
      <c r="AG21" s="65">
        <f t="shared" ca="1" si="9"/>
        <v>0.4</v>
      </c>
      <c r="AH21" s="65">
        <f t="shared" ca="1" si="10"/>
        <v>0.77777777777777779</v>
      </c>
      <c r="AI21" s="65">
        <f t="shared" ca="1" si="11"/>
        <v>0.54166666666666663</v>
      </c>
      <c r="AJ21">
        <f t="shared" ca="1" si="12"/>
        <v>10</v>
      </c>
      <c r="AK21">
        <f t="shared" ca="1" si="13"/>
        <v>9</v>
      </c>
      <c r="AL21">
        <f t="shared" ca="1" si="14"/>
        <v>1</v>
      </c>
      <c r="AM21">
        <f t="shared" ca="1" si="15"/>
        <v>28</v>
      </c>
      <c r="AN21">
        <f t="shared" ca="1" si="16"/>
        <v>26</v>
      </c>
      <c r="AO21">
        <f t="shared" ca="1" si="17"/>
        <v>39</v>
      </c>
      <c r="AP21">
        <f t="shared" ca="1" si="18"/>
        <v>40</v>
      </c>
      <c r="AQ21">
        <f t="shared" ca="1" si="19"/>
        <v>8</v>
      </c>
      <c r="AR21">
        <f t="shared" ca="1" si="20"/>
        <v>35</v>
      </c>
    </row>
    <row r="22" spans="1:44" x14ac:dyDescent="0.3">
      <c r="A22">
        <v>21</v>
      </c>
      <c r="B22">
        <f>MATCH(C22,Results!T$2:BQ$2,0)</f>
        <v>9</v>
      </c>
      <c r="C22" s="56" t="s">
        <v>648</v>
      </c>
      <c r="D22" s="65">
        <f>HLOOKUP($C22,Results!$T$2:$BQ$84,82,FALSE)</f>
        <v>0.75</v>
      </c>
      <c r="E22" s="77">
        <f t="shared" ca="1" si="0"/>
        <v>0.75</v>
      </c>
      <c r="F22" s="66">
        <f>HLOOKUP($C22,Results!$T$2:$BQ$84,83,FALSE)</f>
        <v>20</v>
      </c>
      <c r="G22" s="76">
        <f t="shared" si="1"/>
        <v>75</v>
      </c>
      <c r="H22">
        <f>SUMIF(Results!$F3:$F79,Categories!H$1,Results!$AB$3:$AB$79)</f>
        <v>11.5</v>
      </c>
      <c r="I22">
        <f>SUMIF(Results!$F3:$F79,Categories!I$1,Results!$AB$3:$AB$79)</f>
        <v>9</v>
      </c>
      <c r="J22">
        <f>SUMIF(Results!$F3:$F79,Categories!J$1,Results!$AB$3:$AB$79)</f>
        <v>10</v>
      </c>
      <c r="K22">
        <f>SUMIF(Results!$F3:$F79,Categories!K$1,Results!$AB$3:$AB$79)</f>
        <v>5</v>
      </c>
      <c r="L22">
        <f>SUMIF(Results!$F3:$F79,Categories!L$1,Results!$AB$3:$AB$79)</f>
        <v>12</v>
      </c>
      <c r="M22">
        <f>SUMIF(Results!$F3:$F79,Categories!M$1,Results!$AB$3:$AB$79)</f>
        <v>14</v>
      </c>
      <c r="N22">
        <f>SUMIF(Results!$F3:$F79,Categories!N$1,Results!$AB$3:$AB$79)</f>
        <v>5</v>
      </c>
      <c r="O22">
        <f>SUMIF(Results!$F3:$F79,Categories!O$1,Results!$AB$3:$AB$79)</f>
        <v>4</v>
      </c>
      <c r="P22">
        <f>SUMIF(Results!$F3:$F79,Categories!P$1,Results!$AB$3:$AB$79)</f>
        <v>4.5</v>
      </c>
      <c r="Q22" s="76">
        <f t="shared" ca="1" si="2"/>
        <v>100</v>
      </c>
      <c r="R22" s="75">
        <f t="array" aca="1" ref="R22" ca="1">SUM(IF(ISNUMBER(OFFSET(Results!$S$2,1,Categories!$B51,77,1)),(Results!$G$3:$G$79)*(Results!$F$3:$F$79=Categories!R$1)))</f>
        <v>15</v>
      </c>
      <c r="S22" s="75">
        <f t="array" aca="1" ref="S22" ca="1">SUM(IF(ISNUMBER(OFFSET(Results!$S$2,1,Categories!$B51,77,1)),(Results!$G$3:$G$79)*(Results!$F$3:$F$79=Categories!S$1)))</f>
        <v>12</v>
      </c>
      <c r="T22" s="75">
        <f t="array" aca="1" ref="T22" ca="1">SUM(IF(ISNUMBER(OFFSET(Results!$S$2,1,Categories!$B51,77,1)),(Results!$G$3:$G$79)*(Results!$F$3:$F$79=Categories!T$1)))</f>
        <v>12</v>
      </c>
      <c r="U22" s="75">
        <f t="array" aca="1" ref="U22" ca="1">SUM(IF(ISNUMBER(OFFSET(Results!$S$2,1,Categories!$B51,77,1)),(Results!$G$3:$G$79)*(Results!$F$3:$F$79=Categories!U$1)))</f>
        <v>12</v>
      </c>
      <c r="V22" s="75">
        <f t="array" aca="1" ref="V22" ca="1">SUM(IF(ISNUMBER(OFFSET(Results!$S$2,1,Categories!$B51,77,1)),(Results!$G$3:$G$79)*(Results!$F$3:$F$79=Categories!V$1)))</f>
        <v>14</v>
      </c>
      <c r="W22" s="75">
        <f t="array" aca="1" ref="W22" ca="1">SUM(IF(ISNUMBER(OFFSET(Results!$S$2,1,Categories!$B51,77,1)),(Results!$G$3:$G$79)*(Results!$F$3:$F$79=Categories!W$1)))</f>
        <v>15</v>
      </c>
      <c r="X22" s="75">
        <f t="array" aca="1" ref="X22" ca="1">SUM(IF(ISNUMBER(OFFSET(Results!$S$2,1,Categories!$B51,77,1)),(Results!$G$3:$G$79)*(Results!$F$3:$F$79=Categories!X$1)))</f>
        <v>5</v>
      </c>
      <c r="Y22" s="75">
        <f t="array" aca="1" ref="Y22" ca="1">SUM(IF(ISNUMBER(OFFSET(Results!$S$2,1,Categories!$B51,77,1)),(Results!$G$3:$G$79)*(Results!$F$3:$F$79=Categories!Y$1)))</f>
        <v>9</v>
      </c>
      <c r="Z22" s="75">
        <f t="array" aca="1" ref="Z22" ca="1">SUM(IF(ISNUMBER(OFFSET(Results!$S$2,1,Categories!$B51,77,1)),(Results!$G$3:$G$79)*(Results!$F$3:$F$79=Categories!Z$1)))</f>
        <v>6</v>
      </c>
      <c r="AA22" s="65">
        <f t="shared" ca="1" si="3"/>
        <v>0.76666666666666672</v>
      </c>
      <c r="AB22" s="65">
        <f t="shared" ca="1" si="4"/>
        <v>0.75</v>
      </c>
      <c r="AC22" s="65">
        <f t="shared" ca="1" si="5"/>
        <v>0.83333333333333337</v>
      </c>
      <c r="AD22" s="65">
        <f t="shared" ca="1" si="6"/>
        <v>0.41666666666666669</v>
      </c>
      <c r="AE22" s="65">
        <f t="shared" ca="1" si="7"/>
        <v>0.8571428571428571</v>
      </c>
      <c r="AF22" s="65">
        <f t="shared" ca="1" si="8"/>
        <v>0.93333333333333335</v>
      </c>
      <c r="AG22" s="65">
        <f t="shared" ca="1" si="9"/>
        <v>1</v>
      </c>
      <c r="AH22" s="65">
        <f t="shared" ca="1" si="10"/>
        <v>0.44444444444444442</v>
      </c>
      <c r="AI22" s="65">
        <f t="shared" ca="1" si="11"/>
        <v>0.75</v>
      </c>
      <c r="AJ22">
        <f t="shared" ca="1" si="12"/>
        <v>20</v>
      </c>
      <c r="AK22">
        <f t="shared" ca="1" si="13"/>
        <v>27</v>
      </c>
      <c r="AL22">
        <f t="shared" ca="1" si="14"/>
        <v>23</v>
      </c>
      <c r="AM22">
        <f t="shared" ca="1" si="15"/>
        <v>34</v>
      </c>
      <c r="AN22">
        <f t="shared" ca="1" si="16"/>
        <v>16</v>
      </c>
      <c r="AO22">
        <f t="shared" ca="1" si="17"/>
        <v>7</v>
      </c>
      <c r="AP22">
        <f t="shared" ca="1" si="18"/>
        <v>1</v>
      </c>
      <c r="AQ22">
        <f t="shared" ca="1" si="19"/>
        <v>22</v>
      </c>
      <c r="AR22">
        <f t="shared" ca="1" si="20"/>
        <v>23</v>
      </c>
    </row>
    <row r="23" spans="1:44" x14ac:dyDescent="0.3">
      <c r="A23">
        <v>22</v>
      </c>
      <c r="B23">
        <f>MATCH(C23,Results!T$2:BQ$2,0)</f>
        <v>21</v>
      </c>
      <c r="C23" s="56" t="s">
        <v>672</v>
      </c>
      <c r="D23" s="65">
        <f>HLOOKUP($C23,Results!$T$2:$BQ$84,82,FALSE)</f>
        <v>0.745</v>
      </c>
      <c r="E23" s="77">
        <f t="shared" ca="1" si="0"/>
        <v>0.745</v>
      </c>
      <c r="F23" s="66">
        <f>HLOOKUP($C23,Results!$T$2:$BQ$84,83,FALSE)</f>
        <v>22</v>
      </c>
      <c r="G23" s="76">
        <f t="shared" si="1"/>
        <v>74.5</v>
      </c>
      <c r="H23">
        <f>SUMIF(Results!$F3:$F79,Categories!H$1,Results!$AN$3:$AN$79)</f>
        <v>13.5</v>
      </c>
      <c r="I23">
        <f>SUMIF(Results!$F3:$F79,Categories!I$1,Results!$AN$3:$AN$79)</f>
        <v>11.5</v>
      </c>
      <c r="J23">
        <f>SUMIF(Results!$F3:$F79,Categories!J$1,Results!$AN$3:$AN$79)</f>
        <v>3.5</v>
      </c>
      <c r="K23">
        <f>SUMIF(Results!$F3:$F79,Categories!K$1,Results!$AN$3:$AN$79)</f>
        <v>11</v>
      </c>
      <c r="L23">
        <f>SUMIF(Results!$F3:$F79,Categories!L$1,Results!$AN$3:$AN$79)</f>
        <v>9</v>
      </c>
      <c r="M23">
        <f>SUMIF(Results!$F3:$F79,Categories!M$1,Results!$AN$3:$AN$79)</f>
        <v>15</v>
      </c>
      <c r="N23">
        <f>SUMIF(Results!$F3:$F79,Categories!N$1,Results!$AN$3:$AN$79)</f>
        <v>3</v>
      </c>
      <c r="O23">
        <f>SUMIF(Results!$F3:$F79,Categories!O$1,Results!$AN$3:$AN$79)</f>
        <v>2</v>
      </c>
      <c r="P23">
        <f>SUMIF(Results!$F3:$F79,Categories!P$1,Results!$AN$3:$AN$79)</f>
        <v>6</v>
      </c>
      <c r="Q23" s="76">
        <f t="shared" ca="1" si="2"/>
        <v>100</v>
      </c>
      <c r="R23" s="75">
        <f t="array" aca="1" ref="R23" ca="1">SUM(IF(ISNUMBER(OFFSET(Results!$S$2,1,Categories!$B25,77,1)),(Results!$G$3:$G$79)*(Results!$F$3:$F$79=Categories!R$1)))</f>
        <v>15</v>
      </c>
      <c r="S23" s="75">
        <f t="array" aca="1" ref="S23" ca="1">SUM(IF(ISNUMBER(OFFSET(Results!$S$2,1,Categories!$B25,77,1)),(Results!$G$3:$G$79)*(Results!$F$3:$F$79=Categories!S$1)))</f>
        <v>12</v>
      </c>
      <c r="T23" s="75">
        <f t="array" aca="1" ref="T23" ca="1">SUM(IF(ISNUMBER(OFFSET(Results!$S$2,1,Categories!$B25,77,1)),(Results!$G$3:$G$79)*(Results!$F$3:$F$79=Categories!T$1)))</f>
        <v>12</v>
      </c>
      <c r="U23" s="75">
        <f t="array" aca="1" ref="U23" ca="1">SUM(IF(ISNUMBER(OFFSET(Results!$S$2,1,Categories!$B25,77,1)),(Results!$G$3:$G$79)*(Results!$F$3:$F$79=Categories!U$1)))</f>
        <v>12</v>
      </c>
      <c r="V23" s="75">
        <f t="array" aca="1" ref="V23" ca="1">SUM(IF(ISNUMBER(OFFSET(Results!$S$2,1,Categories!$B25,77,1)),(Results!$G$3:$G$79)*(Results!$F$3:$F$79=Categories!V$1)))</f>
        <v>14</v>
      </c>
      <c r="W23" s="75">
        <f t="array" aca="1" ref="W23" ca="1">SUM(IF(ISNUMBER(OFFSET(Results!$S$2,1,Categories!$B25,77,1)),(Results!$G$3:$G$79)*(Results!$F$3:$F$79=Categories!W$1)))</f>
        <v>15</v>
      </c>
      <c r="X23" s="75">
        <f t="array" aca="1" ref="X23" ca="1">SUM(IF(ISNUMBER(OFFSET(Results!$S$2,1,Categories!$B25,77,1)),(Results!$G$3:$G$79)*(Results!$F$3:$F$79=Categories!X$1)))</f>
        <v>5</v>
      </c>
      <c r="Y23" s="75">
        <f t="array" aca="1" ref="Y23" ca="1">SUM(IF(ISNUMBER(OFFSET(Results!$S$2,1,Categories!$B25,77,1)),(Results!$G$3:$G$79)*(Results!$F$3:$F$79=Categories!Y$1)))</f>
        <v>9</v>
      </c>
      <c r="Z23" s="75">
        <f t="array" aca="1" ref="Z23" ca="1">SUM(IF(ISNUMBER(OFFSET(Results!$S$2,1,Categories!$B25,77,1)),(Results!$G$3:$G$79)*(Results!$F$3:$F$79=Categories!Z$1)))</f>
        <v>6</v>
      </c>
      <c r="AA23" s="65">
        <f t="shared" ca="1" si="3"/>
        <v>0.9</v>
      </c>
      <c r="AB23" s="65">
        <f t="shared" ca="1" si="4"/>
        <v>0.95833333333333337</v>
      </c>
      <c r="AC23" s="65">
        <f t="shared" ca="1" si="5"/>
        <v>0.29166666666666669</v>
      </c>
      <c r="AD23" s="65">
        <f t="shared" ca="1" si="6"/>
        <v>0.91666666666666663</v>
      </c>
      <c r="AE23" s="65">
        <f t="shared" ca="1" si="7"/>
        <v>0.6428571428571429</v>
      </c>
      <c r="AF23" s="65">
        <f t="shared" ca="1" si="8"/>
        <v>1</v>
      </c>
      <c r="AG23" s="65">
        <f t="shared" ca="1" si="9"/>
        <v>0.6</v>
      </c>
      <c r="AH23" s="65">
        <f t="shared" ca="1" si="10"/>
        <v>0.22222222222222221</v>
      </c>
      <c r="AI23" s="65">
        <f t="shared" ca="1" si="11"/>
        <v>1</v>
      </c>
      <c r="AJ23">
        <f t="shared" ca="1" si="12"/>
        <v>9</v>
      </c>
      <c r="AK23">
        <f t="shared" ca="1" si="13"/>
        <v>3</v>
      </c>
      <c r="AL23">
        <f t="shared" ca="1" si="14"/>
        <v>44</v>
      </c>
      <c r="AM23">
        <f t="shared" ca="1" si="15"/>
        <v>3</v>
      </c>
      <c r="AN23">
        <f t="shared" ca="1" si="16"/>
        <v>29</v>
      </c>
      <c r="AO23">
        <f t="shared" ca="1" si="17"/>
        <v>1</v>
      </c>
      <c r="AP23">
        <f t="shared" ca="1" si="18"/>
        <v>29</v>
      </c>
      <c r="AQ23">
        <f t="shared" ca="1" si="19"/>
        <v>41</v>
      </c>
      <c r="AR23">
        <f t="shared" ca="1" si="20"/>
        <v>1</v>
      </c>
    </row>
    <row r="24" spans="1:44" x14ac:dyDescent="0.3">
      <c r="A24">
        <v>23</v>
      </c>
      <c r="B24">
        <f>MATCH(C24,Results!T$2:BQ$2,0)</f>
        <v>10</v>
      </c>
      <c r="C24" s="56" t="s">
        <v>650</v>
      </c>
      <c r="D24" s="65">
        <f>HLOOKUP($C24,Results!$T$2:$BQ$84,82,FALSE)</f>
        <v>0.73</v>
      </c>
      <c r="E24" s="77">
        <f t="shared" ca="1" si="0"/>
        <v>0.73</v>
      </c>
      <c r="F24" s="66">
        <f>HLOOKUP($C24,Results!$T$2:$BQ$84,83,FALSE)</f>
        <v>23</v>
      </c>
      <c r="G24" s="76">
        <f t="shared" si="1"/>
        <v>73</v>
      </c>
      <c r="H24">
        <f>SUMIF(Results!$F3:$F79,Categories!H$1,Results!$AC$3:$AC$79)</f>
        <v>11.5</v>
      </c>
      <c r="I24">
        <f>SUMIF(Results!$F3:$F79,Categories!I$1,Results!$AC$3:$AC$79)</f>
        <v>9.5</v>
      </c>
      <c r="J24">
        <f>SUMIF(Results!$F3:$F79,Categories!J$1,Results!$AC$3:$AC$79)</f>
        <v>11</v>
      </c>
      <c r="K24">
        <f>SUMIF(Results!$F3:$F79,Categories!K$1,Results!$AC$3:$AC$79)</f>
        <v>11</v>
      </c>
      <c r="L24">
        <f>SUMIF(Results!$F3:$F79,Categories!L$1,Results!$AC$3:$AC$79)</f>
        <v>11</v>
      </c>
      <c r="M24">
        <f>SUMIF(Results!$F3:$F79,Categories!M$1,Results!$AC$3:$AC$79)</f>
        <v>14</v>
      </c>
      <c r="N24">
        <f>SUMIF(Results!$F3:$F79,Categories!N$1,Results!$AC$3:$AC$79)</f>
        <v>2</v>
      </c>
      <c r="O24">
        <f>SUMIF(Results!$F3:$F79,Categories!O$1,Results!$AC$3:$AC$79)</f>
        <v>0</v>
      </c>
      <c r="P24">
        <f>SUMIF(Results!$F3:$F79,Categories!P$1,Results!$AC$3:$AC$79)</f>
        <v>3</v>
      </c>
      <c r="Q24" s="76">
        <f t="shared" ca="1" si="2"/>
        <v>100</v>
      </c>
      <c r="R24" s="75">
        <f t="array" aca="1" ref="R24" ca="1">SUM(IF(ISNUMBER(OFFSET(Results!$S$2,1,Categories!$B50,77,1)),(Results!$G$3:$G$79)*(Results!$F$3:$F$79=Categories!R$1)))</f>
        <v>15</v>
      </c>
      <c r="S24" s="75">
        <f t="array" aca="1" ref="S24" ca="1">SUM(IF(ISNUMBER(OFFSET(Results!$S$2,1,Categories!$B50,77,1)),(Results!$G$3:$G$79)*(Results!$F$3:$F$79=Categories!S$1)))</f>
        <v>12</v>
      </c>
      <c r="T24" s="75">
        <f t="array" aca="1" ref="T24" ca="1">SUM(IF(ISNUMBER(OFFSET(Results!$S$2,1,Categories!$B50,77,1)),(Results!$G$3:$G$79)*(Results!$F$3:$F$79=Categories!T$1)))</f>
        <v>12</v>
      </c>
      <c r="U24" s="75">
        <f t="array" aca="1" ref="U24" ca="1">SUM(IF(ISNUMBER(OFFSET(Results!$S$2,1,Categories!$B50,77,1)),(Results!$G$3:$G$79)*(Results!$F$3:$F$79=Categories!U$1)))</f>
        <v>12</v>
      </c>
      <c r="V24" s="75">
        <f t="array" aca="1" ref="V24" ca="1">SUM(IF(ISNUMBER(OFFSET(Results!$S$2,1,Categories!$B50,77,1)),(Results!$G$3:$G$79)*(Results!$F$3:$F$79=Categories!V$1)))</f>
        <v>14</v>
      </c>
      <c r="W24" s="75">
        <f t="array" aca="1" ref="W24" ca="1">SUM(IF(ISNUMBER(OFFSET(Results!$S$2,1,Categories!$B50,77,1)),(Results!$G$3:$G$79)*(Results!$F$3:$F$79=Categories!W$1)))</f>
        <v>15</v>
      </c>
      <c r="X24" s="75">
        <f t="array" aca="1" ref="X24" ca="1">SUM(IF(ISNUMBER(OFFSET(Results!$S$2,1,Categories!$B50,77,1)),(Results!$G$3:$G$79)*(Results!$F$3:$F$79=Categories!X$1)))</f>
        <v>5</v>
      </c>
      <c r="Y24" s="75">
        <f t="array" aca="1" ref="Y24" ca="1">SUM(IF(ISNUMBER(OFFSET(Results!$S$2,1,Categories!$B50,77,1)),(Results!$G$3:$G$79)*(Results!$F$3:$F$79=Categories!Y$1)))</f>
        <v>9</v>
      </c>
      <c r="Z24" s="75">
        <f t="array" aca="1" ref="Z24" ca="1">SUM(IF(ISNUMBER(OFFSET(Results!$S$2,1,Categories!$B50,77,1)),(Results!$G$3:$G$79)*(Results!$F$3:$F$79=Categories!Z$1)))</f>
        <v>6</v>
      </c>
      <c r="AA24" s="65">
        <f t="shared" ca="1" si="3"/>
        <v>0.76666666666666672</v>
      </c>
      <c r="AB24" s="65">
        <f t="shared" ca="1" si="4"/>
        <v>0.79166666666666663</v>
      </c>
      <c r="AC24" s="65">
        <f t="shared" ca="1" si="5"/>
        <v>0.91666666666666663</v>
      </c>
      <c r="AD24" s="65">
        <f t="shared" ca="1" si="6"/>
        <v>0.91666666666666663</v>
      </c>
      <c r="AE24" s="65">
        <f t="shared" ca="1" si="7"/>
        <v>0.7857142857142857</v>
      </c>
      <c r="AF24" s="65">
        <f t="shared" ca="1" si="8"/>
        <v>0.93333333333333335</v>
      </c>
      <c r="AG24" s="65">
        <f t="shared" ca="1" si="9"/>
        <v>0.4</v>
      </c>
      <c r="AH24" s="65">
        <f t="shared" ca="1" si="10"/>
        <v>0</v>
      </c>
      <c r="AI24" s="65">
        <f t="shared" ca="1" si="11"/>
        <v>0.5</v>
      </c>
      <c r="AJ24">
        <f t="shared" ca="1" si="12"/>
        <v>20</v>
      </c>
      <c r="AK24">
        <f t="shared" ca="1" si="13"/>
        <v>24</v>
      </c>
      <c r="AL24">
        <f t="shared" ca="1" si="14"/>
        <v>22</v>
      </c>
      <c r="AM24">
        <f t="shared" ca="1" si="15"/>
        <v>3</v>
      </c>
      <c r="AN24">
        <f t="shared" ca="1" si="16"/>
        <v>23</v>
      </c>
      <c r="AO24">
        <f t="shared" ca="1" si="17"/>
        <v>7</v>
      </c>
      <c r="AP24">
        <f t="shared" ca="1" si="18"/>
        <v>40</v>
      </c>
      <c r="AQ24">
        <f t="shared" ca="1" si="19"/>
        <v>49</v>
      </c>
      <c r="AR24">
        <f t="shared" ca="1" si="20"/>
        <v>37</v>
      </c>
    </row>
    <row r="25" spans="1:44" x14ac:dyDescent="0.3">
      <c r="A25">
        <v>24</v>
      </c>
      <c r="B25">
        <f>MATCH(C25,Results!T$2:BQ$2,0)</f>
        <v>8</v>
      </c>
      <c r="C25" s="56" t="s">
        <v>646</v>
      </c>
      <c r="D25" s="65">
        <f>HLOOKUP($C25,Results!$T$2:$BQ$84,82,FALSE)</f>
        <v>0.72499999999999998</v>
      </c>
      <c r="E25" s="77">
        <f t="shared" ca="1" si="0"/>
        <v>0.72499999999999998</v>
      </c>
      <c r="F25" s="66">
        <f>HLOOKUP($C25,Results!$T$2:$BQ$84,83,FALSE)</f>
        <v>24</v>
      </c>
      <c r="G25" s="76">
        <f t="shared" si="1"/>
        <v>72.5</v>
      </c>
      <c r="H25">
        <f>SUMIF(Results!$F3:$F79,Categories!H$1,Results!$AA$3:$AA$79)</f>
        <v>11</v>
      </c>
      <c r="I25">
        <f>SUMIF(Results!$F3:$F79,Categories!I$1,Results!$AA$3:$AA$79)</f>
        <v>10</v>
      </c>
      <c r="J25">
        <f>SUMIF(Results!$F3:$F79,Categories!J$1,Results!$AA$3:$AA$79)</f>
        <v>10</v>
      </c>
      <c r="K25">
        <f>SUMIF(Results!$F3:$F79,Categories!K$1,Results!$AA$3:$AA$79)</f>
        <v>2</v>
      </c>
      <c r="L25">
        <f>SUMIF(Results!$F3:$F79,Categories!L$1,Results!$AA$3:$AA$79)</f>
        <v>12</v>
      </c>
      <c r="M25">
        <f>SUMIF(Results!$F3:$F79,Categories!M$1,Results!$AA$3:$AA$79)</f>
        <v>12.5</v>
      </c>
      <c r="N25">
        <f>SUMIF(Results!$F3:$F79,Categories!N$1,Results!$AA$3:$AA$79)</f>
        <v>5</v>
      </c>
      <c r="O25">
        <f>SUMIF(Results!$F3:$F79,Categories!O$1,Results!$AA$3:$AA$79)</f>
        <v>7</v>
      </c>
      <c r="P25">
        <f>SUMIF(Results!$F3:$F79,Categories!P$1,Results!$AA$3:$AA$79)</f>
        <v>3</v>
      </c>
      <c r="Q25" s="76">
        <f t="shared" ca="1" si="2"/>
        <v>100</v>
      </c>
      <c r="R25" s="75">
        <f t="array" aca="1" ref="R25" ca="1">SUM(IF(ISNUMBER(OFFSET(Results!$S$2,1,Categories!$B8,77,1)),(Results!$G$3:$G$79)*(Results!$F$3:$F$79=Categories!R$1)))</f>
        <v>15</v>
      </c>
      <c r="S25" s="75">
        <f t="array" aca="1" ref="S25" ca="1">SUM(IF(ISNUMBER(OFFSET(Results!$S$2,1,Categories!$B8,77,1)),(Results!$G$3:$G$79)*(Results!$F$3:$F$79=Categories!S$1)))</f>
        <v>12</v>
      </c>
      <c r="T25" s="75">
        <f t="array" aca="1" ref="T25" ca="1">SUM(IF(ISNUMBER(OFFSET(Results!$S$2,1,Categories!$B8,77,1)),(Results!$G$3:$G$79)*(Results!$F$3:$F$79=Categories!T$1)))</f>
        <v>12</v>
      </c>
      <c r="U25" s="75">
        <f t="array" aca="1" ref="U25" ca="1">SUM(IF(ISNUMBER(OFFSET(Results!$S$2,1,Categories!$B8,77,1)),(Results!$G$3:$G$79)*(Results!$F$3:$F$79=Categories!U$1)))</f>
        <v>12</v>
      </c>
      <c r="V25" s="75">
        <f t="array" aca="1" ref="V25" ca="1">SUM(IF(ISNUMBER(OFFSET(Results!$S$2,1,Categories!$B8,77,1)),(Results!$G$3:$G$79)*(Results!$F$3:$F$79=Categories!V$1)))</f>
        <v>14</v>
      </c>
      <c r="W25" s="75">
        <f t="array" aca="1" ref="W25" ca="1">SUM(IF(ISNUMBER(OFFSET(Results!$S$2,1,Categories!$B8,77,1)),(Results!$G$3:$G$79)*(Results!$F$3:$F$79=Categories!W$1)))</f>
        <v>15</v>
      </c>
      <c r="X25" s="75">
        <f t="array" aca="1" ref="X25" ca="1">SUM(IF(ISNUMBER(OFFSET(Results!$S$2,1,Categories!$B8,77,1)),(Results!$G$3:$G$79)*(Results!$F$3:$F$79=Categories!X$1)))</f>
        <v>5</v>
      </c>
      <c r="Y25" s="75">
        <f t="array" aca="1" ref="Y25" ca="1">SUM(IF(ISNUMBER(OFFSET(Results!$S$2,1,Categories!$B8,77,1)),(Results!$G$3:$G$79)*(Results!$F$3:$F$79=Categories!Y$1)))</f>
        <v>9</v>
      </c>
      <c r="Z25" s="75">
        <f t="array" aca="1" ref="Z25" ca="1">SUM(IF(ISNUMBER(OFFSET(Results!$S$2,1,Categories!$B8,77,1)),(Results!$G$3:$G$79)*(Results!$F$3:$F$79=Categories!Z$1)))</f>
        <v>6</v>
      </c>
      <c r="AA25" s="65">
        <f t="shared" ca="1" si="3"/>
        <v>0.73333333333333328</v>
      </c>
      <c r="AB25" s="65">
        <f t="shared" ca="1" si="4"/>
        <v>0.83333333333333337</v>
      </c>
      <c r="AC25" s="65">
        <f t="shared" ca="1" si="5"/>
        <v>0.83333333333333337</v>
      </c>
      <c r="AD25" s="65">
        <f t="shared" ca="1" si="6"/>
        <v>0.16666666666666666</v>
      </c>
      <c r="AE25" s="65">
        <f t="shared" ca="1" si="7"/>
        <v>0.8571428571428571</v>
      </c>
      <c r="AF25" s="65">
        <f t="shared" ca="1" si="8"/>
        <v>0.83333333333333337</v>
      </c>
      <c r="AG25" s="65">
        <f t="shared" ca="1" si="9"/>
        <v>1</v>
      </c>
      <c r="AH25" s="65">
        <f t="shared" ca="1" si="10"/>
        <v>0.77777777777777779</v>
      </c>
      <c r="AI25" s="65">
        <f t="shared" ca="1" si="11"/>
        <v>0.5</v>
      </c>
      <c r="AJ25">
        <f t="shared" ca="1" si="12"/>
        <v>26</v>
      </c>
      <c r="AK25">
        <f t="shared" ca="1" si="13"/>
        <v>19</v>
      </c>
      <c r="AL25">
        <f t="shared" ca="1" si="14"/>
        <v>23</v>
      </c>
      <c r="AM25">
        <f t="shared" ca="1" si="15"/>
        <v>45</v>
      </c>
      <c r="AN25">
        <f t="shared" ca="1" si="16"/>
        <v>16</v>
      </c>
      <c r="AO25">
        <f t="shared" ca="1" si="17"/>
        <v>28</v>
      </c>
      <c r="AP25">
        <f t="shared" ca="1" si="18"/>
        <v>1</v>
      </c>
      <c r="AQ25">
        <f t="shared" ca="1" si="19"/>
        <v>8</v>
      </c>
      <c r="AR25">
        <f t="shared" ca="1" si="20"/>
        <v>37</v>
      </c>
    </row>
    <row r="26" spans="1:44" x14ac:dyDescent="0.3">
      <c r="A26">
        <v>25</v>
      </c>
      <c r="B26">
        <f>MATCH(C26,Results!T$2:BQ$2,0)</f>
        <v>36</v>
      </c>
      <c r="C26" s="56" t="s">
        <v>702</v>
      </c>
      <c r="D26" s="65">
        <f>HLOOKUP($C26,Results!$T$2:$BQ$84,82,FALSE)</f>
        <v>0.69499999999999995</v>
      </c>
      <c r="E26" s="77">
        <f t="shared" ca="1" si="0"/>
        <v>0.69499999999999995</v>
      </c>
      <c r="F26" s="66">
        <f>HLOOKUP($C26,Results!$T$2:$BQ$84,83,FALSE)</f>
        <v>25</v>
      </c>
      <c r="G26" s="76">
        <f t="shared" si="1"/>
        <v>69.5</v>
      </c>
      <c r="H26">
        <f>SUMIF(Results!$F3:$F79,Categories!H$1,Results!$BC$3:$BC$79)</f>
        <v>12.5</v>
      </c>
      <c r="I26">
        <f>SUMIF(Results!$F3:$F79,Categories!I$1,Results!$BC$3:$BC$79)</f>
        <v>8.5</v>
      </c>
      <c r="J26">
        <f>SUMIF(Results!$F3:$F79,Categories!J$1,Results!$BC$3:$BC$79)</f>
        <v>5.5</v>
      </c>
      <c r="K26">
        <f>SUMIF(Results!$F3:$F79,Categories!K$1,Results!$BC$3:$BC$79)</f>
        <v>11</v>
      </c>
      <c r="L26">
        <f>SUMIF(Results!$F3:$F79,Categories!L$1,Results!$BC$3:$BC$79)</f>
        <v>9</v>
      </c>
      <c r="M26">
        <f>SUMIF(Results!$F3:$F79,Categories!M$1,Results!$BC$3:$BC$79)</f>
        <v>14</v>
      </c>
      <c r="N26">
        <f>SUMIF(Results!$F3:$F79,Categories!N$1,Results!$BC$3:$BC$79)</f>
        <v>3</v>
      </c>
      <c r="O26">
        <f>SUMIF(Results!$F3:$F79,Categories!O$1,Results!$BC$3:$BC$79)</f>
        <v>1</v>
      </c>
      <c r="P26">
        <f>SUMIF(Results!$F3:$F79,Categories!P$1,Results!$BC$3:$BC$79)</f>
        <v>5</v>
      </c>
      <c r="Q26" s="76">
        <f t="shared" ca="1" si="2"/>
        <v>100</v>
      </c>
      <c r="R26" s="75">
        <f t="array" aca="1" ref="R26" ca="1">SUM(IF(ISNUMBER(OFFSET(Results!$S$2,1,Categories!$B40,77,1)),(Results!$G$3:$G$79)*(Results!$F$3:$F$79=Categories!R$1)))</f>
        <v>15</v>
      </c>
      <c r="S26" s="75">
        <f t="array" aca="1" ref="S26" ca="1">SUM(IF(ISNUMBER(OFFSET(Results!$S$2,1,Categories!$B40,77,1)),(Results!$G$3:$G$79)*(Results!$F$3:$F$79=Categories!S$1)))</f>
        <v>12</v>
      </c>
      <c r="T26" s="75">
        <f t="array" aca="1" ref="T26" ca="1">SUM(IF(ISNUMBER(OFFSET(Results!$S$2,1,Categories!$B40,77,1)),(Results!$G$3:$G$79)*(Results!$F$3:$F$79=Categories!T$1)))</f>
        <v>12</v>
      </c>
      <c r="U26" s="75">
        <f t="array" aca="1" ref="U26" ca="1">SUM(IF(ISNUMBER(OFFSET(Results!$S$2,1,Categories!$B40,77,1)),(Results!$G$3:$G$79)*(Results!$F$3:$F$79=Categories!U$1)))</f>
        <v>12</v>
      </c>
      <c r="V26" s="75">
        <f t="array" aca="1" ref="V26" ca="1">SUM(IF(ISNUMBER(OFFSET(Results!$S$2,1,Categories!$B40,77,1)),(Results!$G$3:$G$79)*(Results!$F$3:$F$79=Categories!V$1)))</f>
        <v>14</v>
      </c>
      <c r="W26" s="75">
        <f t="array" aca="1" ref="W26" ca="1">SUM(IF(ISNUMBER(OFFSET(Results!$S$2,1,Categories!$B40,77,1)),(Results!$G$3:$G$79)*(Results!$F$3:$F$79=Categories!W$1)))</f>
        <v>15</v>
      </c>
      <c r="X26" s="75">
        <f t="array" aca="1" ref="X26" ca="1">SUM(IF(ISNUMBER(OFFSET(Results!$S$2,1,Categories!$B40,77,1)),(Results!$G$3:$G$79)*(Results!$F$3:$F$79=Categories!X$1)))</f>
        <v>5</v>
      </c>
      <c r="Y26" s="75">
        <f t="array" aca="1" ref="Y26" ca="1">SUM(IF(ISNUMBER(OFFSET(Results!$S$2,1,Categories!$B40,77,1)),(Results!$G$3:$G$79)*(Results!$F$3:$F$79=Categories!Y$1)))</f>
        <v>9</v>
      </c>
      <c r="Z26" s="75">
        <f t="array" aca="1" ref="Z26" ca="1">SUM(IF(ISNUMBER(OFFSET(Results!$S$2,1,Categories!$B40,77,1)),(Results!$G$3:$G$79)*(Results!$F$3:$F$79=Categories!Z$1)))</f>
        <v>6</v>
      </c>
      <c r="AA26" s="65">
        <f t="shared" ca="1" si="3"/>
        <v>0.83333333333333337</v>
      </c>
      <c r="AB26" s="65">
        <f t="shared" ca="1" si="4"/>
        <v>0.70833333333333337</v>
      </c>
      <c r="AC26" s="65">
        <f t="shared" ca="1" si="5"/>
        <v>0.45833333333333331</v>
      </c>
      <c r="AD26" s="65">
        <f t="shared" ca="1" si="6"/>
        <v>0.91666666666666663</v>
      </c>
      <c r="AE26" s="65">
        <f t="shared" ca="1" si="7"/>
        <v>0.6428571428571429</v>
      </c>
      <c r="AF26" s="65">
        <f t="shared" ca="1" si="8"/>
        <v>0.93333333333333335</v>
      </c>
      <c r="AG26" s="65">
        <f t="shared" ca="1" si="9"/>
        <v>0.6</v>
      </c>
      <c r="AH26" s="65">
        <f t="shared" ca="1" si="10"/>
        <v>0.1111111111111111</v>
      </c>
      <c r="AI26" s="65">
        <f t="shared" ca="1" si="11"/>
        <v>0.83333333333333337</v>
      </c>
      <c r="AJ26">
        <f t="shared" ca="1" si="12"/>
        <v>12</v>
      </c>
      <c r="AK26">
        <f t="shared" ca="1" si="13"/>
        <v>30</v>
      </c>
      <c r="AL26">
        <f t="shared" ca="1" si="14"/>
        <v>37</v>
      </c>
      <c r="AM26">
        <f t="shared" ca="1" si="15"/>
        <v>3</v>
      </c>
      <c r="AN26">
        <f t="shared" ca="1" si="16"/>
        <v>29</v>
      </c>
      <c r="AO26">
        <f t="shared" ca="1" si="17"/>
        <v>7</v>
      </c>
      <c r="AP26">
        <f t="shared" ca="1" si="18"/>
        <v>29</v>
      </c>
      <c r="AQ26">
        <f t="shared" ca="1" si="19"/>
        <v>46</v>
      </c>
      <c r="AR26">
        <f t="shared" ca="1" si="20"/>
        <v>12</v>
      </c>
    </row>
    <row r="27" spans="1:44" x14ac:dyDescent="0.3">
      <c r="A27">
        <v>26</v>
      </c>
      <c r="B27">
        <f>MATCH(C27,Results!T$2:BQ$2,0)</f>
        <v>30</v>
      </c>
      <c r="C27" s="56" t="s">
        <v>690</v>
      </c>
      <c r="D27" s="65">
        <f>HLOOKUP($C27,Results!$T$2:$BQ$84,82,FALSE)</f>
        <v>0.69</v>
      </c>
      <c r="E27" s="77">
        <f t="shared" ca="1" si="0"/>
        <v>0.69</v>
      </c>
      <c r="F27" s="66">
        <f>HLOOKUP($C27,Results!$T$2:$BQ$84,83,FALSE)</f>
        <v>26</v>
      </c>
      <c r="G27" s="76">
        <f t="shared" si="1"/>
        <v>69</v>
      </c>
      <c r="H27">
        <f>SUMIF(Results!$F3:$F79,Categories!H$1,Results!$AW$3:$AW$79)</f>
        <v>10.5</v>
      </c>
      <c r="I27">
        <f>SUMIF(Results!$F3:$F79,Categories!I$1,Results!$AW$3:$AW$79)</f>
        <v>8</v>
      </c>
      <c r="J27">
        <f>SUMIF(Results!$F3:$F79,Categories!J$1,Results!$AW$3:$AW$79)</f>
        <v>4</v>
      </c>
      <c r="K27">
        <f>SUMIF(Results!$F3:$F79,Categories!K$1,Results!$AW$3:$AW$79)</f>
        <v>8.5</v>
      </c>
      <c r="L27">
        <f>SUMIF(Results!$F3:$F79,Categories!L$1,Results!$AW$3:$AW$79)</f>
        <v>13</v>
      </c>
      <c r="M27">
        <f>SUMIF(Results!$F3:$F79,Categories!M$1,Results!$AW$3:$AW$79)</f>
        <v>12.5</v>
      </c>
      <c r="N27">
        <f>SUMIF(Results!$F3:$F79,Categories!N$1,Results!$AW$3:$AW$79)</f>
        <v>5</v>
      </c>
      <c r="O27">
        <f>SUMIF(Results!$F3:$F79,Categories!O$1,Results!$AW$3:$AW$79)</f>
        <v>2.5</v>
      </c>
      <c r="P27">
        <f>SUMIF(Results!$F3:$F79,Categories!P$1,Results!$AW$3:$AW$79)</f>
        <v>5</v>
      </c>
      <c r="Q27" s="76">
        <f t="shared" ca="1" si="2"/>
        <v>100</v>
      </c>
      <c r="R27" s="75">
        <f t="array" aca="1" ref="R27" ca="1">SUM(IF(ISNUMBER(OFFSET(Results!$S$2,1,Categories!$B35,77,1)),(Results!$G$3:$G$79)*(Results!$F$3:$F$79=Categories!R$1)))</f>
        <v>15</v>
      </c>
      <c r="S27" s="75">
        <f t="array" aca="1" ref="S27" ca="1">SUM(IF(ISNUMBER(OFFSET(Results!$S$2,1,Categories!$B35,77,1)),(Results!$G$3:$G$79)*(Results!$F$3:$F$79=Categories!S$1)))</f>
        <v>12</v>
      </c>
      <c r="T27" s="75">
        <f t="array" aca="1" ref="T27" ca="1">SUM(IF(ISNUMBER(OFFSET(Results!$S$2,1,Categories!$B35,77,1)),(Results!$G$3:$G$79)*(Results!$F$3:$F$79=Categories!T$1)))</f>
        <v>12</v>
      </c>
      <c r="U27" s="75">
        <f t="array" aca="1" ref="U27" ca="1">SUM(IF(ISNUMBER(OFFSET(Results!$S$2,1,Categories!$B35,77,1)),(Results!$G$3:$G$79)*(Results!$F$3:$F$79=Categories!U$1)))</f>
        <v>12</v>
      </c>
      <c r="V27" s="75">
        <f t="array" aca="1" ref="V27" ca="1">SUM(IF(ISNUMBER(OFFSET(Results!$S$2,1,Categories!$B35,77,1)),(Results!$G$3:$G$79)*(Results!$F$3:$F$79=Categories!V$1)))</f>
        <v>14</v>
      </c>
      <c r="W27" s="75">
        <f t="array" aca="1" ref="W27" ca="1">SUM(IF(ISNUMBER(OFFSET(Results!$S$2,1,Categories!$B35,77,1)),(Results!$G$3:$G$79)*(Results!$F$3:$F$79=Categories!W$1)))</f>
        <v>15</v>
      </c>
      <c r="X27" s="75">
        <f t="array" aca="1" ref="X27" ca="1">SUM(IF(ISNUMBER(OFFSET(Results!$S$2,1,Categories!$B35,77,1)),(Results!$G$3:$G$79)*(Results!$F$3:$F$79=Categories!X$1)))</f>
        <v>5</v>
      </c>
      <c r="Y27" s="75">
        <f t="array" aca="1" ref="Y27" ca="1">SUM(IF(ISNUMBER(OFFSET(Results!$S$2,1,Categories!$B35,77,1)),(Results!$G$3:$G$79)*(Results!$F$3:$F$79=Categories!Y$1)))</f>
        <v>9</v>
      </c>
      <c r="Z27" s="75">
        <f t="array" aca="1" ref="Z27" ca="1">SUM(IF(ISNUMBER(OFFSET(Results!$S$2,1,Categories!$B35,77,1)),(Results!$G$3:$G$79)*(Results!$F$3:$F$79=Categories!Z$1)))</f>
        <v>6</v>
      </c>
      <c r="AA27" s="65">
        <f t="shared" ca="1" si="3"/>
        <v>0.7</v>
      </c>
      <c r="AB27" s="65">
        <f t="shared" ca="1" si="4"/>
        <v>0.66666666666666663</v>
      </c>
      <c r="AC27" s="65">
        <f t="shared" ca="1" si="5"/>
        <v>0.33333333333333331</v>
      </c>
      <c r="AD27" s="65">
        <f t="shared" ca="1" si="6"/>
        <v>0.70833333333333337</v>
      </c>
      <c r="AE27" s="65">
        <f t="shared" ca="1" si="7"/>
        <v>0.9285714285714286</v>
      </c>
      <c r="AF27" s="65">
        <f t="shared" ca="1" si="8"/>
        <v>0.83333333333333337</v>
      </c>
      <c r="AG27" s="65">
        <f t="shared" ca="1" si="9"/>
        <v>1</v>
      </c>
      <c r="AH27" s="65">
        <f t="shared" ca="1" si="10"/>
        <v>0.27777777777777779</v>
      </c>
      <c r="AI27" s="65">
        <f t="shared" ca="1" si="11"/>
        <v>0.83333333333333337</v>
      </c>
      <c r="AJ27">
        <f t="shared" ca="1" si="12"/>
        <v>33</v>
      </c>
      <c r="AK27">
        <f t="shared" ca="1" si="13"/>
        <v>35</v>
      </c>
      <c r="AL27">
        <f t="shared" ca="1" si="14"/>
        <v>41</v>
      </c>
      <c r="AM27">
        <f t="shared" ca="1" si="15"/>
        <v>25</v>
      </c>
      <c r="AN27">
        <f t="shared" ca="1" si="16"/>
        <v>13</v>
      </c>
      <c r="AO27">
        <f t="shared" ca="1" si="17"/>
        <v>28</v>
      </c>
      <c r="AP27">
        <f t="shared" ca="1" si="18"/>
        <v>1</v>
      </c>
      <c r="AQ27">
        <f t="shared" ca="1" si="19"/>
        <v>38</v>
      </c>
      <c r="AR27">
        <f t="shared" ca="1" si="20"/>
        <v>12</v>
      </c>
    </row>
    <row r="28" spans="1:44" x14ac:dyDescent="0.3">
      <c r="A28">
        <v>27</v>
      </c>
      <c r="B28">
        <f>MATCH(C28,Results!T$2:BQ$2,0)</f>
        <v>26</v>
      </c>
      <c r="C28" s="56" t="s">
        <v>682</v>
      </c>
      <c r="D28" s="65">
        <f>HLOOKUP($C28,Results!$T$2:$BQ$84,82,FALSE)</f>
        <v>0.67500000000000004</v>
      </c>
      <c r="E28" s="77">
        <f t="shared" ca="1" si="0"/>
        <v>0.67500000000000004</v>
      </c>
      <c r="F28" s="66">
        <f>HLOOKUP($C28,Results!$T$2:$BQ$84,83,FALSE)</f>
        <v>27</v>
      </c>
      <c r="G28" s="76">
        <f t="shared" si="1"/>
        <v>67.5</v>
      </c>
      <c r="H28">
        <f>SUMIF(Results!$F3:$F79,Categories!H$1,Results!$AS$3:$AS$79)</f>
        <v>10</v>
      </c>
      <c r="I28">
        <f>SUMIF(Results!$F3:$F79,Categories!I$1,Results!$AS$3:$AS$79)</f>
        <v>9</v>
      </c>
      <c r="J28">
        <f>SUMIF(Results!$F3:$F79,Categories!J$1,Results!$AS$3:$AS$79)</f>
        <v>12</v>
      </c>
      <c r="K28">
        <f>SUMIF(Results!$F3:$F79,Categories!K$1,Results!$AS$3:$AS$79)</f>
        <v>3</v>
      </c>
      <c r="L28">
        <f>SUMIF(Results!$F3:$F79,Categories!L$1,Results!$AS$3:$AS$79)</f>
        <v>11.5</v>
      </c>
      <c r="M28">
        <f>SUMIF(Results!$F3:$F79,Categories!M$1,Results!$AS$3:$AS$79)</f>
        <v>10.5</v>
      </c>
      <c r="N28">
        <f>SUMIF(Results!$F3:$F79,Categories!N$1,Results!$AS$3:$AS$79)</f>
        <v>3</v>
      </c>
      <c r="O28">
        <f>SUMIF(Results!$F3:$F79,Categories!O$1,Results!$AS$3:$AS$79)</f>
        <v>4</v>
      </c>
      <c r="P28">
        <f>SUMIF(Results!$F3:$F79,Categories!P$1,Results!$AS$3:$AS$79)</f>
        <v>4.5</v>
      </c>
      <c r="Q28" s="76">
        <f t="shared" ca="1" si="2"/>
        <v>100</v>
      </c>
      <c r="R28" s="75">
        <f t="array" aca="1" ref="R28" ca="1">SUM(IF(ISNUMBER(OFFSET(Results!$S$2,1,Categories!$B30,77,1)),(Results!$G$3:$G$79)*(Results!$F$3:$F$79=Categories!R$1)))</f>
        <v>15</v>
      </c>
      <c r="S28" s="75">
        <f t="array" aca="1" ref="S28" ca="1">SUM(IF(ISNUMBER(OFFSET(Results!$S$2,1,Categories!$B30,77,1)),(Results!$G$3:$G$79)*(Results!$F$3:$F$79=Categories!S$1)))</f>
        <v>12</v>
      </c>
      <c r="T28" s="75">
        <f t="array" aca="1" ref="T28" ca="1">SUM(IF(ISNUMBER(OFFSET(Results!$S$2,1,Categories!$B30,77,1)),(Results!$G$3:$G$79)*(Results!$F$3:$F$79=Categories!T$1)))</f>
        <v>12</v>
      </c>
      <c r="U28" s="75">
        <f t="array" aca="1" ref="U28" ca="1">SUM(IF(ISNUMBER(OFFSET(Results!$S$2,1,Categories!$B30,77,1)),(Results!$G$3:$G$79)*(Results!$F$3:$F$79=Categories!U$1)))</f>
        <v>12</v>
      </c>
      <c r="V28" s="75">
        <f t="array" aca="1" ref="V28" ca="1">SUM(IF(ISNUMBER(OFFSET(Results!$S$2,1,Categories!$B30,77,1)),(Results!$G$3:$G$79)*(Results!$F$3:$F$79=Categories!V$1)))</f>
        <v>14</v>
      </c>
      <c r="W28" s="75">
        <f t="array" aca="1" ref="W28" ca="1">SUM(IF(ISNUMBER(OFFSET(Results!$S$2,1,Categories!$B30,77,1)),(Results!$G$3:$G$79)*(Results!$F$3:$F$79=Categories!W$1)))</f>
        <v>15</v>
      </c>
      <c r="X28" s="75">
        <f t="array" aca="1" ref="X28" ca="1">SUM(IF(ISNUMBER(OFFSET(Results!$S$2,1,Categories!$B30,77,1)),(Results!$G$3:$G$79)*(Results!$F$3:$F$79=Categories!X$1)))</f>
        <v>5</v>
      </c>
      <c r="Y28" s="75">
        <f t="array" aca="1" ref="Y28" ca="1">SUM(IF(ISNUMBER(OFFSET(Results!$S$2,1,Categories!$B30,77,1)),(Results!$G$3:$G$79)*(Results!$F$3:$F$79=Categories!Y$1)))</f>
        <v>9</v>
      </c>
      <c r="Z28" s="75">
        <f t="array" aca="1" ref="Z28" ca="1">SUM(IF(ISNUMBER(OFFSET(Results!$S$2,1,Categories!$B30,77,1)),(Results!$G$3:$G$79)*(Results!$F$3:$F$79=Categories!Z$1)))</f>
        <v>6</v>
      </c>
      <c r="AA28" s="65">
        <f t="shared" ca="1" si="3"/>
        <v>0.66666666666666663</v>
      </c>
      <c r="AB28" s="65">
        <f t="shared" ca="1" si="4"/>
        <v>0.75</v>
      </c>
      <c r="AC28" s="65">
        <f t="shared" ca="1" si="5"/>
        <v>1</v>
      </c>
      <c r="AD28" s="65">
        <f t="shared" ca="1" si="6"/>
        <v>0.25</v>
      </c>
      <c r="AE28" s="65">
        <f t="shared" ca="1" si="7"/>
        <v>0.8214285714285714</v>
      </c>
      <c r="AF28" s="65">
        <f t="shared" ca="1" si="8"/>
        <v>0.7</v>
      </c>
      <c r="AG28" s="65">
        <f t="shared" ca="1" si="9"/>
        <v>0.6</v>
      </c>
      <c r="AH28" s="65">
        <f t="shared" ca="1" si="10"/>
        <v>0.44444444444444442</v>
      </c>
      <c r="AI28" s="65">
        <f t="shared" ca="1" si="11"/>
        <v>0.75</v>
      </c>
      <c r="AJ28">
        <f t="shared" ca="1" si="12"/>
        <v>40</v>
      </c>
      <c r="AK28">
        <f t="shared" ca="1" si="13"/>
        <v>27</v>
      </c>
      <c r="AL28">
        <f t="shared" ca="1" si="14"/>
        <v>1</v>
      </c>
      <c r="AM28">
        <f t="shared" ca="1" si="15"/>
        <v>42</v>
      </c>
      <c r="AN28">
        <f t="shared" ca="1" si="16"/>
        <v>19</v>
      </c>
      <c r="AO28">
        <f t="shared" ca="1" si="17"/>
        <v>35</v>
      </c>
      <c r="AP28">
        <f t="shared" ca="1" si="18"/>
        <v>29</v>
      </c>
      <c r="AQ28">
        <f t="shared" ca="1" si="19"/>
        <v>22</v>
      </c>
      <c r="AR28">
        <f t="shared" ca="1" si="20"/>
        <v>23</v>
      </c>
    </row>
    <row r="29" spans="1:44" x14ac:dyDescent="0.3">
      <c r="A29">
        <v>28</v>
      </c>
      <c r="B29">
        <f>MATCH(C29,Results!T$2:BQ$2,0)</f>
        <v>19</v>
      </c>
      <c r="C29" s="56" t="s">
        <v>668</v>
      </c>
      <c r="D29" s="65">
        <f>HLOOKUP($C29,Results!$T$2:$BQ$84,82,FALSE)</f>
        <v>0.67249999999999999</v>
      </c>
      <c r="E29" s="77">
        <f t="shared" ca="1" si="0"/>
        <v>0.67249999999999999</v>
      </c>
      <c r="F29" s="66">
        <f>HLOOKUP($C29,Results!$T$2:$BQ$84,83,FALSE)</f>
        <v>28</v>
      </c>
      <c r="G29" s="76">
        <f t="shared" si="1"/>
        <v>67.25</v>
      </c>
      <c r="H29">
        <f>SUMIF(Results!$F3:$F79,Categories!H$1,Results!$AL$3:$AL$79)</f>
        <v>11</v>
      </c>
      <c r="I29">
        <f>SUMIF(Results!$F3:$F79,Categories!I$1,Results!$AL$3:$AL$79)</f>
        <v>7.25</v>
      </c>
      <c r="J29">
        <f>SUMIF(Results!$F3:$F79,Categories!J$1,Results!$AL$3:$AL$79)</f>
        <v>10</v>
      </c>
      <c r="K29">
        <f>SUMIF(Results!$F3:$F79,Categories!K$1,Results!$AL$3:$AL$79)</f>
        <v>2</v>
      </c>
      <c r="L29">
        <f>SUMIF(Results!$F3:$F79,Categories!L$1,Results!$AL$3:$AL$79)</f>
        <v>11.5</v>
      </c>
      <c r="M29">
        <f>SUMIF(Results!$F3:$F79,Categories!M$1,Results!$AL$3:$AL$79)</f>
        <v>9.5</v>
      </c>
      <c r="N29">
        <f>SUMIF(Results!$F3:$F79,Categories!N$1,Results!$AL$3:$AL$79)</f>
        <v>5</v>
      </c>
      <c r="O29">
        <f>SUMIF(Results!$F3:$F79,Categories!O$1,Results!$AL$3:$AL$79)</f>
        <v>8</v>
      </c>
      <c r="P29">
        <f>SUMIF(Results!$F3:$F79,Categories!P$1,Results!$AL$3:$AL$79)</f>
        <v>3</v>
      </c>
      <c r="Q29" s="76">
        <f t="shared" ca="1" si="2"/>
        <v>100</v>
      </c>
      <c r="R29" s="75">
        <f t="array" aca="1" ref="R29" ca="1">SUM(IF(ISNUMBER(OFFSET(Results!$S$2,1,Categories!$B22,77,1)),(Results!$G$3:$G$79)*(Results!$F$3:$F$79=Categories!R$1)))</f>
        <v>15</v>
      </c>
      <c r="S29" s="75">
        <f t="array" aca="1" ref="S29" ca="1">SUM(IF(ISNUMBER(OFFSET(Results!$S$2,1,Categories!$B22,77,1)),(Results!$G$3:$G$79)*(Results!$F$3:$F$79=Categories!S$1)))</f>
        <v>12</v>
      </c>
      <c r="T29" s="75">
        <f t="array" aca="1" ref="T29" ca="1">SUM(IF(ISNUMBER(OFFSET(Results!$S$2,1,Categories!$B22,77,1)),(Results!$G$3:$G$79)*(Results!$F$3:$F$79=Categories!T$1)))</f>
        <v>12</v>
      </c>
      <c r="U29" s="75">
        <f t="array" aca="1" ref="U29" ca="1">SUM(IF(ISNUMBER(OFFSET(Results!$S$2,1,Categories!$B22,77,1)),(Results!$G$3:$G$79)*(Results!$F$3:$F$79=Categories!U$1)))</f>
        <v>12</v>
      </c>
      <c r="V29" s="75">
        <f t="array" aca="1" ref="V29" ca="1">SUM(IF(ISNUMBER(OFFSET(Results!$S$2,1,Categories!$B22,77,1)),(Results!$G$3:$G$79)*(Results!$F$3:$F$79=Categories!V$1)))</f>
        <v>14</v>
      </c>
      <c r="W29" s="75">
        <f t="array" aca="1" ref="W29" ca="1">SUM(IF(ISNUMBER(OFFSET(Results!$S$2,1,Categories!$B22,77,1)),(Results!$G$3:$G$79)*(Results!$F$3:$F$79=Categories!W$1)))</f>
        <v>15</v>
      </c>
      <c r="X29" s="75">
        <f t="array" aca="1" ref="X29" ca="1">SUM(IF(ISNUMBER(OFFSET(Results!$S$2,1,Categories!$B22,77,1)),(Results!$G$3:$G$79)*(Results!$F$3:$F$79=Categories!X$1)))</f>
        <v>5</v>
      </c>
      <c r="Y29" s="75">
        <f t="array" aca="1" ref="Y29" ca="1">SUM(IF(ISNUMBER(OFFSET(Results!$S$2,1,Categories!$B22,77,1)),(Results!$G$3:$G$79)*(Results!$F$3:$F$79=Categories!Y$1)))</f>
        <v>9</v>
      </c>
      <c r="Z29" s="75">
        <f t="array" aca="1" ref="Z29" ca="1">SUM(IF(ISNUMBER(OFFSET(Results!$S$2,1,Categories!$B22,77,1)),(Results!$G$3:$G$79)*(Results!$F$3:$F$79=Categories!Z$1)))</f>
        <v>6</v>
      </c>
      <c r="AA29" s="65">
        <f t="shared" ca="1" si="3"/>
        <v>0.73333333333333328</v>
      </c>
      <c r="AB29" s="65">
        <f t="shared" ca="1" si="4"/>
        <v>0.60416666666666663</v>
      </c>
      <c r="AC29" s="65">
        <f t="shared" ca="1" si="5"/>
        <v>0.83333333333333337</v>
      </c>
      <c r="AD29" s="65">
        <f t="shared" ca="1" si="6"/>
        <v>0.16666666666666666</v>
      </c>
      <c r="AE29" s="65">
        <f t="shared" ca="1" si="7"/>
        <v>0.8214285714285714</v>
      </c>
      <c r="AF29" s="65">
        <f t="shared" ca="1" si="8"/>
        <v>0.6333333333333333</v>
      </c>
      <c r="AG29" s="65">
        <f t="shared" ca="1" si="9"/>
        <v>1</v>
      </c>
      <c r="AH29" s="65">
        <f t="shared" ca="1" si="10"/>
        <v>0.88888888888888884</v>
      </c>
      <c r="AI29" s="65">
        <f t="shared" ca="1" si="11"/>
        <v>0.5</v>
      </c>
      <c r="AJ29">
        <f t="shared" ca="1" si="12"/>
        <v>26</v>
      </c>
      <c r="AK29">
        <f t="shared" ca="1" si="13"/>
        <v>39</v>
      </c>
      <c r="AL29">
        <f t="shared" ca="1" si="14"/>
        <v>23</v>
      </c>
      <c r="AM29">
        <f t="shared" ca="1" si="15"/>
        <v>45</v>
      </c>
      <c r="AN29">
        <f t="shared" ca="1" si="16"/>
        <v>19</v>
      </c>
      <c r="AO29">
        <f t="shared" ca="1" si="17"/>
        <v>38</v>
      </c>
      <c r="AP29">
        <f t="shared" ca="1" si="18"/>
        <v>1</v>
      </c>
      <c r="AQ29">
        <f t="shared" ca="1" si="19"/>
        <v>4</v>
      </c>
      <c r="AR29">
        <f t="shared" ca="1" si="20"/>
        <v>37</v>
      </c>
    </row>
    <row r="30" spans="1:44" x14ac:dyDescent="0.3">
      <c r="A30">
        <v>29</v>
      </c>
      <c r="B30">
        <f>MATCH(C30,Results!T$2:BQ$2,0)</f>
        <v>28</v>
      </c>
      <c r="C30" s="56" t="s">
        <v>686</v>
      </c>
      <c r="D30" s="65">
        <f>HLOOKUP($C30,Results!$T$2:$BQ$84,82,FALSE)</f>
        <v>0.67249999999999999</v>
      </c>
      <c r="E30" s="77">
        <f t="shared" ca="1" si="0"/>
        <v>0.67249999999999999</v>
      </c>
      <c r="F30" s="66">
        <f>HLOOKUP($C30,Results!$T$2:$BQ$84,83,FALSE)</f>
        <v>28</v>
      </c>
      <c r="G30" s="76">
        <f t="shared" si="1"/>
        <v>67.25</v>
      </c>
      <c r="H30">
        <f>SUMIF(Results!$F3:$F79,Categories!H$1,Results!$AU$3:$AU$79)</f>
        <v>10.75</v>
      </c>
      <c r="I30">
        <f>SUMIF(Results!$F3:$F79,Categories!I$1,Results!$AU$3:$AU$79)</f>
        <v>10.5</v>
      </c>
      <c r="J30">
        <f>SUMIF(Results!$F3:$F79,Categories!J$1,Results!$AU$3:$AU$79)</f>
        <v>6</v>
      </c>
      <c r="K30">
        <f>SUMIF(Results!$F3:$F79,Categories!K$1,Results!$AU$3:$AU$79)</f>
        <v>7.5</v>
      </c>
      <c r="L30">
        <f>SUMIF(Results!$F3:$F79,Categories!L$1,Results!$AU$3:$AU$79)</f>
        <v>9</v>
      </c>
      <c r="M30">
        <f>SUMIF(Results!$F3:$F79,Categories!M$1,Results!$AU$3:$AU$79)</f>
        <v>14</v>
      </c>
      <c r="N30">
        <f>SUMIF(Results!$F3:$F79,Categories!N$1,Results!$AU$3:$AU$79)</f>
        <v>2</v>
      </c>
      <c r="O30">
        <f>SUMIF(Results!$F3:$F79,Categories!O$1,Results!$AU$3:$AU$79)</f>
        <v>4</v>
      </c>
      <c r="P30">
        <f>SUMIF(Results!$F3:$F79,Categories!P$1,Results!$AU$3:$AU$79)</f>
        <v>3.5</v>
      </c>
      <c r="Q30" s="76">
        <f t="shared" ca="1" si="2"/>
        <v>100</v>
      </c>
      <c r="R30" s="75">
        <f t="array" aca="1" ref="R30" ca="1">SUM(IF(ISNUMBER(OFFSET(Results!$S$2,1,Categories!$B33,77,1)),(Results!$G$3:$G$79)*(Results!$F$3:$F$79=Categories!R$1)))</f>
        <v>15</v>
      </c>
      <c r="S30" s="75">
        <f t="array" aca="1" ref="S30" ca="1">SUM(IF(ISNUMBER(OFFSET(Results!$S$2,1,Categories!$B33,77,1)),(Results!$G$3:$G$79)*(Results!$F$3:$F$79=Categories!S$1)))</f>
        <v>12</v>
      </c>
      <c r="T30" s="75">
        <f t="array" aca="1" ref="T30" ca="1">SUM(IF(ISNUMBER(OFFSET(Results!$S$2,1,Categories!$B33,77,1)),(Results!$G$3:$G$79)*(Results!$F$3:$F$79=Categories!T$1)))</f>
        <v>12</v>
      </c>
      <c r="U30" s="75">
        <f t="array" aca="1" ref="U30" ca="1">SUM(IF(ISNUMBER(OFFSET(Results!$S$2,1,Categories!$B33,77,1)),(Results!$G$3:$G$79)*(Results!$F$3:$F$79=Categories!U$1)))</f>
        <v>12</v>
      </c>
      <c r="V30" s="75">
        <f t="array" aca="1" ref="V30" ca="1">SUM(IF(ISNUMBER(OFFSET(Results!$S$2,1,Categories!$B33,77,1)),(Results!$G$3:$G$79)*(Results!$F$3:$F$79=Categories!V$1)))</f>
        <v>14</v>
      </c>
      <c r="W30" s="75">
        <f t="array" aca="1" ref="W30" ca="1">SUM(IF(ISNUMBER(OFFSET(Results!$S$2,1,Categories!$B33,77,1)),(Results!$G$3:$G$79)*(Results!$F$3:$F$79=Categories!W$1)))</f>
        <v>15</v>
      </c>
      <c r="X30" s="75">
        <f t="array" aca="1" ref="X30" ca="1">SUM(IF(ISNUMBER(OFFSET(Results!$S$2,1,Categories!$B33,77,1)),(Results!$G$3:$G$79)*(Results!$F$3:$F$79=Categories!X$1)))</f>
        <v>5</v>
      </c>
      <c r="Y30" s="75">
        <f t="array" aca="1" ref="Y30" ca="1">SUM(IF(ISNUMBER(OFFSET(Results!$S$2,1,Categories!$B33,77,1)),(Results!$G$3:$G$79)*(Results!$F$3:$F$79=Categories!Y$1)))</f>
        <v>9</v>
      </c>
      <c r="Z30" s="75">
        <f t="array" aca="1" ref="Z30" ca="1">SUM(IF(ISNUMBER(OFFSET(Results!$S$2,1,Categories!$B33,77,1)),(Results!$G$3:$G$79)*(Results!$F$3:$F$79=Categories!Z$1)))</f>
        <v>6</v>
      </c>
      <c r="AA30" s="65">
        <f t="shared" ca="1" si="3"/>
        <v>0.71666666666666667</v>
      </c>
      <c r="AB30" s="65">
        <f t="shared" ca="1" si="4"/>
        <v>0.875</v>
      </c>
      <c r="AC30" s="65">
        <f t="shared" ca="1" si="5"/>
        <v>0.5</v>
      </c>
      <c r="AD30" s="65">
        <f t="shared" ca="1" si="6"/>
        <v>0.625</v>
      </c>
      <c r="AE30" s="65">
        <f t="shared" ca="1" si="7"/>
        <v>0.6428571428571429</v>
      </c>
      <c r="AF30" s="65">
        <f t="shared" ca="1" si="8"/>
        <v>0.93333333333333335</v>
      </c>
      <c r="AG30" s="65">
        <f t="shared" ca="1" si="9"/>
        <v>0.4</v>
      </c>
      <c r="AH30" s="65">
        <f t="shared" ca="1" si="10"/>
        <v>0.44444444444444442</v>
      </c>
      <c r="AI30" s="65">
        <f t="shared" ca="1" si="11"/>
        <v>0.58333333333333337</v>
      </c>
      <c r="AJ30">
        <f t="shared" ca="1" si="12"/>
        <v>30</v>
      </c>
      <c r="AK30">
        <f t="shared" ca="1" si="13"/>
        <v>12</v>
      </c>
      <c r="AL30">
        <f t="shared" ca="1" si="14"/>
        <v>36</v>
      </c>
      <c r="AM30">
        <f t="shared" ca="1" si="15"/>
        <v>28</v>
      </c>
      <c r="AN30">
        <f t="shared" ca="1" si="16"/>
        <v>29</v>
      </c>
      <c r="AO30">
        <f t="shared" ca="1" si="17"/>
        <v>7</v>
      </c>
      <c r="AP30">
        <f t="shared" ca="1" si="18"/>
        <v>40</v>
      </c>
      <c r="AQ30">
        <f t="shared" ca="1" si="19"/>
        <v>22</v>
      </c>
      <c r="AR30">
        <f t="shared" ca="1" si="20"/>
        <v>33</v>
      </c>
    </row>
    <row r="31" spans="1:44" x14ac:dyDescent="0.3">
      <c r="A31">
        <v>30</v>
      </c>
      <c r="B31">
        <f>MATCH(C31,Results!T$2:BQ$2,0)</f>
        <v>4</v>
      </c>
      <c r="C31" s="56" t="s">
        <v>638</v>
      </c>
      <c r="D31" s="65">
        <f>HLOOKUP($C31,Results!$T$2:$BQ$84,82,FALSE)</f>
        <v>0.64749999999999996</v>
      </c>
      <c r="E31" s="77">
        <f t="shared" ca="1" si="0"/>
        <v>0.64749999999999996</v>
      </c>
      <c r="F31" s="66">
        <f>HLOOKUP($C31,Results!$T$2:$BQ$84,83,FALSE)</f>
        <v>30</v>
      </c>
      <c r="G31" s="76">
        <f t="shared" si="1"/>
        <v>64.75</v>
      </c>
      <c r="H31">
        <f>SUMIF(Results!$F3:$F79,Categories!H$1,Results!$W$3:$W$79)</f>
        <v>6.75</v>
      </c>
      <c r="I31">
        <f>SUMIF(Results!$F3:$F79,Categories!I$1,Results!$W$3:$W$79)</f>
        <v>8</v>
      </c>
      <c r="J31">
        <f>SUMIF(Results!$F3:$F79,Categories!J$1,Results!$W$3:$W$79)</f>
        <v>10</v>
      </c>
      <c r="K31">
        <f>SUMIF(Results!$F3:$F79,Categories!K$1,Results!$W$3:$W$79)</f>
        <v>9</v>
      </c>
      <c r="L31">
        <f>SUMIF(Results!$F3:$F79,Categories!L$1,Results!$W$3:$W$79)</f>
        <v>9</v>
      </c>
      <c r="M31">
        <f>SUMIF(Results!$F3:$F79,Categories!M$1,Results!$W$3:$W$79)</f>
        <v>11</v>
      </c>
      <c r="N31">
        <f>SUMIF(Results!$F3:$F79,Categories!N$1,Results!$W$3:$W$79)</f>
        <v>5</v>
      </c>
      <c r="O31">
        <f>SUMIF(Results!$F3:$F79,Categories!O$1,Results!$W$3:$W$79)</f>
        <v>2</v>
      </c>
      <c r="P31">
        <f>SUMIF(Results!$F3:$F79,Categories!P$1,Results!$W$3:$W$79)</f>
        <v>4</v>
      </c>
      <c r="Q31" s="76">
        <f t="shared" ca="1" si="2"/>
        <v>100</v>
      </c>
      <c r="R31" s="75">
        <f t="array" aca="1" ref="R31" ca="1">SUM(IF(ISNUMBER(OFFSET(Results!$S$2,1,Categories!$B5,77,1)),(Results!$G$3:$G$79)*(Results!$F$3:$F$79=Categories!R$1)))</f>
        <v>15</v>
      </c>
      <c r="S31" s="75">
        <f t="array" aca="1" ref="S31" ca="1">SUM(IF(ISNUMBER(OFFSET(Results!$S$2,1,Categories!$B5,77,1)),(Results!$G$3:$G$79)*(Results!$F$3:$F$79=Categories!S$1)))</f>
        <v>12</v>
      </c>
      <c r="T31" s="75">
        <f t="array" aca="1" ref="T31" ca="1">SUM(IF(ISNUMBER(OFFSET(Results!$S$2,1,Categories!$B5,77,1)),(Results!$G$3:$G$79)*(Results!$F$3:$F$79=Categories!T$1)))</f>
        <v>12</v>
      </c>
      <c r="U31" s="75">
        <f t="array" aca="1" ref="U31" ca="1">SUM(IF(ISNUMBER(OFFSET(Results!$S$2,1,Categories!$B5,77,1)),(Results!$G$3:$G$79)*(Results!$F$3:$F$79=Categories!U$1)))</f>
        <v>12</v>
      </c>
      <c r="V31" s="75">
        <f t="array" aca="1" ref="V31" ca="1">SUM(IF(ISNUMBER(OFFSET(Results!$S$2,1,Categories!$B5,77,1)),(Results!$G$3:$G$79)*(Results!$F$3:$F$79=Categories!V$1)))</f>
        <v>14</v>
      </c>
      <c r="W31" s="75">
        <f t="array" aca="1" ref="W31" ca="1">SUM(IF(ISNUMBER(OFFSET(Results!$S$2,1,Categories!$B5,77,1)),(Results!$G$3:$G$79)*(Results!$F$3:$F$79=Categories!W$1)))</f>
        <v>15</v>
      </c>
      <c r="X31" s="75">
        <f t="array" aca="1" ref="X31" ca="1">SUM(IF(ISNUMBER(OFFSET(Results!$S$2,1,Categories!$B5,77,1)),(Results!$G$3:$G$79)*(Results!$F$3:$F$79=Categories!X$1)))</f>
        <v>5</v>
      </c>
      <c r="Y31" s="75">
        <f t="array" aca="1" ref="Y31" ca="1">SUM(IF(ISNUMBER(OFFSET(Results!$S$2,1,Categories!$B5,77,1)),(Results!$G$3:$G$79)*(Results!$F$3:$F$79=Categories!Y$1)))</f>
        <v>9</v>
      </c>
      <c r="Z31" s="75">
        <f t="array" aca="1" ref="Z31" ca="1">SUM(IF(ISNUMBER(OFFSET(Results!$S$2,1,Categories!$B5,77,1)),(Results!$G$3:$G$79)*(Results!$F$3:$F$79=Categories!Z$1)))</f>
        <v>6</v>
      </c>
      <c r="AA31" s="65">
        <f t="shared" ca="1" si="3"/>
        <v>0.45</v>
      </c>
      <c r="AB31" s="65">
        <f t="shared" ca="1" si="4"/>
        <v>0.66666666666666663</v>
      </c>
      <c r="AC31" s="65">
        <f t="shared" ca="1" si="5"/>
        <v>0.83333333333333337</v>
      </c>
      <c r="AD31" s="65">
        <f t="shared" ca="1" si="6"/>
        <v>0.75</v>
      </c>
      <c r="AE31" s="65">
        <f t="shared" ca="1" si="7"/>
        <v>0.6428571428571429</v>
      </c>
      <c r="AF31" s="65">
        <f t="shared" ca="1" si="8"/>
        <v>0.73333333333333328</v>
      </c>
      <c r="AG31" s="65">
        <f t="shared" ca="1" si="9"/>
        <v>1</v>
      </c>
      <c r="AH31" s="65">
        <f t="shared" ca="1" si="10"/>
        <v>0.22222222222222221</v>
      </c>
      <c r="AI31" s="65">
        <f t="shared" ca="1" si="11"/>
        <v>0.66666666666666663</v>
      </c>
      <c r="AJ31">
        <f t="shared" ca="1" si="12"/>
        <v>48</v>
      </c>
      <c r="AK31">
        <f t="shared" ca="1" si="13"/>
        <v>35</v>
      </c>
      <c r="AL31">
        <f t="shared" ca="1" si="14"/>
        <v>23</v>
      </c>
      <c r="AM31">
        <f t="shared" ca="1" si="15"/>
        <v>19</v>
      </c>
      <c r="AN31">
        <f t="shared" ca="1" si="16"/>
        <v>29</v>
      </c>
      <c r="AO31">
        <f t="shared" ca="1" si="17"/>
        <v>32</v>
      </c>
      <c r="AP31">
        <f t="shared" ca="1" si="18"/>
        <v>1</v>
      </c>
      <c r="AQ31">
        <f t="shared" ca="1" si="19"/>
        <v>41</v>
      </c>
      <c r="AR31">
        <f t="shared" ca="1" si="20"/>
        <v>26</v>
      </c>
    </row>
    <row r="32" spans="1:44" x14ac:dyDescent="0.3">
      <c r="A32">
        <v>31</v>
      </c>
      <c r="B32">
        <f>MATCH(C32,Results!T$2:BQ$2,0)</f>
        <v>23</v>
      </c>
      <c r="C32" s="56" t="s">
        <v>676</v>
      </c>
      <c r="D32" s="65">
        <f>HLOOKUP($C32,Results!$T$2:$BQ$84,82,FALSE)</f>
        <v>0.64500000000000002</v>
      </c>
      <c r="E32" s="77">
        <f t="shared" ca="1" si="0"/>
        <v>0.64500000000000002</v>
      </c>
      <c r="F32" s="66">
        <f>HLOOKUP($C32,Results!$T$2:$BQ$84,83,FALSE)</f>
        <v>31</v>
      </c>
      <c r="G32" s="76">
        <f t="shared" si="1"/>
        <v>64.5</v>
      </c>
      <c r="H32">
        <f>SUMIF(Results!$F3:$F79,Categories!H$1,Results!$AP$3:$AP$79)</f>
        <v>11.5</v>
      </c>
      <c r="I32">
        <f>SUMIF(Results!$F3:$F79,Categories!I$1,Results!$AP$3:$AP$79)</f>
        <v>8.5</v>
      </c>
      <c r="J32">
        <f>SUMIF(Results!$F3:$F79,Categories!J$1,Results!$AP$3:$AP$79)</f>
        <v>9.5</v>
      </c>
      <c r="K32">
        <f>SUMIF(Results!$F3:$F79,Categories!K$1,Results!$AP$3:$AP$79)</f>
        <v>3</v>
      </c>
      <c r="L32">
        <f>SUMIF(Results!$F3:$F79,Categories!L$1,Results!$AP$3:$AP$79)</f>
        <v>8</v>
      </c>
      <c r="M32">
        <f>SUMIF(Results!$F3:$F79,Categories!M$1,Results!$AP$3:$AP$79)</f>
        <v>14</v>
      </c>
      <c r="N32">
        <f>SUMIF(Results!$F3:$F79,Categories!N$1,Results!$AP$3:$AP$79)</f>
        <v>3</v>
      </c>
      <c r="O32">
        <f>SUMIF(Results!$F3:$F79,Categories!O$1,Results!$AP$3:$AP$79)</f>
        <v>2</v>
      </c>
      <c r="P32">
        <f>SUMIF(Results!$F3:$F79,Categories!P$1,Results!$AP$3:$AP$79)</f>
        <v>5</v>
      </c>
      <c r="Q32" s="76">
        <f t="shared" ca="1" si="2"/>
        <v>100</v>
      </c>
      <c r="R32" s="75">
        <f t="array" aca="1" ref="R32" ca="1">SUM(IF(ISNUMBER(OFFSET(Results!$S$2,1,Categories!$B29,77,1)),(Results!$G$3:$G$79)*(Results!$F$3:$F$79=Categories!R$1)))</f>
        <v>15</v>
      </c>
      <c r="S32" s="75">
        <f t="array" aca="1" ref="S32" ca="1">SUM(IF(ISNUMBER(OFFSET(Results!$S$2,1,Categories!$B29,77,1)),(Results!$G$3:$G$79)*(Results!$F$3:$F$79=Categories!S$1)))</f>
        <v>12</v>
      </c>
      <c r="T32" s="75">
        <f t="array" aca="1" ref="T32" ca="1">SUM(IF(ISNUMBER(OFFSET(Results!$S$2,1,Categories!$B29,77,1)),(Results!$G$3:$G$79)*(Results!$F$3:$F$79=Categories!T$1)))</f>
        <v>12</v>
      </c>
      <c r="U32" s="75">
        <f t="array" aca="1" ref="U32" ca="1">SUM(IF(ISNUMBER(OFFSET(Results!$S$2,1,Categories!$B29,77,1)),(Results!$G$3:$G$79)*(Results!$F$3:$F$79=Categories!U$1)))</f>
        <v>12</v>
      </c>
      <c r="V32" s="75">
        <f t="array" aca="1" ref="V32" ca="1">SUM(IF(ISNUMBER(OFFSET(Results!$S$2,1,Categories!$B29,77,1)),(Results!$G$3:$G$79)*(Results!$F$3:$F$79=Categories!V$1)))</f>
        <v>14</v>
      </c>
      <c r="W32" s="75">
        <f t="array" aca="1" ref="W32" ca="1">SUM(IF(ISNUMBER(OFFSET(Results!$S$2,1,Categories!$B29,77,1)),(Results!$G$3:$G$79)*(Results!$F$3:$F$79=Categories!W$1)))</f>
        <v>15</v>
      </c>
      <c r="X32" s="75">
        <f t="array" aca="1" ref="X32" ca="1">SUM(IF(ISNUMBER(OFFSET(Results!$S$2,1,Categories!$B29,77,1)),(Results!$G$3:$G$79)*(Results!$F$3:$F$79=Categories!X$1)))</f>
        <v>5</v>
      </c>
      <c r="Y32" s="75">
        <f t="array" aca="1" ref="Y32" ca="1">SUM(IF(ISNUMBER(OFFSET(Results!$S$2,1,Categories!$B29,77,1)),(Results!$G$3:$G$79)*(Results!$F$3:$F$79=Categories!Y$1)))</f>
        <v>9</v>
      </c>
      <c r="Z32" s="75">
        <f t="array" aca="1" ref="Z32" ca="1">SUM(IF(ISNUMBER(OFFSET(Results!$S$2,1,Categories!$B29,77,1)),(Results!$G$3:$G$79)*(Results!$F$3:$F$79=Categories!Z$1)))</f>
        <v>6</v>
      </c>
      <c r="AA32" s="65">
        <f t="shared" ca="1" si="3"/>
        <v>0.76666666666666672</v>
      </c>
      <c r="AB32" s="65">
        <f t="shared" ca="1" si="4"/>
        <v>0.70833333333333337</v>
      </c>
      <c r="AC32" s="65">
        <f t="shared" ca="1" si="5"/>
        <v>0.79166666666666663</v>
      </c>
      <c r="AD32" s="65">
        <f t="shared" ca="1" si="6"/>
        <v>0.25</v>
      </c>
      <c r="AE32" s="65">
        <f t="shared" ca="1" si="7"/>
        <v>0.5714285714285714</v>
      </c>
      <c r="AF32" s="65">
        <f t="shared" ca="1" si="8"/>
        <v>0.93333333333333335</v>
      </c>
      <c r="AG32" s="65">
        <f t="shared" ca="1" si="9"/>
        <v>0.6</v>
      </c>
      <c r="AH32" s="65">
        <f t="shared" ca="1" si="10"/>
        <v>0.22222222222222221</v>
      </c>
      <c r="AI32" s="65">
        <f t="shared" ca="1" si="11"/>
        <v>0.83333333333333337</v>
      </c>
      <c r="AJ32">
        <f t="shared" ca="1" si="12"/>
        <v>20</v>
      </c>
      <c r="AK32">
        <f t="shared" ca="1" si="13"/>
        <v>30</v>
      </c>
      <c r="AL32">
        <f t="shared" ca="1" si="14"/>
        <v>30</v>
      </c>
      <c r="AM32">
        <f t="shared" ca="1" si="15"/>
        <v>42</v>
      </c>
      <c r="AN32">
        <f t="shared" ca="1" si="16"/>
        <v>34</v>
      </c>
      <c r="AO32">
        <f t="shared" ca="1" si="17"/>
        <v>7</v>
      </c>
      <c r="AP32">
        <f t="shared" ca="1" si="18"/>
        <v>29</v>
      </c>
      <c r="AQ32">
        <f t="shared" ca="1" si="19"/>
        <v>41</v>
      </c>
      <c r="AR32">
        <f t="shared" ca="1" si="20"/>
        <v>12</v>
      </c>
    </row>
    <row r="33" spans="1:44" x14ac:dyDescent="0.3">
      <c r="A33">
        <v>32</v>
      </c>
      <c r="B33">
        <f>MATCH(C33,Results!T$2:BQ$2,0)</f>
        <v>5</v>
      </c>
      <c r="C33" s="56" t="s">
        <v>640</v>
      </c>
      <c r="D33" s="65">
        <f>HLOOKUP($C33,Results!$T$2:$BQ$84,82,FALSE)</f>
        <v>0.64</v>
      </c>
      <c r="E33" s="77">
        <f t="shared" ca="1" si="0"/>
        <v>0.64</v>
      </c>
      <c r="F33" s="66">
        <f>HLOOKUP($C33,Results!$T$2:$BQ$84,83,FALSE)</f>
        <v>32</v>
      </c>
      <c r="G33" s="76">
        <f t="shared" si="1"/>
        <v>64</v>
      </c>
      <c r="H33">
        <f>SUMIF(Results!$F3:$F79,Categories!H$1,Results!$X$3:$X$79)</f>
        <v>11.5</v>
      </c>
      <c r="I33">
        <f>SUMIF(Results!$F3:$F79,Categories!I$1,Results!$X$3:$X$79)</f>
        <v>10.5</v>
      </c>
      <c r="J33">
        <f>SUMIF(Results!$F3:$F79,Categories!J$1,Results!$X$3:$X$79)</f>
        <v>7</v>
      </c>
      <c r="K33">
        <f>SUMIF(Results!$F3:$F79,Categories!K$1,Results!$X$3:$X$79)</f>
        <v>5</v>
      </c>
      <c r="L33">
        <f>SUMIF(Results!$F3:$F79,Categories!L$1,Results!$X$3:$X$79)</f>
        <v>8</v>
      </c>
      <c r="M33">
        <f>SUMIF(Results!$F3:$F79,Categories!M$1,Results!$X$3:$X$79)</f>
        <v>14</v>
      </c>
      <c r="N33">
        <f>SUMIF(Results!$F3:$F79,Categories!N$1,Results!$X$3:$X$79)</f>
        <v>3</v>
      </c>
      <c r="O33">
        <f>SUMIF(Results!$F3:$F79,Categories!O$1,Results!$X$3:$X$79)</f>
        <v>3</v>
      </c>
      <c r="P33">
        <f>SUMIF(Results!$F3:$F79,Categories!P$1,Results!$X$3:$X$79)</f>
        <v>2</v>
      </c>
      <c r="Q33" s="76">
        <f t="shared" ca="1" si="2"/>
        <v>100</v>
      </c>
      <c r="R33" s="75">
        <f t="array" aca="1" ref="R33" ca="1">SUM(IF(ISNUMBER(OFFSET(Results!$S$2,1,Categories!$B6,77,1)),(Results!$G$3:$G$79)*(Results!$F$3:$F$79=Categories!R$1)))</f>
        <v>15</v>
      </c>
      <c r="S33" s="75">
        <f t="array" aca="1" ref="S33" ca="1">SUM(IF(ISNUMBER(OFFSET(Results!$S$2,1,Categories!$B6,77,1)),(Results!$G$3:$G$79)*(Results!$F$3:$F$79=Categories!S$1)))</f>
        <v>12</v>
      </c>
      <c r="T33" s="75">
        <f t="array" aca="1" ref="T33" ca="1">SUM(IF(ISNUMBER(OFFSET(Results!$S$2,1,Categories!$B6,77,1)),(Results!$G$3:$G$79)*(Results!$F$3:$F$79=Categories!T$1)))</f>
        <v>12</v>
      </c>
      <c r="U33" s="75">
        <f t="array" aca="1" ref="U33" ca="1">SUM(IF(ISNUMBER(OFFSET(Results!$S$2,1,Categories!$B6,77,1)),(Results!$G$3:$G$79)*(Results!$F$3:$F$79=Categories!U$1)))</f>
        <v>12</v>
      </c>
      <c r="V33" s="75">
        <f t="array" aca="1" ref="V33" ca="1">SUM(IF(ISNUMBER(OFFSET(Results!$S$2,1,Categories!$B6,77,1)),(Results!$G$3:$G$79)*(Results!$F$3:$F$79=Categories!V$1)))</f>
        <v>14</v>
      </c>
      <c r="W33" s="75">
        <f t="array" aca="1" ref="W33" ca="1">SUM(IF(ISNUMBER(OFFSET(Results!$S$2,1,Categories!$B6,77,1)),(Results!$G$3:$G$79)*(Results!$F$3:$F$79=Categories!W$1)))</f>
        <v>15</v>
      </c>
      <c r="X33" s="75">
        <f t="array" aca="1" ref="X33" ca="1">SUM(IF(ISNUMBER(OFFSET(Results!$S$2,1,Categories!$B6,77,1)),(Results!$G$3:$G$79)*(Results!$F$3:$F$79=Categories!X$1)))</f>
        <v>5</v>
      </c>
      <c r="Y33" s="75">
        <f t="array" aca="1" ref="Y33" ca="1">SUM(IF(ISNUMBER(OFFSET(Results!$S$2,1,Categories!$B6,77,1)),(Results!$G$3:$G$79)*(Results!$F$3:$F$79=Categories!Y$1)))</f>
        <v>9</v>
      </c>
      <c r="Z33" s="75">
        <f t="array" aca="1" ref="Z33" ca="1">SUM(IF(ISNUMBER(OFFSET(Results!$S$2,1,Categories!$B6,77,1)),(Results!$G$3:$G$79)*(Results!$F$3:$F$79=Categories!Z$1)))</f>
        <v>6</v>
      </c>
      <c r="AA33" s="65">
        <f t="shared" ca="1" si="3"/>
        <v>0.76666666666666672</v>
      </c>
      <c r="AB33" s="65">
        <f t="shared" ca="1" si="4"/>
        <v>0.875</v>
      </c>
      <c r="AC33" s="65">
        <f t="shared" ca="1" si="5"/>
        <v>0.58333333333333337</v>
      </c>
      <c r="AD33" s="65">
        <f t="shared" ca="1" si="6"/>
        <v>0.41666666666666669</v>
      </c>
      <c r="AE33" s="65">
        <f t="shared" ca="1" si="7"/>
        <v>0.5714285714285714</v>
      </c>
      <c r="AF33" s="65">
        <f t="shared" ca="1" si="8"/>
        <v>0.93333333333333335</v>
      </c>
      <c r="AG33" s="65">
        <f t="shared" ca="1" si="9"/>
        <v>0.6</v>
      </c>
      <c r="AH33" s="65">
        <f t="shared" ca="1" si="10"/>
        <v>0.33333333333333331</v>
      </c>
      <c r="AI33" s="65">
        <f t="shared" ca="1" si="11"/>
        <v>0.33333333333333331</v>
      </c>
      <c r="AJ33">
        <f t="shared" ca="1" si="12"/>
        <v>20</v>
      </c>
      <c r="AK33">
        <f t="shared" ca="1" si="13"/>
        <v>12</v>
      </c>
      <c r="AL33">
        <f t="shared" ca="1" si="14"/>
        <v>34</v>
      </c>
      <c r="AM33">
        <f t="shared" ca="1" si="15"/>
        <v>34</v>
      </c>
      <c r="AN33">
        <f t="shared" ca="1" si="16"/>
        <v>34</v>
      </c>
      <c r="AO33">
        <f t="shared" ca="1" si="17"/>
        <v>7</v>
      </c>
      <c r="AP33">
        <f t="shared" ca="1" si="18"/>
        <v>29</v>
      </c>
      <c r="AQ33">
        <f t="shared" ca="1" si="19"/>
        <v>30</v>
      </c>
      <c r="AR33">
        <f t="shared" ca="1" si="20"/>
        <v>44</v>
      </c>
    </row>
    <row r="34" spans="1:44" x14ac:dyDescent="0.3">
      <c r="A34">
        <v>33</v>
      </c>
      <c r="B34">
        <f>MATCH(C34,Results!T$2:BQ$2,0)</f>
        <v>13</v>
      </c>
      <c r="C34" s="56" t="s">
        <v>656</v>
      </c>
      <c r="D34" s="65">
        <f>HLOOKUP($C34,Results!$T$2:$BQ$84,82,FALSE)</f>
        <v>0.63749999999999996</v>
      </c>
      <c r="E34" s="77">
        <f t="shared" ref="E34:E51" ca="1" si="21">G34/Q34</f>
        <v>0.63749999999999996</v>
      </c>
      <c r="F34" s="66">
        <f>HLOOKUP($C34,Results!$T$2:$BQ$84,83,FALSE)</f>
        <v>33</v>
      </c>
      <c r="G34" s="76">
        <f t="shared" ref="G34:G51" si="22">SUM(H34:P34)</f>
        <v>63.75</v>
      </c>
      <c r="H34">
        <f>SUMIF(Results!$F3:$F79,Categories!H$1,Results!$AF$3:$AF$79)</f>
        <v>15</v>
      </c>
      <c r="I34">
        <f>SUMIF(Results!$F3:$F79,Categories!I$1,Results!$AF$3:$AF$79)</f>
        <v>8.75</v>
      </c>
      <c r="J34">
        <f>SUMIF(Results!$F3:$F79,Categories!J$1,Results!$AF$3:$AF$79)</f>
        <v>5.5</v>
      </c>
      <c r="K34">
        <f>SUMIF(Results!$F3:$F79,Categories!K$1,Results!$AF$3:$AF$79)</f>
        <v>7</v>
      </c>
      <c r="L34">
        <f>SUMIF(Results!$F3:$F79,Categories!L$1,Results!$AF$3:$AF$79)</f>
        <v>8</v>
      </c>
      <c r="M34">
        <f>SUMIF(Results!$F3:$F79,Categories!M$1,Results!$AF$3:$AF$79)</f>
        <v>12</v>
      </c>
      <c r="N34">
        <f>SUMIF(Results!$F3:$F79,Categories!N$1,Results!$AF$3:$AF$79)</f>
        <v>1.5</v>
      </c>
      <c r="O34">
        <f>SUMIF(Results!$F3:$F79,Categories!O$1,Results!$AF$3:$AF$79)</f>
        <v>1</v>
      </c>
      <c r="P34">
        <f>SUMIF(Results!$F3:$F79,Categories!P$1,Results!$AF$3:$AF$79)</f>
        <v>5</v>
      </c>
      <c r="Q34" s="76">
        <f t="shared" ref="Q34:Q51" ca="1" si="23">SUM(R34:Z34)</f>
        <v>100</v>
      </c>
      <c r="R34" s="75">
        <f t="array" aca="1" ref="R34" ca="1">SUM(IF(ISNUMBER(OFFSET(Results!$S$2,1,Categories!$B14,77,1)),(Results!$G$3:$G$79)*(Results!$F$3:$F$79=Categories!R$1)))</f>
        <v>15</v>
      </c>
      <c r="S34" s="75">
        <f t="array" aca="1" ref="S34" ca="1">SUM(IF(ISNUMBER(OFFSET(Results!$S$2,1,Categories!$B14,77,1)),(Results!$G$3:$G$79)*(Results!$F$3:$F$79=Categories!S$1)))</f>
        <v>12</v>
      </c>
      <c r="T34" s="75">
        <f t="array" aca="1" ref="T34" ca="1">SUM(IF(ISNUMBER(OFFSET(Results!$S$2,1,Categories!$B14,77,1)),(Results!$G$3:$G$79)*(Results!$F$3:$F$79=Categories!T$1)))</f>
        <v>12</v>
      </c>
      <c r="U34" s="75">
        <f t="array" aca="1" ref="U34" ca="1">SUM(IF(ISNUMBER(OFFSET(Results!$S$2,1,Categories!$B14,77,1)),(Results!$G$3:$G$79)*(Results!$F$3:$F$79=Categories!U$1)))</f>
        <v>12</v>
      </c>
      <c r="V34" s="75">
        <f t="array" aca="1" ref="V34" ca="1">SUM(IF(ISNUMBER(OFFSET(Results!$S$2,1,Categories!$B14,77,1)),(Results!$G$3:$G$79)*(Results!$F$3:$F$79=Categories!V$1)))</f>
        <v>14</v>
      </c>
      <c r="W34" s="75">
        <f t="array" aca="1" ref="W34" ca="1">SUM(IF(ISNUMBER(OFFSET(Results!$S$2,1,Categories!$B14,77,1)),(Results!$G$3:$G$79)*(Results!$F$3:$F$79=Categories!W$1)))</f>
        <v>15</v>
      </c>
      <c r="X34" s="75">
        <f t="array" aca="1" ref="X34" ca="1">SUM(IF(ISNUMBER(OFFSET(Results!$S$2,1,Categories!$B14,77,1)),(Results!$G$3:$G$79)*(Results!$F$3:$F$79=Categories!X$1)))</f>
        <v>5</v>
      </c>
      <c r="Y34" s="75">
        <f t="array" aca="1" ref="Y34" ca="1">SUM(IF(ISNUMBER(OFFSET(Results!$S$2,1,Categories!$B14,77,1)),(Results!$G$3:$G$79)*(Results!$F$3:$F$79=Categories!Y$1)))</f>
        <v>9</v>
      </c>
      <c r="Z34" s="75">
        <f t="array" aca="1" ref="Z34" ca="1">SUM(IF(ISNUMBER(OFFSET(Results!$S$2,1,Categories!$B14,77,1)),(Results!$G$3:$G$79)*(Results!$F$3:$F$79=Categories!Z$1)))</f>
        <v>6</v>
      </c>
      <c r="AA34" s="65">
        <f t="shared" ref="AA34:AA51" ca="1" si="24">H34/R34</f>
        <v>1</v>
      </c>
      <c r="AB34" s="65">
        <f t="shared" ref="AB34:AB51" ca="1" si="25">I34/S34</f>
        <v>0.72916666666666663</v>
      </c>
      <c r="AC34" s="65">
        <f t="shared" ref="AC34:AC51" ca="1" si="26">J34/T34</f>
        <v>0.45833333333333331</v>
      </c>
      <c r="AD34" s="65">
        <f t="shared" ref="AD34:AD51" ca="1" si="27">K34/U34</f>
        <v>0.58333333333333337</v>
      </c>
      <c r="AE34" s="65">
        <f t="shared" ref="AE34:AE51" ca="1" si="28">L34/V34</f>
        <v>0.5714285714285714</v>
      </c>
      <c r="AF34" s="65">
        <f t="shared" ref="AF34:AF51" ca="1" si="29">M34/W34</f>
        <v>0.8</v>
      </c>
      <c r="AG34" s="65">
        <f t="shared" ref="AG34:AG51" ca="1" si="30">N34/X34</f>
        <v>0.3</v>
      </c>
      <c r="AH34" s="65">
        <f t="shared" ref="AH34:AH51" ca="1" si="31">O34/Y34</f>
        <v>0.1111111111111111</v>
      </c>
      <c r="AI34" s="65">
        <f t="shared" ref="AI34:AI51" ca="1" si="32">P34/Z34</f>
        <v>0.83333333333333337</v>
      </c>
      <c r="AJ34">
        <f t="shared" ref="AJ34:AJ51" ca="1" si="33">RANK(AA34,AA$2:AA$51)</f>
        <v>1</v>
      </c>
      <c r="AK34">
        <f t="shared" ref="AK34:AK51" ca="1" si="34">RANK(AB34,AB$2:AB$51)</f>
        <v>29</v>
      </c>
      <c r="AL34">
        <f t="shared" ref="AL34:AL51" ca="1" si="35">RANK(AC34,AC$2:AC$51)</f>
        <v>37</v>
      </c>
      <c r="AM34">
        <f t="shared" ref="AM34:AM51" ca="1" si="36">RANK(AD34,AD$2:AD$51)</f>
        <v>30</v>
      </c>
      <c r="AN34">
        <f t="shared" ref="AN34:AN51" ca="1" si="37">RANK(AE34,AE$2:AE$51)</f>
        <v>34</v>
      </c>
      <c r="AO34">
        <f t="shared" ref="AO34:AO51" ca="1" si="38">RANK(AF34,AF$2:AF$51)</f>
        <v>31</v>
      </c>
      <c r="AP34">
        <f t="shared" ref="AP34:AP51" ca="1" si="39">RANK(AG34,AG$2:AG$51)</f>
        <v>47</v>
      </c>
      <c r="AQ34">
        <f t="shared" ref="AQ34:AQ51" ca="1" si="40">RANK(AH34,AH$2:AH$51)</f>
        <v>46</v>
      </c>
      <c r="AR34">
        <f t="shared" ref="AR34:AR51" ca="1" si="41">RANK(AI34,AI$2:AI$51)</f>
        <v>12</v>
      </c>
    </row>
    <row r="35" spans="1:44" x14ac:dyDescent="0.3">
      <c r="A35">
        <v>34</v>
      </c>
      <c r="B35">
        <f>MATCH(C35,Results!T$2:BQ$2,0)</f>
        <v>39</v>
      </c>
      <c r="C35" s="56" t="s">
        <v>708</v>
      </c>
      <c r="D35" s="65">
        <f>HLOOKUP($C35,Results!$T$2:$BQ$84,82,FALSE)</f>
        <v>0.62749999999999995</v>
      </c>
      <c r="E35" s="77">
        <f t="shared" ca="1" si="21"/>
        <v>0.62749999999999995</v>
      </c>
      <c r="F35" s="66">
        <f>HLOOKUP($C35,Results!$T$2:$BQ$84,83,FALSE)</f>
        <v>34</v>
      </c>
      <c r="G35" s="76">
        <f t="shared" si="22"/>
        <v>62.75</v>
      </c>
      <c r="H35">
        <f>SUMIF(Results!$F3:$F79,Categories!H$1,Results!$BF$3:$BF$79)</f>
        <v>9.75</v>
      </c>
      <c r="I35">
        <f>SUMIF(Results!$F3:$F79,Categories!I$1,Results!$BF$3:$BF$79)</f>
        <v>7</v>
      </c>
      <c r="J35">
        <f>SUMIF(Results!$F3:$F79,Categories!J$1,Results!$BF$3:$BF$79)</f>
        <v>8</v>
      </c>
      <c r="K35">
        <f>SUMIF(Results!$F3:$F79,Categories!K$1,Results!$BF$3:$BF$79)</f>
        <v>6</v>
      </c>
      <c r="L35">
        <f>SUMIF(Results!$F3:$F79,Categories!L$1,Results!$BF$3:$BF$79)</f>
        <v>8</v>
      </c>
      <c r="M35">
        <f>SUMIF(Results!$F3:$F79,Categories!M$1,Results!$BF$3:$BF$79)</f>
        <v>9</v>
      </c>
      <c r="N35">
        <f>SUMIF(Results!$F3:$F79,Categories!N$1,Results!$BF$3:$BF$79)</f>
        <v>5</v>
      </c>
      <c r="O35">
        <f>SUMIF(Results!$F3:$F79,Categories!O$1,Results!$BF$3:$BF$79)</f>
        <v>6</v>
      </c>
      <c r="P35">
        <f>SUMIF(Results!$F3:$F79,Categories!P$1,Results!$BF$3:$BF$79)</f>
        <v>4</v>
      </c>
      <c r="Q35" s="76">
        <f t="shared" ca="1" si="23"/>
        <v>100</v>
      </c>
      <c r="R35" s="75">
        <f t="array" aca="1" ref="R35" ca="1">SUM(IF(ISNUMBER(OFFSET(Results!$S$2,1,Categories!$B44,77,1)),(Results!$G$3:$G$79)*(Results!$F$3:$F$79=Categories!R$1)))</f>
        <v>15</v>
      </c>
      <c r="S35" s="75">
        <f t="array" aca="1" ref="S35" ca="1">SUM(IF(ISNUMBER(OFFSET(Results!$S$2,1,Categories!$B44,77,1)),(Results!$G$3:$G$79)*(Results!$F$3:$F$79=Categories!S$1)))</f>
        <v>12</v>
      </c>
      <c r="T35" s="75">
        <f t="array" aca="1" ref="T35" ca="1">SUM(IF(ISNUMBER(OFFSET(Results!$S$2,1,Categories!$B44,77,1)),(Results!$G$3:$G$79)*(Results!$F$3:$F$79=Categories!T$1)))</f>
        <v>12</v>
      </c>
      <c r="U35" s="75">
        <f t="array" aca="1" ref="U35" ca="1">SUM(IF(ISNUMBER(OFFSET(Results!$S$2,1,Categories!$B44,77,1)),(Results!$G$3:$G$79)*(Results!$F$3:$F$79=Categories!U$1)))</f>
        <v>12</v>
      </c>
      <c r="V35" s="75">
        <f t="array" aca="1" ref="V35" ca="1">SUM(IF(ISNUMBER(OFFSET(Results!$S$2,1,Categories!$B44,77,1)),(Results!$G$3:$G$79)*(Results!$F$3:$F$79=Categories!V$1)))</f>
        <v>14</v>
      </c>
      <c r="W35" s="75">
        <f t="array" aca="1" ref="W35" ca="1">SUM(IF(ISNUMBER(OFFSET(Results!$S$2,1,Categories!$B44,77,1)),(Results!$G$3:$G$79)*(Results!$F$3:$F$79=Categories!W$1)))</f>
        <v>15</v>
      </c>
      <c r="X35" s="75">
        <f t="array" aca="1" ref="X35" ca="1">SUM(IF(ISNUMBER(OFFSET(Results!$S$2,1,Categories!$B44,77,1)),(Results!$G$3:$G$79)*(Results!$F$3:$F$79=Categories!X$1)))</f>
        <v>5</v>
      </c>
      <c r="Y35" s="75">
        <f t="array" aca="1" ref="Y35" ca="1">SUM(IF(ISNUMBER(OFFSET(Results!$S$2,1,Categories!$B44,77,1)),(Results!$G$3:$G$79)*(Results!$F$3:$F$79=Categories!Y$1)))</f>
        <v>9</v>
      </c>
      <c r="Z35" s="75">
        <f t="array" aca="1" ref="Z35" ca="1">SUM(IF(ISNUMBER(OFFSET(Results!$S$2,1,Categories!$B44,77,1)),(Results!$G$3:$G$79)*(Results!$F$3:$F$79=Categories!Z$1)))</f>
        <v>6</v>
      </c>
      <c r="AA35" s="65">
        <f t="shared" ca="1" si="24"/>
        <v>0.65</v>
      </c>
      <c r="AB35" s="65">
        <f t="shared" ca="1" si="25"/>
        <v>0.58333333333333337</v>
      </c>
      <c r="AC35" s="65">
        <f t="shared" ca="1" si="26"/>
        <v>0.66666666666666663</v>
      </c>
      <c r="AD35" s="65">
        <f t="shared" ca="1" si="27"/>
        <v>0.5</v>
      </c>
      <c r="AE35" s="65">
        <f t="shared" ca="1" si="28"/>
        <v>0.5714285714285714</v>
      </c>
      <c r="AF35" s="65">
        <f t="shared" ca="1" si="29"/>
        <v>0.6</v>
      </c>
      <c r="AG35" s="65">
        <f t="shared" ca="1" si="30"/>
        <v>1</v>
      </c>
      <c r="AH35" s="65">
        <f t="shared" ca="1" si="31"/>
        <v>0.66666666666666663</v>
      </c>
      <c r="AI35" s="65">
        <f t="shared" ca="1" si="32"/>
        <v>0.66666666666666663</v>
      </c>
      <c r="AJ35">
        <f t="shared" ca="1" si="33"/>
        <v>42</v>
      </c>
      <c r="AK35">
        <f t="shared" ca="1" si="34"/>
        <v>40</v>
      </c>
      <c r="AL35">
        <f t="shared" ca="1" si="35"/>
        <v>33</v>
      </c>
      <c r="AM35">
        <f t="shared" ca="1" si="36"/>
        <v>33</v>
      </c>
      <c r="AN35">
        <f t="shared" ca="1" si="37"/>
        <v>34</v>
      </c>
      <c r="AO35">
        <f t="shared" ca="1" si="38"/>
        <v>39</v>
      </c>
      <c r="AP35">
        <f t="shared" ca="1" si="39"/>
        <v>1</v>
      </c>
      <c r="AQ35">
        <f t="shared" ca="1" si="40"/>
        <v>14</v>
      </c>
      <c r="AR35">
        <f t="shared" ca="1" si="41"/>
        <v>26</v>
      </c>
    </row>
    <row r="36" spans="1:44" x14ac:dyDescent="0.3">
      <c r="A36">
        <v>35</v>
      </c>
      <c r="B36">
        <f>MATCH(C36,Results!T$2:BQ$2,0)</f>
        <v>34</v>
      </c>
      <c r="C36" s="56" t="s">
        <v>698</v>
      </c>
      <c r="D36" s="65">
        <f>HLOOKUP($C36,Results!$T$2:$BQ$84,82,FALSE)</f>
        <v>0.625</v>
      </c>
      <c r="E36" s="77">
        <f t="shared" ca="1" si="21"/>
        <v>0.625</v>
      </c>
      <c r="F36" s="66">
        <f>HLOOKUP($C36,Results!$T$2:$BQ$84,83,FALSE)</f>
        <v>35</v>
      </c>
      <c r="G36" s="76">
        <f t="shared" si="22"/>
        <v>62.5</v>
      </c>
      <c r="H36">
        <f>SUMIF(Results!$F3:$F79,Categories!H$1,Results!$BA$3:$BA$79)</f>
        <v>10.25</v>
      </c>
      <c r="I36">
        <f>SUMIF(Results!$F3:$F79,Categories!I$1,Results!$BA$3:$BA$79)</f>
        <v>7.5</v>
      </c>
      <c r="J36">
        <f>SUMIF(Results!$F3:$F79,Categories!J$1,Results!$BA$3:$BA$79)</f>
        <v>12</v>
      </c>
      <c r="K36">
        <f>SUMIF(Results!$F3:$F79,Categories!K$1,Results!$BA$3:$BA$79)</f>
        <v>11</v>
      </c>
      <c r="L36">
        <f>SUMIF(Results!$F3:$F79,Categories!L$1,Results!$BA$3:$BA$79)</f>
        <v>5</v>
      </c>
      <c r="M36">
        <f>SUMIF(Results!$F3:$F79,Categories!M$1,Results!$BA$3:$BA$79)</f>
        <v>7</v>
      </c>
      <c r="N36">
        <f>SUMIF(Results!$F3:$F79,Categories!N$1,Results!$BA$3:$BA$79)</f>
        <v>2.5</v>
      </c>
      <c r="O36">
        <f>SUMIF(Results!$F3:$F79,Categories!O$1,Results!$BA$3:$BA$79)</f>
        <v>3</v>
      </c>
      <c r="P36">
        <f>SUMIF(Results!$F3:$F79,Categories!P$1,Results!$BA$3:$BA$79)</f>
        <v>4.25</v>
      </c>
      <c r="Q36" s="76">
        <f t="shared" ca="1" si="23"/>
        <v>100</v>
      </c>
      <c r="R36" s="75">
        <f t="array" aca="1" ref="R36" ca="1">SUM(IF(ISNUMBER(OFFSET(Results!$S$2,1,Categories!$B38,77,1)),(Results!$G$3:$G$79)*(Results!$F$3:$F$79=Categories!R$1)))</f>
        <v>15</v>
      </c>
      <c r="S36" s="75">
        <f t="array" aca="1" ref="S36" ca="1">SUM(IF(ISNUMBER(OFFSET(Results!$S$2,1,Categories!$B38,77,1)),(Results!$G$3:$G$79)*(Results!$F$3:$F$79=Categories!S$1)))</f>
        <v>12</v>
      </c>
      <c r="T36" s="75">
        <f t="array" aca="1" ref="T36" ca="1">SUM(IF(ISNUMBER(OFFSET(Results!$S$2,1,Categories!$B38,77,1)),(Results!$G$3:$G$79)*(Results!$F$3:$F$79=Categories!T$1)))</f>
        <v>12</v>
      </c>
      <c r="U36" s="75">
        <f t="array" aca="1" ref="U36" ca="1">SUM(IF(ISNUMBER(OFFSET(Results!$S$2,1,Categories!$B38,77,1)),(Results!$G$3:$G$79)*(Results!$F$3:$F$79=Categories!U$1)))</f>
        <v>12</v>
      </c>
      <c r="V36" s="75">
        <f t="array" aca="1" ref="V36" ca="1">SUM(IF(ISNUMBER(OFFSET(Results!$S$2,1,Categories!$B38,77,1)),(Results!$G$3:$G$79)*(Results!$F$3:$F$79=Categories!V$1)))</f>
        <v>14</v>
      </c>
      <c r="W36" s="75">
        <f t="array" aca="1" ref="W36" ca="1">SUM(IF(ISNUMBER(OFFSET(Results!$S$2,1,Categories!$B38,77,1)),(Results!$G$3:$G$79)*(Results!$F$3:$F$79=Categories!W$1)))</f>
        <v>15</v>
      </c>
      <c r="X36" s="75">
        <f t="array" aca="1" ref="X36" ca="1">SUM(IF(ISNUMBER(OFFSET(Results!$S$2,1,Categories!$B38,77,1)),(Results!$G$3:$G$79)*(Results!$F$3:$F$79=Categories!X$1)))</f>
        <v>5</v>
      </c>
      <c r="Y36" s="75">
        <f t="array" aca="1" ref="Y36" ca="1">SUM(IF(ISNUMBER(OFFSET(Results!$S$2,1,Categories!$B38,77,1)),(Results!$G$3:$G$79)*(Results!$F$3:$F$79=Categories!Y$1)))</f>
        <v>9</v>
      </c>
      <c r="Z36" s="75">
        <f t="array" aca="1" ref="Z36" ca="1">SUM(IF(ISNUMBER(OFFSET(Results!$S$2,1,Categories!$B38,77,1)),(Results!$G$3:$G$79)*(Results!$F$3:$F$79=Categories!Z$1)))</f>
        <v>6</v>
      </c>
      <c r="AA36" s="65">
        <f t="shared" ca="1" si="24"/>
        <v>0.68333333333333335</v>
      </c>
      <c r="AB36" s="65">
        <f t="shared" ca="1" si="25"/>
        <v>0.625</v>
      </c>
      <c r="AC36" s="65">
        <f t="shared" ca="1" si="26"/>
        <v>1</v>
      </c>
      <c r="AD36" s="65">
        <f t="shared" ca="1" si="27"/>
        <v>0.91666666666666663</v>
      </c>
      <c r="AE36" s="65">
        <f t="shared" ca="1" si="28"/>
        <v>0.35714285714285715</v>
      </c>
      <c r="AF36" s="65">
        <f t="shared" ca="1" si="29"/>
        <v>0.46666666666666667</v>
      </c>
      <c r="AG36" s="65">
        <f t="shared" ca="1" si="30"/>
        <v>0.5</v>
      </c>
      <c r="AH36" s="65">
        <f t="shared" ca="1" si="31"/>
        <v>0.33333333333333331</v>
      </c>
      <c r="AI36" s="65">
        <f t="shared" ca="1" si="32"/>
        <v>0.70833333333333337</v>
      </c>
      <c r="AJ36">
        <f t="shared" ca="1" si="33"/>
        <v>37</v>
      </c>
      <c r="AK36">
        <f t="shared" ca="1" si="34"/>
        <v>38</v>
      </c>
      <c r="AL36">
        <f t="shared" ca="1" si="35"/>
        <v>1</v>
      </c>
      <c r="AM36">
        <f t="shared" ca="1" si="36"/>
        <v>3</v>
      </c>
      <c r="AN36">
        <f t="shared" ca="1" si="37"/>
        <v>46</v>
      </c>
      <c r="AO36">
        <f t="shared" ca="1" si="38"/>
        <v>46</v>
      </c>
      <c r="AP36">
        <f t="shared" ca="1" si="39"/>
        <v>39</v>
      </c>
      <c r="AQ36">
        <f t="shared" ca="1" si="40"/>
        <v>30</v>
      </c>
      <c r="AR36">
        <f t="shared" ca="1" si="41"/>
        <v>25</v>
      </c>
    </row>
    <row r="37" spans="1:44" x14ac:dyDescent="0.3">
      <c r="A37">
        <v>36</v>
      </c>
      <c r="B37">
        <f>MATCH(C37,Results!T$2:BQ$2,0)</f>
        <v>37</v>
      </c>
      <c r="C37" s="56" t="s">
        <v>704</v>
      </c>
      <c r="D37" s="65">
        <f>HLOOKUP($C37,Results!$T$2:$BQ$84,82,FALSE)</f>
        <v>0.62250000000000005</v>
      </c>
      <c r="E37" s="77">
        <f t="shared" ca="1" si="21"/>
        <v>0.62250000000000005</v>
      </c>
      <c r="F37" s="66">
        <f>HLOOKUP($C37,Results!$T$2:$BQ$84,83,FALSE)</f>
        <v>36</v>
      </c>
      <c r="G37" s="76">
        <f t="shared" si="22"/>
        <v>62.25</v>
      </c>
      <c r="H37">
        <f>SUMIF(Results!$F3:$F79,Categories!H$1,Results!$BD$3:$BD$79)</f>
        <v>12.25</v>
      </c>
      <c r="I37">
        <f>SUMIF(Results!$F3:$F79,Categories!I$1,Results!$BD$3:$BD$79)</f>
        <v>8.5</v>
      </c>
      <c r="J37">
        <f>SUMIF(Results!$F3:$F79,Categories!J$1,Results!$BD$3:$BD$79)</f>
        <v>12</v>
      </c>
      <c r="K37">
        <f>SUMIF(Results!$F3:$F79,Categories!K$1,Results!$BD$3:$BD$79)</f>
        <v>2</v>
      </c>
      <c r="L37">
        <f>SUMIF(Results!$F3:$F79,Categories!L$1,Results!$BD$3:$BD$79)</f>
        <v>7</v>
      </c>
      <c r="M37">
        <f>SUMIF(Results!$F3:$F79,Categories!M$1,Results!$BD$3:$BD$79)</f>
        <v>13.5</v>
      </c>
      <c r="N37">
        <f>SUMIF(Results!$F3:$F79,Categories!N$1,Results!$BD$3:$BD$79)</f>
        <v>1.5</v>
      </c>
      <c r="O37">
        <f>SUMIF(Results!$F3:$F79,Categories!O$1,Results!$BD$3:$BD$79)</f>
        <v>3</v>
      </c>
      <c r="P37">
        <f>SUMIF(Results!$F3:$F79,Categories!P$1,Results!$BD$3:$BD$79)</f>
        <v>2.5</v>
      </c>
      <c r="Q37" s="76">
        <f t="shared" ca="1" si="23"/>
        <v>100</v>
      </c>
      <c r="R37" s="75">
        <f t="array" aca="1" ref="R37" ca="1">SUM(IF(ISNUMBER(OFFSET(Results!$S$2,1,Categories!$B41,77,1)),(Results!$G$3:$G$79)*(Results!$F$3:$F$79=Categories!R$1)))</f>
        <v>15</v>
      </c>
      <c r="S37" s="75">
        <f t="array" aca="1" ref="S37" ca="1">SUM(IF(ISNUMBER(OFFSET(Results!$S$2,1,Categories!$B41,77,1)),(Results!$G$3:$G$79)*(Results!$F$3:$F$79=Categories!S$1)))</f>
        <v>12</v>
      </c>
      <c r="T37" s="75">
        <f t="array" aca="1" ref="T37" ca="1">SUM(IF(ISNUMBER(OFFSET(Results!$S$2,1,Categories!$B41,77,1)),(Results!$G$3:$G$79)*(Results!$F$3:$F$79=Categories!T$1)))</f>
        <v>12</v>
      </c>
      <c r="U37" s="75">
        <f t="array" aca="1" ref="U37" ca="1">SUM(IF(ISNUMBER(OFFSET(Results!$S$2,1,Categories!$B41,77,1)),(Results!$G$3:$G$79)*(Results!$F$3:$F$79=Categories!U$1)))</f>
        <v>12</v>
      </c>
      <c r="V37" s="75">
        <f t="array" aca="1" ref="V37" ca="1">SUM(IF(ISNUMBER(OFFSET(Results!$S$2,1,Categories!$B41,77,1)),(Results!$G$3:$G$79)*(Results!$F$3:$F$79=Categories!V$1)))</f>
        <v>14</v>
      </c>
      <c r="W37" s="75">
        <f t="array" aca="1" ref="W37" ca="1">SUM(IF(ISNUMBER(OFFSET(Results!$S$2,1,Categories!$B41,77,1)),(Results!$G$3:$G$79)*(Results!$F$3:$F$79=Categories!W$1)))</f>
        <v>15</v>
      </c>
      <c r="X37" s="75">
        <f t="array" aca="1" ref="X37" ca="1">SUM(IF(ISNUMBER(OFFSET(Results!$S$2,1,Categories!$B41,77,1)),(Results!$G$3:$G$79)*(Results!$F$3:$F$79=Categories!X$1)))</f>
        <v>5</v>
      </c>
      <c r="Y37" s="75">
        <f t="array" aca="1" ref="Y37" ca="1">SUM(IF(ISNUMBER(OFFSET(Results!$S$2,1,Categories!$B41,77,1)),(Results!$G$3:$G$79)*(Results!$F$3:$F$79=Categories!Y$1)))</f>
        <v>9</v>
      </c>
      <c r="Z37" s="75">
        <f t="array" aca="1" ref="Z37" ca="1">SUM(IF(ISNUMBER(OFFSET(Results!$S$2,1,Categories!$B41,77,1)),(Results!$G$3:$G$79)*(Results!$F$3:$F$79=Categories!Z$1)))</f>
        <v>6</v>
      </c>
      <c r="AA37" s="65">
        <f t="shared" ca="1" si="24"/>
        <v>0.81666666666666665</v>
      </c>
      <c r="AB37" s="65">
        <f t="shared" ca="1" si="25"/>
        <v>0.70833333333333337</v>
      </c>
      <c r="AC37" s="65">
        <f t="shared" ca="1" si="26"/>
        <v>1</v>
      </c>
      <c r="AD37" s="65">
        <f t="shared" ca="1" si="27"/>
        <v>0.16666666666666666</v>
      </c>
      <c r="AE37" s="65">
        <f t="shared" ca="1" si="28"/>
        <v>0.5</v>
      </c>
      <c r="AF37" s="65">
        <f t="shared" ca="1" si="29"/>
        <v>0.9</v>
      </c>
      <c r="AG37" s="65">
        <f t="shared" ca="1" si="30"/>
        <v>0.3</v>
      </c>
      <c r="AH37" s="65">
        <f t="shared" ca="1" si="31"/>
        <v>0.33333333333333331</v>
      </c>
      <c r="AI37" s="65">
        <f t="shared" ca="1" si="32"/>
        <v>0.41666666666666669</v>
      </c>
      <c r="AJ37">
        <f t="shared" ca="1" si="33"/>
        <v>15</v>
      </c>
      <c r="AK37">
        <f t="shared" ca="1" si="34"/>
        <v>30</v>
      </c>
      <c r="AL37">
        <f t="shared" ca="1" si="35"/>
        <v>1</v>
      </c>
      <c r="AM37">
        <f t="shared" ca="1" si="36"/>
        <v>45</v>
      </c>
      <c r="AN37">
        <f t="shared" ca="1" si="37"/>
        <v>42</v>
      </c>
      <c r="AO37">
        <f t="shared" ca="1" si="38"/>
        <v>25</v>
      </c>
      <c r="AP37">
        <f t="shared" ca="1" si="39"/>
        <v>47</v>
      </c>
      <c r="AQ37">
        <f t="shared" ca="1" si="40"/>
        <v>30</v>
      </c>
      <c r="AR37">
        <f t="shared" ca="1" si="41"/>
        <v>42</v>
      </c>
    </row>
    <row r="38" spans="1:44" x14ac:dyDescent="0.3">
      <c r="A38">
        <v>37</v>
      </c>
      <c r="B38">
        <f>MATCH(C38,Results!T$2:BQ$2,0)</f>
        <v>20</v>
      </c>
      <c r="C38" s="56" t="s">
        <v>670</v>
      </c>
      <c r="D38" s="65">
        <f>HLOOKUP($C38,Results!$T$2:$BQ$84,82,FALSE)</f>
        <v>0.61250000000000004</v>
      </c>
      <c r="E38" s="77">
        <f t="shared" ca="1" si="21"/>
        <v>0.61250000000000004</v>
      </c>
      <c r="F38" s="66">
        <f>HLOOKUP($C38,Results!$T$2:$BQ$84,83,FALSE)</f>
        <v>37</v>
      </c>
      <c r="G38" s="76">
        <f t="shared" si="22"/>
        <v>61.25</v>
      </c>
      <c r="H38">
        <f>SUMIF(Results!$F3:$F79,Categories!H$1,Results!$AM$3:$AM$79)</f>
        <v>10.25</v>
      </c>
      <c r="I38">
        <f>SUMIF(Results!$F3:$F79,Categories!I$1,Results!$AM$3:$AM$79)</f>
        <v>5</v>
      </c>
      <c r="J38">
        <f>SUMIF(Results!$F3:$F79,Categories!J$1,Results!$AM$3:$AM$79)</f>
        <v>10</v>
      </c>
      <c r="K38">
        <f>SUMIF(Results!$F3:$F79,Categories!K$1,Results!$AM$3:$AM$79)</f>
        <v>1</v>
      </c>
      <c r="L38">
        <f>SUMIF(Results!$F3:$F79,Categories!L$1,Results!$AM$3:$AM$79)</f>
        <v>9</v>
      </c>
      <c r="M38">
        <f>SUMIF(Results!$F3:$F79,Categories!M$1,Results!$AM$3:$AM$79)</f>
        <v>14</v>
      </c>
      <c r="N38">
        <f>SUMIF(Results!$F3:$F79,Categories!N$1,Results!$AM$3:$AM$79)</f>
        <v>3</v>
      </c>
      <c r="O38">
        <f>SUMIF(Results!$F3:$F79,Categories!O$1,Results!$AM$3:$AM$79)</f>
        <v>8</v>
      </c>
      <c r="P38">
        <f>SUMIF(Results!$F3:$F79,Categories!P$1,Results!$AM$3:$AM$79)</f>
        <v>1</v>
      </c>
      <c r="Q38" s="76">
        <f t="shared" ca="1" si="23"/>
        <v>100</v>
      </c>
      <c r="R38" s="75">
        <f t="array" aca="1" ref="R38" ca="1">SUM(IF(ISNUMBER(OFFSET(Results!$S$2,1,Categories!$B23,77,1)),(Results!$G$3:$G$79)*(Results!$F$3:$F$79=Categories!R$1)))</f>
        <v>15</v>
      </c>
      <c r="S38" s="75">
        <f t="array" aca="1" ref="S38" ca="1">SUM(IF(ISNUMBER(OFFSET(Results!$S$2,1,Categories!$B23,77,1)),(Results!$G$3:$G$79)*(Results!$F$3:$F$79=Categories!S$1)))</f>
        <v>12</v>
      </c>
      <c r="T38" s="75">
        <f t="array" aca="1" ref="T38" ca="1">SUM(IF(ISNUMBER(OFFSET(Results!$S$2,1,Categories!$B23,77,1)),(Results!$G$3:$G$79)*(Results!$F$3:$F$79=Categories!T$1)))</f>
        <v>12</v>
      </c>
      <c r="U38" s="75">
        <f t="array" aca="1" ref="U38" ca="1">SUM(IF(ISNUMBER(OFFSET(Results!$S$2,1,Categories!$B23,77,1)),(Results!$G$3:$G$79)*(Results!$F$3:$F$79=Categories!U$1)))</f>
        <v>12</v>
      </c>
      <c r="V38" s="75">
        <f t="array" aca="1" ref="V38" ca="1">SUM(IF(ISNUMBER(OFFSET(Results!$S$2,1,Categories!$B23,77,1)),(Results!$G$3:$G$79)*(Results!$F$3:$F$79=Categories!V$1)))</f>
        <v>14</v>
      </c>
      <c r="W38" s="75">
        <f t="array" aca="1" ref="W38" ca="1">SUM(IF(ISNUMBER(OFFSET(Results!$S$2,1,Categories!$B23,77,1)),(Results!$G$3:$G$79)*(Results!$F$3:$F$79=Categories!W$1)))</f>
        <v>15</v>
      </c>
      <c r="X38" s="75">
        <f t="array" aca="1" ref="X38" ca="1">SUM(IF(ISNUMBER(OFFSET(Results!$S$2,1,Categories!$B23,77,1)),(Results!$G$3:$G$79)*(Results!$F$3:$F$79=Categories!X$1)))</f>
        <v>5</v>
      </c>
      <c r="Y38" s="75">
        <f t="array" aca="1" ref="Y38" ca="1">SUM(IF(ISNUMBER(OFFSET(Results!$S$2,1,Categories!$B23,77,1)),(Results!$G$3:$G$79)*(Results!$F$3:$F$79=Categories!Y$1)))</f>
        <v>9</v>
      </c>
      <c r="Z38" s="75">
        <f t="array" aca="1" ref="Z38" ca="1">SUM(IF(ISNUMBER(OFFSET(Results!$S$2,1,Categories!$B23,77,1)),(Results!$G$3:$G$79)*(Results!$F$3:$F$79=Categories!Z$1)))</f>
        <v>6</v>
      </c>
      <c r="AA38" s="65">
        <f t="shared" ca="1" si="24"/>
        <v>0.68333333333333335</v>
      </c>
      <c r="AB38" s="65">
        <f t="shared" ca="1" si="25"/>
        <v>0.41666666666666669</v>
      </c>
      <c r="AC38" s="65">
        <f t="shared" ca="1" si="26"/>
        <v>0.83333333333333337</v>
      </c>
      <c r="AD38" s="65">
        <f t="shared" ca="1" si="27"/>
        <v>8.3333333333333329E-2</v>
      </c>
      <c r="AE38" s="65">
        <f t="shared" ca="1" si="28"/>
        <v>0.6428571428571429</v>
      </c>
      <c r="AF38" s="65">
        <f t="shared" ca="1" si="29"/>
        <v>0.93333333333333335</v>
      </c>
      <c r="AG38" s="65">
        <f t="shared" ca="1" si="30"/>
        <v>0.6</v>
      </c>
      <c r="AH38" s="65">
        <f t="shared" ca="1" si="31"/>
        <v>0.88888888888888884</v>
      </c>
      <c r="AI38" s="65">
        <f t="shared" ca="1" si="32"/>
        <v>0.16666666666666666</v>
      </c>
      <c r="AJ38">
        <f t="shared" ca="1" si="33"/>
        <v>37</v>
      </c>
      <c r="AK38">
        <f t="shared" ca="1" si="34"/>
        <v>44</v>
      </c>
      <c r="AL38">
        <f t="shared" ca="1" si="35"/>
        <v>23</v>
      </c>
      <c r="AM38">
        <f t="shared" ca="1" si="36"/>
        <v>49</v>
      </c>
      <c r="AN38">
        <f t="shared" ca="1" si="37"/>
        <v>29</v>
      </c>
      <c r="AO38">
        <f t="shared" ca="1" si="38"/>
        <v>7</v>
      </c>
      <c r="AP38">
        <f t="shared" ca="1" si="39"/>
        <v>29</v>
      </c>
      <c r="AQ38">
        <f t="shared" ca="1" si="40"/>
        <v>4</v>
      </c>
      <c r="AR38">
        <f t="shared" ca="1" si="41"/>
        <v>50</v>
      </c>
    </row>
    <row r="39" spans="1:44" x14ac:dyDescent="0.3">
      <c r="A39">
        <v>38</v>
      </c>
      <c r="B39">
        <f>MATCH(C39,Results!T$2:BQ$2,0)</f>
        <v>3</v>
      </c>
      <c r="C39" s="56" t="s">
        <v>636</v>
      </c>
      <c r="D39" s="65">
        <f>HLOOKUP($C39,Results!$T$2:$BQ$84,82,FALSE)</f>
        <v>0.61</v>
      </c>
      <c r="E39" s="77">
        <f t="shared" ca="1" si="21"/>
        <v>0.61</v>
      </c>
      <c r="F39" s="66">
        <f>HLOOKUP($C39,Results!$T$2:$BQ$84,83,FALSE)</f>
        <v>38</v>
      </c>
      <c r="G39" s="76">
        <f t="shared" si="22"/>
        <v>61</v>
      </c>
      <c r="H39">
        <f>SUMIF(Results!$F3:$F79,Categories!H$1,Results!$V$3:$V$79)</f>
        <v>10.5</v>
      </c>
      <c r="I39">
        <f>SUMIF(Results!$F3:$F79,Categories!I$1,Results!$V$3:$V$79)</f>
        <v>11.5</v>
      </c>
      <c r="J39">
        <f>SUMIF(Results!$F3:$F79,Categories!J$1,Results!$V$3:$V$79)</f>
        <v>5</v>
      </c>
      <c r="K39">
        <f>SUMIF(Results!$F3:$F79,Categories!K$1,Results!$V$3:$V$79)</f>
        <v>9</v>
      </c>
      <c r="L39">
        <f>SUMIF(Results!$F3:$F79,Categories!L$1,Results!$V$3:$V$79)</f>
        <v>8</v>
      </c>
      <c r="M39">
        <f>SUMIF(Results!$F3:$F79,Categories!M$1,Results!$V$3:$V$79)</f>
        <v>8</v>
      </c>
      <c r="N39">
        <f>SUMIF(Results!$F3:$F79,Categories!N$1,Results!$V$3:$V$79)</f>
        <v>4</v>
      </c>
      <c r="O39">
        <f>SUMIF(Results!$F3:$F79,Categories!O$1,Results!$V$3:$V$79)</f>
        <v>1</v>
      </c>
      <c r="P39">
        <f>SUMIF(Results!$F3:$F79,Categories!P$1,Results!$V$3:$V$79)</f>
        <v>4</v>
      </c>
      <c r="Q39" s="76">
        <f t="shared" ca="1" si="23"/>
        <v>100</v>
      </c>
      <c r="R39" s="75">
        <f t="array" aca="1" ref="R39" ca="1">SUM(IF(ISNUMBER(OFFSET(Results!$S$2,1,Categories!$B3,77,1)),(Results!$G$3:$G$79)*(Results!$F$3:$F$79=Categories!R$1)))</f>
        <v>15</v>
      </c>
      <c r="S39" s="75">
        <f t="array" aca="1" ref="S39" ca="1">SUM(IF(ISNUMBER(OFFSET(Results!$S$2,1,Categories!$B3,77,1)),(Results!$G$3:$G$79)*(Results!$F$3:$F$79=Categories!S$1)))</f>
        <v>12</v>
      </c>
      <c r="T39" s="75">
        <f t="array" aca="1" ref="T39" ca="1">SUM(IF(ISNUMBER(OFFSET(Results!$S$2,1,Categories!$B3,77,1)),(Results!$G$3:$G$79)*(Results!$F$3:$F$79=Categories!T$1)))</f>
        <v>12</v>
      </c>
      <c r="U39" s="75">
        <f t="array" aca="1" ref="U39" ca="1">SUM(IF(ISNUMBER(OFFSET(Results!$S$2,1,Categories!$B3,77,1)),(Results!$G$3:$G$79)*(Results!$F$3:$F$79=Categories!U$1)))</f>
        <v>12</v>
      </c>
      <c r="V39" s="75">
        <f t="array" aca="1" ref="V39" ca="1">SUM(IF(ISNUMBER(OFFSET(Results!$S$2,1,Categories!$B3,77,1)),(Results!$G$3:$G$79)*(Results!$F$3:$F$79=Categories!V$1)))</f>
        <v>14</v>
      </c>
      <c r="W39" s="75">
        <f t="array" aca="1" ref="W39" ca="1">SUM(IF(ISNUMBER(OFFSET(Results!$S$2,1,Categories!$B3,77,1)),(Results!$G$3:$G$79)*(Results!$F$3:$F$79=Categories!W$1)))</f>
        <v>15</v>
      </c>
      <c r="X39" s="75">
        <f t="array" aca="1" ref="X39" ca="1">SUM(IF(ISNUMBER(OFFSET(Results!$S$2,1,Categories!$B3,77,1)),(Results!$G$3:$G$79)*(Results!$F$3:$F$79=Categories!X$1)))</f>
        <v>5</v>
      </c>
      <c r="Y39" s="75">
        <f t="array" aca="1" ref="Y39" ca="1">SUM(IF(ISNUMBER(OFFSET(Results!$S$2,1,Categories!$B3,77,1)),(Results!$G$3:$G$79)*(Results!$F$3:$F$79=Categories!Y$1)))</f>
        <v>9</v>
      </c>
      <c r="Z39" s="75">
        <f t="array" aca="1" ref="Z39" ca="1">SUM(IF(ISNUMBER(OFFSET(Results!$S$2,1,Categories!$B3,77,1)),(Results!$G$3:$G$79)*(Results!$F$3:$F$79=Categories!Z$1)))</f>
        <v>6</v>
      </c>
      <c r="AA39" s="65">
        <f t="shared" ca="1" si="24"/>
        <v>0.7</v>
      </c>
      <c r="AB39" s="65">
        <f t="shared" ca="1" si="25"/>
        <v>0.95833333333333337</v>
      </c>
      <c r="AC39" s="65">
        <f t="shared" ca="1" si="26"/>
        <v>0.41666666666666669</v>
      </c>
      <c r="AD39" s="65">
        <f t="shared" ca="1" si="27"/>
        <v>0.75</v>
      </c>
      <c r="AE39" s="65">
        <f t="shared" ca="1" si="28"/>
        <v>0.5714285714285714</v>
      </c>
      <c r="AF39" s="65">
        <f t="shared" ca="1" si="29"/>
        <v>0.53333333333333333</v>
      </c>
      <c r="AG39" s="65">
        <f t="shared" ca="1" si="30"/>
        <v>0.8</v>
      </c>
      <c r="AH39" s="65">
        <f t="shared" ca="1" si="31"/>
        <v>0.1111111111111111</v>
      </c>
      <c r="AI39" s="65">
        <f t="shared" ca="1" si="32"/>
        <v>0.66666666666666663</v>
      </c>
      <c r="AJ39">
        <f t="shared" ca="1" si="33"/>
        <v>33</v>
      </c>
      <c r="AK39">
        <f t="shared" ca="1" si="34"/>
        <v>3</v>
      </c>
      <c r="AL39">
        <f t="shared" ca="1" si="35"/>
        <v>39</v>
      </c>
      <c r="AM39">
        <f t="shared" ca="1" si="36"/>
        <v>19</v>
      </c>
      <c r="AN39">
        <f t="shared" ca="1" si="37"/>
        <v>34</v>
      </c>
      <c r="AO39">
        <f t="shared" ca="1" si="38"/>
        <v>44</v>
      </c>
      <c r="AP39">
        <f t="shared" ca="1" si="39"/>
        <v>22</v>
      </c>
      <c r="AQ39">
        <f t="shared" ca="1" si="40"/>
        <v>46</v>
      </c>
      <c r="AR39">
        <f t="shared" ca="1" si="41"/>
        <v>26</v>
      </c>
    </row>
    <row r="40" spans="1:44" x14ac:dyDescent="0.3">
      <c r="A40">
        <v>39</v>
      </c>
      <c r="B40">
        <f>MATCH(C40,Results!T$2:BQ$2,0)</f>
        <v>31</v>
      </c>
      <c r="C40" s="56" t="s">
        <v>692</v>
      </c>
      <c r="D40" s="65">
        <f>HLOOKUP($C40,Results!$T$2:$BQ$84,82,FALSE)</f>
        <v>0.61</v>
      </c>
      <c r="E40" s="77">
        <f t="shared" ca="1" si="21"/>
        <v>0.61</v>
      </c>
      <c r="F40" s="66">
        <f>HLOOKUP($C40,Results!$T$2:$BQ$84,83,FALSE)</f>
        <v>38</v>
      </c>
      <c r="G40" s="76">
        <f t="shared" si="22"/>
        <v>61</v>
      </c>
      <c r="H40">
        <f>SUMIF(Results!$F3:$F79,Categories!H$1,Results!$AX$3:$AX$79)</f>
        <v>11.75</v>
      </c>
      <c r="I40">
        <f>SUMIF(Results!$F3:$F79,Categories!I$1,Results!$AX$3:$AX$79)</f>
        <v>8.25</v>
      </c>
      <c r="J40">
        <f>SUMIF(Results!$F3:$F79,Categories!J$1,Results!$AX$3:$AX$79)</f>
        <v>12</v>
      </c>
      <c r="K40">
        <f>SUMIF(Results!$F3:$F79,Categories!K$1,Results!$AX$3:$AX$79)</f>
        <v>2</v>
      </c>
      <c r="L40">
        <f>SUMIF(Results!$F3:$F79,Categories!L$1,Results!$AX$3:$AX$79)</f>
        <v>10</v>
      </c>
      <c r="M40">
        <f>SUMIF(Results!$F3:$F79,Categories!M$1,Results!$AX$3:$AX$79)</f>
        <v>9</v>
      </c>
      <c r="N40">
        <f>SUMIF(Results!$F3:$F79,Categories!N$1,Results!$AX$3:$AX$79)</f>
        <v>2</v>
      </c>
      <c r="O40">
        <f>SUMIF(Results!$F3:$F79,Categories!O$1,Results!$AX$3:$AX$79)</f>
        <v>3</v>
      </c>
      <c r="P40">
        <f>SUMIF(Results!$F3:$F79,Categories!P$1,Results!$AX$3:$AX$79)</f>
        <v>3</v>
      </c>
      <c r="Q40" s="76">
        <f t="shared" ca="1" si="23"/>
        <v>100</v>
      </c>
      <c r="R40" s="75">
        <f t="array" aca="1" ref="R40" ca="1">SUM(IF(ISNUMBER(OFFSET(Results!$S$2,1,Categories!$B34,77,1)),(Results!$G$3:$G$79)*(Results!$F$3:$F$79=Categories!R$1)))</f>
        <v>15</v>
      </c>
      <c r="S40" s="75">
        <f t="array" aca="1" ref="S40" ca="1">SUM(IF(ISNUMBER(OFFSET(Results!$S$2,1,Categories!$B34,77,1)),(Results!$G$3:$G$79)*(Results!$F$3:$F$79=Categories!S$1)))</f>
        <v>12</v>
      </c>
      <c r="T40" s="75">
        <f t="array" aca="1" ref="T40" ca="1">SUM(IF(ISNUMBER(OFFSET(Results!$S$2,1,Categories!$B34,77,1)),(Results!$G$3:$G$79)*(Results!$F$3:$F$79=Categories!T$1)))</f>
        <v>12</v>
      </c>
      <c r="U40" s="75">
        <f t="array" aca="1" ref="U40" ca="1">SUM(IF(ISNUMBER(OFFSET(Results!$S$2,1,Categories!$B34,77,1)),(Results!$G$3:$G$79)*(Results!$F$3:$F$79=Categories!U$1)))</f>
        <v>12</v>
      </c>
      <c r="V40" s="75">
        <f t="array" aca="1" ref="V40" ca="1">SUM(IF(ISNUMBER(OFFSET(Results!$S$2,1,Categories!$B34,77,1)),(Results!$G$3:$G$79)*(Results!$F$3:$F$79=Categories!V$1)))</f>
        <v>14</v>
      </c>
      <c r="W40" s="75">
        <f t="array" aca="1" ref="W40" ca="1">SUM(IF(ISNUMBER(OFFSET(Results!$S$2,1,Categories!$B34,77,1)),(Results!$G$3:$G$79)*(Results!$F$3:$F$79=Categories!W$1)))</f>
        <v>15</v>
      </c>
      <c r="X40" s="75">
        <f t="array" aca="1" ref="X40" ca="1">SUM(IF(ISNUMBER(OFFSET(Results!$S$2,1,Categories!$B34,77,1)),(Results!$G$3:$G$79)*(Results!$F$3:$F$79=Categories!X$1)))</f>
        <v>5</v>
      </c>
      <c r="Y40" s="75">
        <f t="array" aca="1" ref="Y40" ca="1">SUM(IF(ISNUMBER(OFFSET(Results!$S$2,1,Categories!$B34,77,1)),(Results!$G$3:$G$79)*(Results!$F$3:$F$79=Categories!Y$1)))</f>
        <v>9</v>
      </c>
      <c r="Z40" s="75">
        <f t="array" aca="1" ref="Z40" ca="1">SUM(IF(ISNUMBER(OFFSET(Results!$S$2,1,Categories!$B34,77,1)),(Results!$G$3:$G$79)*(Results!$F$3:$F$79=Categories!Z$1)))</f>
        <v>6</v>
      </c>
      <c r="AA40" s="65">
        <f t="shared" ca="1" si="24"/>
        <v>0.78333333333333333</v>
      </c>
      <c r="AB40" s="65">
        <f t="shared" ca="1" si="25"/>
        <v>0.6875</v>
      </c>
      <c r="AC40" s="65">
        <f t="shared" ca="1" si="26"/>
        <v>1</v>
      </c>
      <c r="AD40" s="65">
        <f t="shared" ca="1" si="27"/>
        <v>0.16666666666666666</v>
      </c>
      <c r="AE40" s="65">
        <f t="shared" ca="1" si="28"/>
        <v>0.7142857142857143</v>
      </c>
      <c r="AF40" s="65">
        <f t="shared" ca="1" si="29"/>
        <v>0.6</v>
      </c>
      <c r="AG40" s="65">
        <f t="shared" ca="1" si="30"/>
        <v>0.4</v>
      </c>
      <c r="AH40" s="65">
        <f t="shared" ca="1" si="31"/>
        <v>0.33333333333333331</v>
      </c>
      <c r="AI40" s="65">
        <f t="shared" ca="1" si="32"/>
        <v>0.5</v>
      </c>
      <c r="AJ40">
        <f t="shared" ca="1" si="33"/>
        <v>18</v>
      </c>
      <c r="AK40">
        <f t="shared" ca="1" si="34"/>
        <v>34</v>
      </c>
      <c r="AL40">
        <f t="shared" ca="1" si="35"/>
        <v>1</v>
      </c>
      <c r="AM40">
        <f t="shared" ca="1" si="36"/>
        <v>45</v>
      </c>
      <c r="AN40">
        <f t="shared" ca="1" si="37"/>
        <v>26</v>
      </c>
      <c r="AO40">
        <f t="shared" ca="1" si="38"/>
        <v>39</v>
      </c>
      <c r="AP40">
        <f t="shared" ca="1" si="39"/>
        <v>40</v>
      </c>
      <c r="AQ40">
        <f t="shared" ca="1" si="40"/>
        <v>30</v>
      </c>
      <c r="AR40">
        <f t="shared" ca="1" si="41"/>
        <v>37</v>
      </c>
    </row>
    <row r="41" spans="1:44" x14ac:dyDescent="0.3">
      <c r="A41">
        <v>40</v>
      </c>
      <c r="B41">
        <f>MATCH(C41,Results!T$2:BQ$2,0)</f>
        <v>43</v>
      </c>
      <c r="C41" s="56" t="s">
        <v>716</v>
      </c>
      <c r="D41" s="65">
        <f>HLOOKUP($C41,Results!$T$2:$BQ$84,82,FALSE)</f>
        <v>0.59750000000000003</v>
      </c>
      <c r="E41" s="77">
        <f t="shared" ca="1" si="21"/>
        <v>0.59750000000000003</v>
      </c>
      <c r="F41" s="66">
        <f>HLOOKUP($C41,Results!$T$2:$BQ$84,83,FALSE)</f>
        <v>40</v>
      </c>
      <c r="G41" s="76">
        <f t="shared" si="22"/>
        <v>59.75</v>
      </c>
      <c r="H41">
        <f>SUMIF(Results!$F3:$F79,Categories!H$1,Results!$BJ$3:$BJ$79)</f>
        <v>11.75</v>
      </c>
      <c r="I41">
        <f>SUMIF(Results!$F3:$F79,Categories!I$1,Results!$BJ$3:$BJ$79)</f>
        <v>5.5</v>
      </c>
      <c r="J41">
        <f>SUMIF(Results!$F3:$F79,Categories!J$1,Results!$BJ$3:$BJ$79)</f>
        <v>3</v>
      </c>
      <c r="K41">
        <f>SUMIF(Results!$F3:$F79,Categories!K$1,Results!$BJ$3:$BJ$79)</f>
        <v>10</v>
      </c>
      <c r="L41">
        <f>SUMIF(Results!$F3:$F79,Categories!L$1,Results!$BJ$3:$BJ$79)</f>
        <v>11</v>
      </c>
      <c r="M41">
        <f>SUMIF(Results!$F3:$F79,Categories!M$1,Results!$BJ$3:$BJ$79)</f>
        <v>11</v>
      </c>
      <c r="N41">
        <f>SUMIF(Results!$F3:$F79,Categories!N$1,Results!$BJ$3:$BJ$79)</f>
        <v>3.5</v>
      </c>
      <c r="O41">
        <f>SUMIF(Results!$F3:$F79,Categories!O$1,Results!$BJ$3:$BJ$79)</f>
        <v>0</v>
      </c>
      <c r="P41">
        <f>SUMIF(Results!$F3:$F79,Categories!P$1,Results!$BJ$3:$BJ$79)</f>
        <v>4</v>
      </c>
      <c r="Q41" s="76">
        <f t="shared" ca="1" si="23"/>
        <v>100</v>
      </c>
      <c r="R41" s="75">
        <f t="array" aca="1" ref="R41" ca="1">SUM(IF(ISNUMBER(OFFSET(Results!$S$2,1,Categories!$B47,77,1)),(Results!$G$3:$G$79)*(Results!$F$3:$F$79=Categories!R$1)))</f>
        <v>15</v>
      </c>
      <c r="S41" s="75">
        <f t="array" aca="1" ref="S41" ca="1">SUM(IF(ISNUMBER(OFFSET(Results!$S$2,1,Categories!$B47,77,1)),(Results!$G$3:$G$79)*(Results!$F$3:$F$79=Categories!S$1)))</f>
        <v>12</v>
      </c>
      <c r="T41" s="75">
        <f t="array" aca="1" ref="T41" ca="1">SUM(IF(ISNUMBER(OFFSET(Results!$S$2,1,Categories!$B47,77,1)),(Results!$G$3:$G$79)*(Results!$F$3:$F$79=Categories!T$1)))</f>
        <v>12</v>
      </c>
      <c r="U41" s="75">
        <f t="array" aca="1" ref="U41" ca="1">SUM(IF(ISNUMBER(OFFSET(Results!$S$2,1,Categories!$B47,77,1)),(Results!$G$3:$G$79)*(Results!$F$3:$F$79=Categories!U$1)))</f>
        <v>12</v>
      </c>
      <c r="V41" s="75">
        <f t="array" aca="1" ref="V41" ca="1">SUM(IF(ISNUMBER(OFFSET(Results!$S$2,1,Categories!$B47,77,1)),(Results!$G$3:$G$79)*(Results!$F$3:$F$79=Categories!V$1)))</f>
        <v>14</v>
      </c>
      <c r="W41" s="75">
        <f t="array" aca="1" ref="W41" ca="1">SUM(IF(ISNUMBER(OFFSET(Results!$S$2,1,Categories!$B47,77,1)),(Results!$G$3:$G$79)*(Results!$F$3:$F$79=Categories!W$1)))</f>
        <v>15</v>
      </c>
      <c r="X41" s="75">
        <f t="array" aca="1" ref="X41" ca="1">SUM(IF(ISNUMBER(OFFSET(Results!$S$2,1,Categories!$B47,77,1)),(Results!$G$3:$G$79)*(Results!$F$3:$F$79=Categories!X$1)))</f>
        <v>5</v>
      </c>
      <c r="Y41" s="75">
        <f t="array" aca="1" ref="Y41" ca="1">SUM(IF(ISNUMBER(OFFSET(Results!$S$2,1,Categories!$B47,77,1)),(Results!$G$3:$G$79)*(Results!$F$3:$F$79=Categories!Y$1)))</f>
        <v>9</v>
      </c>
      <c r="Z41" s="75">
        <f t="array" aca="1" ref="Z41" ca="1">SUM(IF(ISNUMBER(OFFSET(Results!$S$2,1,Categories!$B47,77,1)),(Results!$G$3:$G$79)*(Results!$F$3:$F$79=Categories!Z$1)))</f>
        <v>6</v>
      </c>
      <c r="AA41" s="65">
        <f t="shared" ca="1" si="24"/>
        <v>0.78333333333333333</v>
      </c>
      <c r="AB41" s="65">
        <f t="shared" ca="1" si="25"/>
        <v>0.45833333333333331</v>
      </c>
      <c r="AC41" s="65">
        <f t="shared" ca="1" si="26"/>
        <v>0.25</v>
      </c>
      <c r="AD41" s="65">
        <f t="shared" ca="1" si="27"/>
        <v>0.83333333333333337</v>
      </c>
      <c r="AE41" s="65">
        <f t="shared" ca="1" si="28"/>
        <v>0.7857142857142857</v>
      </c>
      <c r="AF41" s="65">
        <f t="shared" ca="1" si="29"/>
        <v>0.73333333333333328</v>
      </c>
      <c r="AG41" s="65">
        <f t="shared" ca="1" si="30"/>
        <v>0.7</v>
      </c>
      <c r="AH41" s="65">
        <f t="shared" ca="1" si="31"/>
        <v>0</v>
      </c>
      <c r="AI41" s="65">
        <f t="shared" ca="1" si="32"/>
        <v>0.66666666666666663</v>
      </c>
      <c r="AJ41">
        <f t="shared" ca="1" si="33"/>
        <v>18</v>
      </c>
      <c r="AK41">
        <f t="shared" ca="1" si="34"/>
        <v>43</v>
      </c>
      <c r="AL41">
        <f t="shared" ca="1" si="35"/>
        <v>46</v>
      </c>
      <c r="AM41">
        <f t="shared" ca="1" si="36"/>
        <v>17</v>
      </c>
      <c r="AN41">
        <f t="shared" ca="1" si="37"/>
        <v>23</v>
      </c>
      <c r="AO41">
        <f t="shared" ca="1" si="38"/>
        <v>32</v>
      </c>
      <c r="AP41">
        <f t="shared" ca="1" si="39"/>
        <v>28</v>
      </c>
      <c r="AQ41">
        <f t="shared" ca="1" si="40"/>
        <v>49</v>
      </c>
      <c r="AR41">
        <f t="shared" ca="1" si="41"/>
        <v>26</v>
      </c>
    </row>
    <row r="42" spans="1:44" x14ac:dyDescent="0.3">
      <c r="A42">
        <v>41</v>
      </c>
      <c r="B42">
        <f>MATCH(C42,Results!T$2:BQ$2,0)</f>
        <v>35</v>
      </c>
      <c r="C42" s="56" t="s">
        <v>700</v>
      </c>
      <c r="D42" s="65">
        <f>HLOOKUP($C42,Results!$T$2:$BQ$84,82,FALSE)</f>
        <v>0.59250000000000003</v>
      </c>
      <c r="E42" s="77">
        <f t="shared" ca="1" si="21"/>
        <v>0.59250000000000003</v>
      </c>
      <c r="F42" s="66">
        <f>HLOOKUP($C42,Results!$T$2:$BQ$84,83,FALSE)</f>
        <v>41</v>
      </c>
      <c r="G42" s="76">
        <f t="shared" si="22"/>
        <v>59.25</v>
      </c>
      <c r="H42">
        <f>SUMIF(Results!$F3:$F79,Categories!H$1,Results!$BB$3:$BB$79)</f>
        <v>10.5</v>
      </c>
      <c r="I42">
        <f>SUMIF(Results!$F3:$F79,Categories!I$1,Results!$BB$3:$BB$79)</f>
        <v>6</v>
      </c>
      <c r="J42">
        <f>SUMIF(Results!$F3:$F79,Categories!J$1,Results!$BB$3:$BB$79)</f>
        <v>12</v>
      </c>
      <c r="K42">
        <f>SUMIF(Results!$F3:$F79,Categories!K$1,Results!$BB$3:$BB$79)</f>
        <v>6.5</v>
      </c>
      <c r="L42">
        <f>SUMIF(Results!$F3:$F79,Categories!L$1,Results!$BB$3:$BB$79)</f>
        <v>5</v>
      </c>
      <c r="M42">
        <f>SUMIF(Results!$F3:$F79,Categories!M$1,Results!$BB$3:$BB$79)</f>
        <v>8.5</v>
      </c>
      <c r="N42">
        <f>SUMIF(Results!$F3:$F79,Categories!N$1,Results!$BB$3:$BB$79)</f>
        <v>2</v>
      </c>
      <c r="O42">
        <f>SUMIF(Results!$F3:$F79,Categories!O$1,Results!$BB$3:$BB$79)</f>
        <v>5.5</v>
      </c>
      <c r="P42">
        <f>SUMIF(Results!$F3:$F79,Categories!P$1,Results!$BB$3:$BB$79)</f>
        <v>3.25</v>
      </c>
      <c r="Q42" s="76">
        <f t="shared" ca="1" si="23"/>
        <v>100</v>
      </c>
      <c r="R42" s="75">
        <f t="array" aca="1" ref="R42" ca="1">SUM(IF(ISNUMBER(OFFSET(Results!$S$2,1,Categories!$B39,77,1)),(Results!$G$3:$G$79)*(Results!$F$3:$F$79=Categories!R$1)))</f>
        <v>15</v>
      </c>
      <c r="S42" s="75">
        <f t="array" aca="1" ref="S42" ca="1">SUM(IF(ISNUMBER(OFFSET(Results!$S$2,1,Categories!$B39,77,1)),(Results!$G$3:$G$79)*(Results!$F$3:$F$79=Categories!S$1)))</f>
        <v>12</v>
      </c>
      <c r="T42" s="75">
        <f t="array" aca="1" ref="T42" ca="1">SUM(IF(ISNUMBER(OFFSET(Results!$S$2,1,Categories!$B39,77,1)),(Results!$G$3:$G$79)*(Results!$F$3:$F$79=Categories!T$1)))</f>
        <v>12</v>
      </c>
      <c r="U42" s="75">
        <f t="array" aca="1" ref="U42" ca="1">SUM(IF(ISNUMBER(OFFSET(Results!$S$2,1,Categories!$B39,77,1)),(Results!$G$3:$G$79)*(Results!$F$3:$F$79=Categories!U$1)))</f>
        <v>12</v>
      </c>
      <c r="V42" s="75">
        <f t="array" aca="1" ref="V42" ca="1">SUM(IF(ISNUMBER(OFFSET(Results!$S$2,1,Categories!$B39,77,1)),(Results!$G$3:$G$79)*(Results!$F$3:$F$79=Categories!V$1)))</f>
        <v>14</v>
      </c>
      <c r="W42" s="75">
        <f t="array" aca="1" ref="W42" ca="1">SUM(IF(ISNUMBER(OFFSET(Results!$S$2,1,Categories!$B39,77,1)),(Results!$G$3:$G$79)*(Results!$F$3:$F$79=Categories!W$1)))</f>
        <v>15</v>
      </c>
      <c r="X42" s="75">
        <f t="array" aca="1" ref="X42" ca="1">SUM(IF(ISNUMBER(OFFSET(Results!$S$2,1,Categories!$B39,77,1)),(Results!$G$3:$G$79)*(Results!$F$3:$F$79=Categories!X$1)))</f>
        <v>5</v>
      </c>
      <c r="Y42" s="75">
        <f t="array" aca="1" ref="Y42" ca="1">SUM(IF(ISNUMBER(OFFSET(Results!$S$2,1,Categories!$B39,77,1)),(Results!$G$3:$G$79)*(Results!$F$3:$F$79=Categories!Y$1)))</f>
        <v>9</v>
      </c>
      <c r="Z42" s="75">
        <f t="array" aca="1" ref="Z42" ca="1">SUM(IF(ISNUMBER(OFFSET(Results!$S$2,1,Categories!$B39,77,1)),(Results!$G$3:$G$79)*(Results!$F$3:$F$79=Categories!Z$1)))</f>
        <v>6</v>
      </c>
      <c r="AA42" s="65">
        <f t="shared" ca="1" si="24"/>
        <v>0.7</v>
      </c>
      <c r="AB42" s="65">
        <f t="shared" ca="1" si="25"/>
        <v>0.5</v>
      </c>
      <c r="AC42" s="65">
        <f t="shared" ca="1" si="26"/>
        <v>1</v>
      </c>
      <c r="AD42" s="65">
        <f t="shared" ca="1" si="27"/>
        <v>0.54166666666666663</v>
      </c>
      <c r="AE42" s="65">
        <f t="shared" ca="1" si="28"/>
        <v>0.35714285714285715</v>
      </c>
      <c r="AF42" s="65">
        <f t="shared" ca="1" si="29"/>
        <v>0.56666666666666665</v>
      </c>
      <c r="AG42" s="65">
        <f t="shared" ca="1" si="30"/>
        <v>0.4</v>
      </c>
      <c r="AH42" s="65">
        <f t="shared" ca="1" si="31"/>
        <v>0.61111111111111116</v>
      </c>
      <c r="AI42" s="65">
        <f t="shared" ca="1" si="32"/>
        <v>0.54166666666666663</v>
      </c>
      <c r="AJ42">
        <f t="shared" ca="1" si="33"/>
        <v>33</v>
      </c>
      <c r="AK42">
        <f t="shared" ca="1" si="34"/>
        <v>42</v>
      </c>
      <c r="AL42">
        <f t="shared" ca="1" si="35"/>
        <v>1</v>
      </c>
      <c r="AM42">
        <f t="shared" ca="1" si="36"/>
        <v>32</v>
      </c>
      <c r="AN42">
        <f t="shared" ca="1" si="37"/>
        <v>46</v>
      </c>
      <c r="AO42">
        <f t="shared" ca="1" si="38"/>
        <v>43</v>
      </c>
      <c r="AP42">
        <f t="shared" ca="1" si="39"/>
        <v>40</v>
      </c>
      <c r="AQ42">
        <f t="shared" ca="1" si="40"/>
        <v>16</v>
      </c>
      <c r="AR42">
        <f t="shared" ca="1" si="41"/>
        <v>35</v>
      </c>
    </row>
    <row r="43" spans="1:44" x14ac:dyDescent="0.3">
      <c r="A43">
        <v>42</v>
      </c>
      <c r="B43">
        <f>MATCH(C43,Results!T$2:BQ$2,0)</f>
        <v>2</v>
      </c>
      <c r="C43" s="56" t="s">
        <v>634</v>
      </c>
      <c r="D43" s="65">
        <f>HLOOKUP($C43,Results!$T$2:$BQ$84,82,FALSE)</f>
        <v>0.58250000000000002</v>
      </c>
      <c r="E43" s="77">
        <f t="shared" ca="1" si="21"/>
        <v>0.58250000000000002</v>
      </c>
      <c r="F43" s="66">
        <f>HLOOKUP($C43,Results!$T$2:$BQ$84,83,FALSE)</f>
        <v>42</v>
      </c>
      <c r="G43" s="76">
        <f t="shared" si="22"/>
        <v>58.25</v>
      </c>
      <c r="H43">
        <f>SUMIF(Results!$F3:$F79,Categories!H$1,Results!$U$3:$U$79)</f>
        <v>10.25</v>
      </c>
      <c r="I43">
        <f>SUMIF(Results!$F3:$F79,Categories!I$1,Results!$U$3:$U$79)</f>
        <v>4</v>
      </c>
      <c r="J43">
        <f>SUMIF(Results!$F3:$F79,Categories!J$1,Results!$U$3:$U$79)</f>
        <v>5</v>
      </c>
      <c r="K43">
        <f>SUMIF(Results!$F3:$F79,Categories!K$1,Results!$U$3:$U$79)</f>
        <v>8</v>
      </c>
      <c r="L43">
        <f>SUMIF(Results!$F3:$F79,Categories!L$1,Results!$U$3:$U$79)</f>
        <v>8</v>
      </c>
      <c r="M43">
        <f>SUMIF(Results!$F3:$F79,Categories!M$1,Results!$U$3:$U$79)</f>
        <v>14</v>
      </c>
      <c r="N43">
        <f>SUMIF(Results!$F3:$F79,Categories!N$1,Results!$U$3:$U$79)</f>
        <v>4</v>
      </c>
      <c r="O43">
        <f>SUMIF(Results!$F3:$F79,Categories!O$1,Results!$U$3:$U$79)</f>
        <v>3</v>
      </c>
      <c r="P43">
        <f>SUMIF(Results!$F3:$F79,Categories!P$1,Results!$U$3:$U$79)</f>
        <v>2</v>
      </c>
      <c r="Q43" s="76">
        <f t="shared" ca="1" si="23"/>
        <v>100</v>
      </c>
      <c r="R43" s="75">
        <f t="array" aca="1" ref="R43" ca="1">SUM(IF(ISNUMBER(OFFSET(Results!$S$2,1,Categories!$B4,77,1)),(Results!$G$3:$G$79)*(Results!$F$3:$F$79=Categories!R$1)))</f>
        <v>15</v>
      </c>
      <c r="S43" s="75">
        <f t="array" aca="1" ref="S43" ca="1">SUM(IF(ISNUMBER(OFFSET(Results!$S$2,1,Categories!$B4,77,1)),(Results!$G$3:$G$79)*(Results!$F$3:$F$79=Categories!S$1)))</f>
        <v>12</v>
      </c>
      <c r="T43" s="75">
        <f t="array" aca="1" ref="T43" ca="1">SUM(IF(ISNUMBER(OFFSET(Results!$S$2,1,Categories!$B4,77,1)),(Results!$G$3:$G$79)*(Results!$F$3:$F$79=Categories!T$1)))</f>
        <v>12</v>
      </c>
      <c r="U43" s="75">
        <f t="array" aca="1" ref="U43" ca="1">SUM(IF(ISNUMBER(OFFSET(Results!$S$2,1,Categories!$B4,77,1)),(Results!$G$3:$G$79)*(Results!$F$3:$F$79=Categories!U$1)))</f>
        <v>12</v>
      </c>
      <c r="V43" s="75">
        <f t="array" aca="1" ref="V43" ca="1">SUM(IF(ISNUMBER(OFFSET(Results!$S$2,1,Categories!$B4,77,1)),(Results!$G$3:$G$79)*(Results!$F$3:$F$79=Categories!V$1)))</f>
        <v>14</v>
      </c>
      <c r="W43" s="75">
        <f t="array" aca="1" ref="W43" ca="1">SUM(IF(ISNUMBER(OFFSET(Results!$S$2,1,Categories!$B4,77,1)),(Results!$G$3:$G$79)*(Results!$F$3:$F$79=Categories!W$1)))</f>
        <v>15</v>
      </c>
      <c r="X43" s="75">
        <f t="array" aca="1" ref="X43" ca="1">SUM(IF(ISNUMBER(OFFSET(Results!$S$2,1,Categories!$B4,77,1)),(Results!$G$3:$G$79)*(Results!$F$3:$F$79=Categories!X$1)))</f>
        <v>5</v>
      </c>
      <c r="Y43" s="75">
        <f t="array" aca="1" ref="Y43" ca="1">SUM(IF(ISNUMBER(OFFSET(Results!$S$2,1,Categories!$B4,77,1)),(Results!$G$3:$G$79)*(Results!$F$3:$F$79=Categories!Y$1)))</f>
        <v>9</v>
      </c>
      <c r="Z43" s="75">
        <f t="array" aca="1" ref="Z43" ca="1">SUM(IF(ISNUMBER(OFFSET(Results!$S$2,1,Categories!$B4,77,1)),(Results!$G$3:$G$79)*(Results!$F$3:$F$79=Categories!Z$1)))</f>
        <v>6</v>
      </c>
      <c r="AA43" s="65">
        <f t="shared" ca="1" si="24"/>
        <v>0.68333333333333335</v>
      </c>
      <c r="AB43" s="65">
        <f t="shared" ca="1" si="25"/>
        <v>0.33333333333333331</v>
      </c>
      <c r="AC43" s="65">
        <f t="shared" ca="1" si="26"/>
        <v>0.41666666666666669</v>
      </c>
      <c r="AD43" s="65">
        <f t="shared" ca="1" si="27"/>
        <v>0.66666666666666663</v>
      </c>
      <c r="AE43" s="65">
        <f t="shared" ca="1" si="28"/>
        <v>0.5714285714285714</v>
      </c>
      <c r="AF43" s="65">
        <f t="shared" ca="1" si="29"/>
        <v>0.93333333333333335</v>
      </c>
      <c r="AG43" s="65">
        <f t="shared" ca="1" si="30"/>
        <v>0.8</v>
      </c>
      <c r="AH43" s="65">
        <f t="shared" ca="1" si="31"/>
        <v>0.33333333333333331</v>
      </c>
      <c r="AI43" s="65">
        <f t="shared" ca="1" si="32"/>
        <v>0.33333333333333331</v>
      </c>
      <c r="AJ43">
        <f t="shared" ca="1" si="33"/>
        <v>37</v>
      </c>
      <c r="AK43">
        <f t="shared" ca="1" si="34"/>
        <v>46</v>
      </c>
      <c r="AL43">
        <f t="shared" ca="1" si="35"/>
        <v>39</v>
      </c>
      <c r="AM43">
        <f t="shared" ca="1" si="36"/>
        <v>27</v>
      </c>
      <c r="AN43">
        <f t="shared" ca="1" si="37"/>
        <v>34</v>
      </c>
      <c r="AO43">
        <f t="shared" ca="1" si="38"/>
        <v>7</v>
      </c>
      <c r="AP43">
        <f t="shared" ca="1" si="39"/>
        <v>22</v>
      </c>
      <c r="AQ43">
        <f t="shared" ca="1" si="40"/>
        <v>30</v>
      </c>
      <c r="AR43">
        <f t="shared" ca="1" si="41"/>
        <v>44</v>
      </c>
    </row>
    <row r="44" spans="1:44" x14ac:dyDescent="0.3">
      <c r="A44">
        <v>43</v>
      </c>
      <c r="B44">
        <f>MATCH(C44,Results!T$2:BQ$2,0)</f>
        <v>44</v>
      </c>
      <c r="C44" s="56" t="s">
        <v>718</v>
      </c>
      <c r="D44" s="65">
        <f>HLOOKUP($C44,Results!$T$2:$BQ$84,82,FALSE)</f>
        <v>0.5575</v>
      </c>
      <c r="E44" s="77">
        <f t="shared" ca="1" si="21"/>
        <v>0.5575</v>
      </c>
      <c r="F44" s="66">
        <f>HLOOKUP($C44,Results!$T$2:$BQ$84,83,FALSE)</f>
        <v>43</v>
      </c>
      <c r="G44" s="76">
        <f t="shared" si="22"/>
        <v>55.75</v>
      </c>
      <c r="H44">
        <f>SUMIF(Results!$F3:$F79,Categories!H$1,Results!$BK$3:$BK$79)</f>
        <v>9.75</v>
      </c>
      <c r="I44">
        <f>SUMIF(Results!$F3:$F79,Categories!I$1,Results!$BK$3:$BK$79)</f>
        <v>8.5</v>
      </c>
      <c r="J44">
        <f>SUMIF(Results!$F3:$F79,Categories!J$1,Results!$BK$3:$BK$79)</f>
        <v>10</v>
      </c>
      <c r="K44">
        <f>SUMIF(Results!$F3:$F79,Categories!K$1,Results!$BK$3:$BK$79)</f>
        <v>4</v>
      </c>
      <c r="L44">
        <f>SUMIF(Results!$F3:$F79,Categories!L$1,Results!$BK$3:$BK$79)</f>
        <v>7.5</v>
      </c>
      <c r="M44">
        <f>SUMIF(Results!$F3:$F79,Categories!M$1,Results!$BK$3:$BK$79)</f>
        <v>6.5</v>
      </c>
      <c r="N44">
        <f>SUMIF(Results!$F3:$F79,Categories!N$1,Results!$BK$3:$BK$79)</f>
        <v>3</v>
      </c>
      <c r="O44">
        <f>SUMIF(Results!$F3:$F79,Categories!O$1,Results!$BK$3:$BK$79)</f>
        <v>5</v>
      </c>
      <c r="P44">
        <f>SUMIF(Results!$F3:$F79,Categories!P$1,Results!$BK$3:$BK$79)</f>
        <v>1.5</v>
      </c>
      <c r="Q44" s="76">
        <f t="shared" ca="1" si="23"/>
        <v>100</v>
      </c>
      <c r="R44" s="75">
        <f t="array" aca="1" ref="R44" ca="1">SUM(IF(ISNUMBER(OFFSET(Results!$S$2,1,Categories!$B16,77,1)),(Results!$G$3:$G$79)*(Results!$F$3:$F$79=Categories!R$1)))</f>
        <v>15</v>
      </c>
      <c r="S44" s="75">
        <f t="array" aca="1" ref="S44" ca="1">SUM(IF(ISNUMBER(OFFSET(Results!$S$2,1,Categories!$B16,77,1)),(Results!$G$3:$G$79)*(Results!$F$3:$F$79=Categories!S$1)))</f>
        <v>12</v>
      </c>
      <c r="T44" s="75">
        <f t="array" aca="1" ref="T44" ca="1">SUM(IF(ISNUMBER(OFFSET(Results!$S$2,1,Categories!$B16,77,1)),(Results!$G$3:$G$79)*(Results!$F$3:$F$79=Categories!T$1)))</f>
        <v>12</v>
      </c>
      <c r="U44" s="75">
        <f t="array" aca="1" ref="U44" ca="1">SUM(IF(ISNUMBER(OFFSET(Results!$S$2,1,Categories!$B16,77,1)),(Results!$G$3:$G$79)*(Results!$F$3:$F$79=Categories!U$1)))</f>
        <v>12</v>
      </c>
      <c r="V44" s="75">
        <f t="array" aca="1" ref="V44" ca="1">SUM(IF(ISNUMBER(OFFSET(Results!$S$2,1,Categories!$B16,77,1)),(Results!$G$3:$G$79)*(Results!$F$3:$F$79=Categories!V$1)))</f>
        <v>14</v>
      </c>
      <c r="W44" s="75">
        <f t="array" aca="1" ref="W44" ca="1">SUM(IF(ISNUMBER(OFFSET(Results!$S$2,1,Categories!$B16,77,1)),(Results!$G$3:$G$79)*(Results!$F$3:$F$79=Categories!W$1)))</f>
        <v>15</v>
      </c>
      <c r="X44" s="75">
        <f t="array" aca="1" ref="X44" ca="1">SUM(IF(ISNUMBER(OFFSET(Results!$S$2,1,Categories!$B16,77,1)),(Results!$G$3:$G$79)*(Results!$F$3:$F$79=Categories!X$1)))</f>
        <v>5</v>
      </c>
      <c r="Y44" s="75">
        <f t="array" aca="1" ref="Y44" ca="1">SUM(IF(ISNUMBER(OFFSET(Results!$S$2,1,Categories!$B16,77,1)),(Results!$G$3:$G$79)*(Results!$F$3:$F$79=Categories!Y$1)))</f>
        <v>9</v>
      </c>
      <c r="Z44" s="75">
        <f t="array" aca="1" ref="Z44" ca="1">SUM(IF(ISNUMBER(OFFSET(Results!$S$2,1,Categories!$B16,77,1)),(Results!$G$3:$G$79)*(Results!$F$3:$F$79=Categories!Z$1)))</f>
        <v>6</v>
      </c>
      <c r="AA44" s="65">
        <f t="shared" ca="1" si="24"/>
        <v>0.65</v>
      </c>
      <c r="AB44" s="65">
        <f t="shared" ca="1" si="25"/>
        <v>0.70833333333333337</v>
      </c>
      <c r="AC44" s="65">
        <f t="shared" ca="1" si="26"/>
        <v>0.83333333333333337</v>
      </c>
      <c r="AD44" s="65">
        <f t="shared" ca="1" si="27"/>
        <v>0.33333333333333331</v>
      </c>
      <c r="AE44" s="65">
        <f t="shared" ca="1" si="28"/>
        <v>0.5357142857142857</v>
      </c>
      <c r="AF44" s="65">
        <f t="shared" ca="1" si="29"/>
        <v>0.43333333333333335</v>
      </c>
      <c r="AG44" s="65">
        <f t="shared" ca="1" si="30"/>
        <v>0.6</v>
      </c>
      <c r="AH44" s="65">
        <f t="shared" ca="1" si="31"/>
        <v>0.55555555555555558</v>
      </c>
      <c r="AI44" s="65">
        <f t="shared" ca="1" si="32"/>
        <v>0.25</v>
      </c>
      <c r="AJ44">
        <f t="shared" ca="1" si="33"/>
        <v>42</v>
      </c>
      <c r="AK44">
        <f t="shared" ca="1" si="34"/>
        <v>30</v>
      </c>
      <c r="AL44">
        <f t="shared" ca="1" si="35"/>
        <v>23</v>
      </c>
      <c r="AM44">
        <f t="shared" ca="1" si="36"/>
        <v>41</v>
      </c>
      <c r="AN44">
        <f t="shared" ca="1" si="37"/>
        <v>41</v>
      </c>
      <c r="AO44">
        <f t="shared" ca="1" si="38"/>
        <v>48</v>
      </c>
      <c r="AP44">
        <f t="shared" ca="1" si="39"/>
        <v>29</v>
      </c>
      <c r="AQ44">
        <f t="shared" ca="1" si="40"/>
        <v>17</v>
      </c>
      <c r="AR44">
        <f t="shared" ca="1" si="41"/>
        <v>49</v>
      </c>
    </row>
    <row r="45" spans="1:44" x14ac:dyDescent="0.3">
      <c r="A45">
        <v>44</v>
      </c>
      <c r="B45">
        <f>MATCH(C45,Results!T$2:BQ$2,0)</f>
        <v>27</v>
      </c>
      <c r="C45" s="56" t="s">
        <v>684</v>
      </c>
      <c r="D45" s="65">
        <f>HLOOKUP($C45,Results!$T$2:$BQ$84,82,FALSE)</f>
        <v>0.5575</v>
      </c>
      <c r="E45" s="77">
        <f t="shared" ca="1" si="21"/>
        <v>0.5575</v>
      </c>
      <c r="F45" s="66">
        <f>HLOOKUP($C45,Results!$T$2:$BQ$84,83,FALSE)</f>
        <v>43</v>
      </c>
      <c r="G45" s="76">
        <f t="shared" si="22"/>
        <v>55.75</v>
      </c>
      <c r="H45">
        <f>SUMIF(Results!$F3:$F79,Categories!H$1,Results!$AT$3:$AT$79)</f>
        <v>6.25</v>
      </c>
      <c r="I45">
        <f>SUMIF(Results!$F3:$F79,Categories!I$1,Results!$AT$3:$AT$79)</f>
        <v>7</v>
      </c>
      <c r="J45">
        <f>SUMIF(Results!$F3:$F79,Categories!J$1,Results!$AT$3:$AT$79)</f>
        <v>3.5</v>
      </c>
      <c r="K45">
        <f>SUMIF(Results!$F3:$F79,Categories!K$1,Results!$AT$3:$AT$79)</f>
        <v>3</v>
      </c>
      <c r="L45">
        <f>SUMIF(Results!$F3:$F79,Categories!L$1,Results!$AT$3:$AT$79)</f>
        <v>10</v>
      </c>
      <c r="M45">
        <f>SUMIF(Results!$F3:$F79,Categories!M$1,Results!$AT$3:$AT$79)</f>
        <v>10.5</v>
      </c>
      <c r="N45">
        <f>SUMIF(Results!$F3:$F79,Categories!N$1,Results!$AT$3:$AT$79)</f>
        <v>4.5</v>
      </c>
      <c r="O45">
        <f>SUMIF(Results!$F3:$F79,Categories!O$1,Results!$AT$3:$AT$79)</f>
        <v>9</v>
      </c>
      <c r="P45">
        <f>SUMIF(Results!$F3:$F79,Categories!P$1,Results!$AT$3:$AT$79)</f>
        <v>2</v>
      </c>
      <c r="Q45" s="76">
        <f t="shared" ca="1" si="23"/>
        <v>100</v>
      </c>
      <c r="R45" s="75">
        <f t="array" aca="1" ref="R45" ca="1">SUM(IF(ISNUMBER(OFFSET(Results!$S$2,1,Categories!$B31,77,1)),(Results!$G$3:$G$79)*(Results!$F$3:$F$79=Categories!R$1)))</f>
        <v>15</v>
      </c>
      <c r="S45" s="75">
        <f t="array" aca="1" ref="S45" ca="1">SUM(IF(ISNUMBER(OFFSET(Results!$S$2,1,Categories!$B31,77,1)),(Results!$G$3:$G$79)*(Results!$F$3:$F$79=Categories!S$1)))</f>
        <v>12</v>
      </c>
      <c r="T45" s="75">
        <f t="array" aca="1" ref="T45" ca="1">SUM(IF(ISNUMBER(OFFSET(Results!$S$2,1,Categories!$B31,77,1)),(Results!$G$3:$G$79)*(Results!$F$3:$F$79=Categories!T$1)))</f>
        <v>12</v>
      </c>
      <c r="U45" s="75">
        <f t="array" aca="1" ref="U45" ca="1">SUM(IF(ISNUMBER(OFFSET(Results!$S$2,1,Categories!$B31,77,1)),(Results!$G$3:$G$79)*(Results!$F$3:$F$79=Categories!U$1)))</f>
        <v>12</v>
      </c>
      <c r="V45" s="75">
        <f t="array" aca="1" ref="V45" ca="1">SUM(IF(ISNUMBER(OFFSET(Results!$S$2,1,Categories!$B31,77,1)),(Results!$G$3:$G$79)*(Results!$F$3:$F$79=Categories!V$1)))</f>
        <v>14</v>
      </c>
      <c r="W45" s="75">
        <f t="array" aca="1" ref="W45" ca="1">SUM(IF(ISNUMBER(OFFSET(Results!$S$2,1,Categories!$B31,77,1)),(Results!$G$3:$G$79)*(Results!$F$3:$F$79=Categories!W$1)))</f>
        <v>15</v>
      </c>
      <c r="X45" s="75">
        <f t="array" aca="1" ref="X45" ca="1">SUM(IF(ISNUMBER(OFFSET(Results!$S$2,1,Categories!$B31,77,1)),(Results!$G$3:$G$79)*(Results!$F$3:$F$79=Categories!X$1)))</f>
        <v>5</v>
      </c>
      <c r="Y45" s="75">
        <f t="array" aca="1" ref="Y45" ca="1">SUM(IF(ISNUMBER(OFFSET(Results!$S$2,1,Categories!$B31,77,1)),(Results!$G$3:$G$79)*(Results!$F$3:$F$79=Categories!Y$1)))</f>
        <v>9</v>
      </c>
      <c r="Z45" s="75">
        <f t="array" aca="1" ref="Z45" ca="1">SUM(IF(ISNUMBER(OFFSET(Results!$S$2,1,Categories!$B31,77,1)),(Results!$G$3:$G$79)*(Results!$F$3:$F$79=Categories!Z$1)))</f>
        <v>6</v>
      </c>
      <c r="AA45" s="65">
        <f t="shared" ca="1" si="24"/>
        <v>0.41666666666666669</v>
      </c>
      <c r="AB45" s="65">
        <f t="shared" ca="1" si="25"/>
        <v>0.58333333333333337</v>
      </c>
      <c r="AC45" s="65">
        <f t="shared" ca="1" si="26"/>
        <v>0.29166666666666669</v>
      </c>
      <c r="AD45" s="65">
        <f t="shared" ca="1" si="27"/>
        <v>0.25</v>
      </c>
      <c r="AE45" s="65">
        <f t="shared" ca="1" si="28"/>
        <v>0.7142857142857143</v>
      </c>
      <c r="AF45" s="65">
        <f t="shared" ca="1" si="29"/>
        <v>0.7</v>
      </c>
      <c r="AG45" s="65">
        <f t="shared" ca="1" si="30"/>
        <v>0.9</v>
      </c>
      <c r="AH45" s="65">
        <f t="shared" ca="1" si="31"/>
        <v>1</v>
      </c>
      <c r="AI45" s="65">
        <f t="shared" ca="1" si="32"/>
        <v>0.33333333333333331</v>
      </c>
      <c r="AJ45">
        <f t="shared" ca="1" si="33"/>
        <v>50</v>
      </c>
      <c r="AK45">
        <f t="shared" ca="1" si="34"/>
        <v>40</v>
      </c>
      <c r="AL45">
        <f t="shared" ca="1" si="35"/>
        <v>44</v>
      </c>
      <c r="AM45">
        <f t="shared" ca="1" si="36"/>
        <v>42</v>
      </c>
      <c r="AN45">
        <f t="shared" ca="1" si="37"/>
        <v>26</v>
      </c>
      <c r="AO45">
        <f t="shared" ca="1" si="38"/>
        <v>35</v>
      </c>
      <c r="AP45">
        <f t="shared" ca="1" si="39"/>
        <v>19</v>
      </c>
      <c r="AQ45">
        <f t="shared" ca="1" si="40"/>
        <v>1</v>
      </c>
      <c r="AR45">
        <f t="shared" ca="1" si="41"/>
        <v>44</v>
      </c>
    </row>
    <row r="46" spans="1:44" x14ac:dyDescent="0.3">
      <c r="A46">
        <v>45</v>
      </c>
      <c r="B46">
        <f>MATCH(C46,Results!T$2:BQ$2,0)</f>
        <v>16</v>
      </c>
      <c r="C46" s="56" t="s">
        <v>662</v>
      </c>
      <c r="D46" s="65">
        <f>HLOOKUP($C46,Results!$T$2:$BQ$84,82,FALSE)</f>
        <v>0.55500000000000005</v>
      </c>
      <c r="E46" s="77">
        <f t="shared" ca="1" si="21"/>
        <v>0.55500000000000005</v>
      </c>
      <c r="F46" s="66">
        <f>HLOOKUP($C46,Results!$T$2:$BQ$84,83,FALSE)</f>
        <v>45</v>
      </c>
      <c r="G46" s="76">
        <f t="shared" si="22"/>
        <v>55.5</v>
      </c>
      <c r="H46">
        <f>SUMIF(Results!$F3:$F79,Categories!H$1,Results!$AI$3:$AI$79)</f>
        <v>10.5</v>
      </c>
      <c r="I46">
        <f>SUMIF(Results!$F3:$F79,Categories!I$1,Results!$AI$3:$AI$79)</f>
        <v>4</v>
      </c>
      <c r="J46">
        <f>SUMIF(Results!$F3:$F79,Categories!J$1,Results!$AI$3:$AI$79)</f>
        <v>12</v>
      </c>
      <c r="K46">
        <f>SUMIF(Results!$F3:$F79,Categories!K$1,Results!$AI$3:$AI$79)</f>
        <v>5</v>
      </c>
      <c r="L46">
        <f>SUMIF(Results!$F3:$F79,Categories!L$1,Results!$AI$3:$AI$79)</f>
        <v>7</v>
      </c>
      <c r="M46">
        <f>SUMIF(Results!$F3:$F79,Categories!M$1,Results!$AI$3:$AI$79)</f>
        <v>7</v>
      </c>
      <c r="N46">
        <f>SUMIF(Results!$F3:$F79,Categories!N$1,Results!$AI$3:$AI$79)</f>
        <v>3</v>
      </c>
      <c r="O46">
        <f>SUMIF(Results!$F3:$F79,Categories!O$1,Results!$AI$3:$AI$79)</f>
        <v>5</v>
      </c>
      <c r="P46">
        <f>SUMIF(Results!$F3:$F79,Categories!P$1,Results!$AI$3:$AI$79)</f>
        <v>2</v>
      </c>
      <c r="Q46" s="76">
        <f t="shared" ca="1" si="23"/>
        <v>100</v>
      </c>
      <c r="R46" s="75">
        <f t="array" aca="1" ref="R46" ca="1">SUM(IF(ISNUMBER(OFFSET(Results!$S$2,1,Categories!$B21,77,1)),(Results!$G$3:$G$79)*(Results!$F$3:$F$79=Categories!R$1)))</f>
        <v>15</v>
      </c>
      <c r="S46" s="75">
        <f t="array" aca="1" ref="S46" ca="1">SUM(IF(ISNUMBER(OFFSET(Results!$S$2,1,Categories!$B21,77,1)),(Results!$G$3:$G$79)*(Results!$F$3:$F$79=Categories!S$1)))</f>
        <v>12</v>
      </c>
      <c r="T46" s="75">
        <f t="array" aca="1" ref="T46" ca="1">SUM(IF(ISNUMBER(OFFSET(Results!$S$2,1,Categories!$B21,77,1)),(Results!$G$3:$G$79)*(Results!$F$3:$F$79=Categories!T$1)))</f>
        <v>12</v>
      </c>
      <c r="U46" s="75">
        <f t="array" aca="1" ref="U46" ca="1">SUM(IF(ISNUMBER(OFFSET(Results!$S$2,1,Categories!$B21,77,1)),(Results!$G$3:$G$79)*(Results!$F$3:$F$79=Categories!U$1)))</f>
        <v>12</v>
      </c>
      <c r="V46" s="75">
        <f t="array" aca="1" ref="V46" ca="1">SUM(IF(ISNUMBER(OFFSET(Results!$S$2,1,Categories!$B21,77,1)),(Results!$G$3:$G$79)*(Results!$F$3:$F$79=Categories!V$1)))</f>
        <v>14</v>
      </c>
      <c r="W46" s="75">
        <f t="array" aca="1" ref="W46" ca="1">SUM(IF(ISNUMBER(OFFSET(Results!$S$2,1,Categories!$B21,77,1)),(Results!$G$3:$G$79)*(Results!$F$3:$F$79=Categories!W$1)))</f>
        <v>15</v>
      </c>
      <c r="X46" s="75">
        <f t="array" aca="1" ref="X46" ca="1">SUM(IF(ISNUMBER(OFFSET(Results!$S$2,1,Categories!$B21,77,1)),(Results!$G$3:$G$79)*(Results!$F$3:$F$79=Categories!X$1)))</f>
        <v>5</v>
      </c>
      <c r="Y46" s="75">
        <f t="array" aca="1" ref="Y46" ca="1">SUM(IF(ISNUMBER(OFFSET(Results!$S$2,1,Categories!$B21,77,1)),(Results!$G$3:$G$79)*(Results!$F$3:$F$79=Categories!Y$1)))</f>
        <v>9</v>
      </c>
      <c r="Z46" s="75">
        <f t="array" aca="1" ref="Z46" ca="1">SUM(IF(ISNUMBER(OFFSET(Results!$S$2,1,Categories!$B21,77,1)),(Results!$G$3:$G$79)*(Results!$F$3:$F$79=Categories!Z$1)))</f>
        <v>6</v>
      </c>
      <c r="AA46" s="65">
        <f t="shared" ca="1" si="24"/>
        <v>0.7</v>
      </c>
      <c r="AB46" s="65">
        <f t="shared" ca="1" si="25"/>
        <v>0.33333333333333331</v>
      </c>
      <c r="AC46" s="65">
        <f t="shared" ca="1" si="26"/>
        <v>1</v>
      </c>
      <c r="AD46" s="65">
        <f t="shared" ca="1" si="27"/>
        <v>0.41666666666666669</v>
      </c>
      <c r="AE46" s="65">
        <f t="shared" ca="1" si="28"/>
        <v>0.5</v>
      </c>
      <c r="AF46" s="65">
        <f t="shared" ca="1" si="29"/>
        <v>0.46666666666666667</v>
      </c>
      <c r="AG46" s="65">
        <f t="shared" ca="1" si="30"/>
        <v>0.6</v>
      </c>
      <c r="AH46" s="65">
        <f t="shared" ca="1" si="31"/>
        <v>0.55555555555555558</v>
      </c>
      <c r="AI46" s="65">
        <f t="shared" ca="1" si="32"/>
        <v>0.33333333333333331</v>
      </c>
      <c r="AJ46">
        <f t="shared" ca="1" si="33"/>
        <v>33</v>
      </c>
      <c r="AK46">
        <f t="shared" ca="1" si="34"/>
        <v>46</v>
      </c>
      <c r="AL46">
        <f t="shared" ca="1" si="35"/>
        <v>1</v>
      </c>
      <c r="AM46">
        <f t="shared" ca="1" si="36"/>
        <v>34</v>
      </c>
      <c r="AN46">
        <f t="shared" ca="1" si="37"/>
        <v>42</v>
      </c>
      <c r="AO46">
        <f t="shared" ca="1" si="38"/>
        <v>46</v>
      </c>
      <c r="AP46">
        <f t="shared" ca="1" si="39"/>
        <v>29</v>
      </c>
      <c r="AQ46">
        <f t="shared" ca="1" si="40"/>
        <v>17</v>
      </c>
      <c r="AR46">
        <f t="shared" ca="1" si="41"/>
        <v>44</v>
      </c>
    </row>
    <row r="47" spans="1:44" x14ac:dyDescent="0.3">
      <c r="A47">
        <v>46</v>
      </c>
      <c r="B47">
        <f>MATCH(C47,Results!T$2:BQ$2,0)</f>
        <v>45</v>
      </c>
      <c r="C47" s="56" t="s">
        <v>720</v>
      </c>
      <c r="D47" s="65">
        <f>HLOOKUP($C47,Results!$T$2:$BQ$84,82,FALSE)</f>
        <v>0.54249999999999998</v>
      </c>
      <c r="E47" s="77">
        <f t="shared" ca="1" si="21"/>
        <v>0.54249999999999998</v>
      </c>
      <c r="F47" s="66">
        <f>HLOOKUP($C47,Results!$T$2:$BQ$84,83,FALSE)</f>
        <v>46</v>
      </c>
      <c r="G47" s="76">
        <f t="shared" si="22"/>
        <v>54.25</v>
      </c>
      <c r="H47">
        <f>SUMIF(Results!$F3:$F79,Categories!H$1,Results!$BL$3:$BL$79)</f>
        <v>11.5</v>
      </c>
      <c r="I47">
        <f>SUMIF(Results!$F3:$F79,Categories!I$1,Results!$BL$3:$BL$79)</f>
        <v>9.25</v>
      </c>
      <c r="J47">
        <f>SUMIF(Results!$F3:$F79,Categories!J$1,Results!$BL$3:$BL$79)</f>
        <v>2</v>
      </c>
      <c r="K47">
        <f>SUMIF(Results!$F3:$F79,Categories!K$1,Results!$BL$3:$BL$79)</f>
        <v>7</v>
      </c>
      <c r="L47">
        <f>SUMIF(Results!$F3:$F79,Categories!L$1,Results!$BL$3:$BL$79)</f>
        <v>6</v>
      </c>
      <c r="M47">
        <f>SUMIF(Results!$F3:$F79,Categories!M$1,Results!$BL$3:$BL$79)</f>
        <v>9</v>
      </c>
      <c r="N47">
        <f>SUMIF(Results!$F3:$F79,Categories!N$1,Results!$BL$3:$BL$79)</f>
        <v>3</v>
      </c>
      <c r="O47">
        <f>SUMIF(Results!$F3:$F79,Categories!O$1,Results!$BL$3:$BL$79)</f>
        <v>2.5</v>
      </c>
      <c r="P47">
        <f>SUMIF(Results!$F3:$F79,Categories!P$1,Results!$BL$3:$BL$79)</f>
        <v>4</v>
      </c>
      <c r="Q47" s="76">
        <f t="shared" ca="1" si="23"/>
        <v>100</v>
      </c>
      <c r="R47" s="75">
        <f t="array" aca="1" ref="R47" ca="1">SUM(IF(ISNUMBER(OFFSET(Results!$S$2,1,Categories!$B17,77,1)),(Results!$G$3:$G$79)*(Results!$F$3:$F$79=Categories!R$1)))</f>
        <v>15</v>
      </c>
      <c r="S47" s="75">
        <f t="array" aca="1" ref="S47" ca="1">SUM(IF(ISNUMBER(OFFSET(Results!$S$2,1,Categories!$B17,77,1)),(Results!$G$3:$G$79)*(Results!$F$3:$F$79=Categories!S$1)))</f>
        <v>12</v>
      </c>
      <c r="T47" s="75">
        <f t="array" aca="1" ref="T47" ca="1">SUM(IF(ISNUMBER(OFFSET(Results!$S$2,1,Categories!$B17,77,1)),(Results!$G$3:$G$79)*(Results!$F$3:$F$79=Categories!T$1)))</f>
        <v>12</v>
      </c>
      <c r="U47" s="75">
        <f t="array" aca="1" ref="U47" ca="1">SUM(IF(ISNUMBER(OFFSET(Results!$S$2,1,Categories!$B17,77,1)),(Results!$G$3:$G$79)*(Results!$F$3:$F$79=Categories!U$1)))</f>
        <v>12</v>
      </c>
      <c r="V47" s="75">
        <f t="array" aca="1" ref="V47" ca="1">SUM(IF(ISNUMBER(OFFSET(Results!$S$2,1,Categories!$B17,77,1)),(Results!$G$3:$G$79)*(Results!$F$3:$F$79=Categories!V$1)))</f>
        <v>14</v>
      </c>
      <c r="W47" s="75">
        <f t="array" aca="1" ref="W47" ca="1">SUM(IF(ISNUMBER(OFFSET(Results!$S$2,1,Categories!$B17,77,1)),(Results!$G$3:$G$79)*(Results!$F$3:$F$79=Categories!W$1)))</f>
        <v>15</v>
      </c>
      <c r="X47" s="75">
        <f t="array" aca="1" ref="X47" ca="1">SUM(IF(ISNUMBER(OFFSET(Results!$S$2,1,Categories!$B17,77,1)),(Results!$G$3:$G$79)*(Results!$F$3:$F$79=Categories!X$1)))</f>
        <v>5</v>
      </c>
      <c r="Y47" s="75">
        <f t="array" aca="1" ref="Y47" ca="1">SUM(IF(ISNUMBER(OFFSET(Results!$S$2,1,Categories!$B17,77,1)),(Results!$G$3:$G$79)*(Results!$F$3:$F$79=Categories!Y$1)))</f>
        <v>9</v>
      </c>
      <c r="Z47" s="75">
        <f t="array" aca="1" ref="Z47" ca="1">SUM(IF(ISNUMBER(OFFSET(Results!$S$2,1,Categories!$B17,77,1)),(Results!$G$3:$G$79)*(Results!$F$3:$F$79=Categories!Z$1)))</f>
        <v>6</v>
      </c>
      <c r="AA47" s="65">
        <f t="shared" ca="1" si="24"/>
        <v>0.76666666666666672</v>
      </c>
      <c r="AB47" s="65">
        <f t="shared" ca="1" si="25"/>
        <v>0.77083333333333337</v>
      </c>
      <c r="AC47" s="65">
        <f t="shared" ca="1" si="26"/>
        <v>0.16666666666666666</v>
      </c>
      <c r="AD47" s="65">
        <f t="shared" ca="1" si="27"/>
        <v>0.58333333333333337</v>
      </c>
      <c r="AE47" s="65">
        <f t="shared" ca="1" si="28"/>
        <v>0.42857142857142855</v>
      </c>
      <c r="AF47" s="65">
        <f t="shared" ca="1" si="29"/>
        <v>0.6</v>
      </c>
      <c r="AG47" s="65">
        <f t="shared" ca="1" si="30"/>
        <v>0.6</v>
      </c>
      <c r="AH47" s="65">
        <f t="shared" ca="1" si="31"/>
        <v>0.27777777777777779</v>
      </c>
      <c r="AI47" s="65">
        <f t="shared" ca="1" si="32"/>
        <v>0.66666666666666663</v>
      </c>
      <c r="AJ47">
        <f t="shared" ca="1" si="33"/>
        <v>20</v>
      </c>
      <c r="AK47">
        <f t="shared" ca="1" si="34"/>
        <v>26</v>
      </c>
      <c r="AL47">
        <f t="shared" ca="1" si="35"/>
        <v>48</v>
      </c>
      <c r="AM47">
        <f t="shared" ca="1" si="36"/>
        <v>30</v>
      </c>
      <c r="AN47">
        <f t="shared" ca="1" si="37"/>
        <v>44</v>
      </c>
      <c r="AO47">
        <f t="shared" ca="1" si="38"/>
        <v>39</v>
      </c>
      <c r="AP47">
        <f t="shared" ca="1" si="39"/>
        <v>29</v>
      </c>
      <c r="AQ47">
        <f t="shared" ca="1" si="40"/>
        <v>38</v>
      </c>
      <c r="AR47">
        <f t="shared" ca="1" si="41"/>
        <v>26</v>
      </c>
    </row>
    <row r="48" spans="1:44" x14ac:dyDescent="0.3">
      <c r="A48">
        <v>47</v>
      </c>
      <c r="B48">
        <f>MATCH(C48,Results!T$2:BQ$2,0)</f>
        <v>17</v>
      </c>
      <c r="C48" s="56" t="s">
        <v>664</v>
      </c>
      <c r="D48" s="65">
        <f>HLOOKUP($C48,Results!$T$2:$BQ$84,82,FALSE)</f>
        <v>0.44500000000000001</v>
      </c>
      <c r="E48" s="77">
        <f t="shared" ca="1" si="21"/>
        <v>0.44500000000000001</v>
      </c>
      <c r="F48" s="66">
        <f>HLOOKUP($C48,Results!$T$2:$BQ$84,83,FALSE)</f>
        <v>47</v>
      </c>
      <c r="G48" s="76">
        <f t="shared" si="22"/>
        <v>44.5</v>
      </c>
      <c r="H48">
        <f>SUMIF(Results!$F3:$F79,Categories!H$1,Results!$AJ$3:$AJ$79)</f>
        <v>6.5</v>
      </c>
      <c r="I48">
        <f>SUMIF(Results!$F3:$F79,Categories!I$1,Results!$AJ$3:$AJ$79)</f>
        <v>2.5</v>
      </c>
      <c r="J48">
        <f>SUMIF(Results!$F3:$F79,Categories!J$1,Results!$AJ$3:$AJ$79)</f>
        <v>7</v>
      </c>
      <c r="K48">
        <f>SUMIF(Results!$F3:$F79,Categories!K$1,Results!$AJ$3:$AJ$79)</f>
        <v>5</v>
      </c>
      <c r="L48">
        <f>SUMIF(Results!$F3:$F79,Categories!L$1,Results!$AJ$3:$AJ$79)</f>
        <v>6</v>
      </c>
      <c r="M48">
        <f>SUMIF(Results!$F3:$F79,Categories!M$1,Results!$AJ$3:$AJ$79)</f>
        <v>10</v>
      </c>
      <c r="N48">
        <f>SUMIF(Results!$F3:$F79,Categories!N$1,Results!$AJ$3:$AJ$79)</f>
        <v>2</v>
      </c>
      <c r="O48">
        <f>SUMIF(Results!$F3:$F79,Categories!O$1,Results!$AJ$3:$AJ$79)</f>
        <v>2</v>
      </c>
      <c r="P48">
        <f>SUMIF(Results!$F3:$F79,Categories!P$1,Results!$AJ$3:$AJ$79)</f>
        <v>3.5</v>
      </c>
      <c r="Q48" s="76">
        <f t="shared" ca="1" si="23"/>
        <v>100</v>
      </c>
      <c r="R48" s="75">
        <f t="array" aca="1" ref="R48" ca="1">SUM(IF(ISNUMBER(OFFSET(Results!$S$2,1,Categories!$B19,77,1)),(Results!$G$3:$G$79)*(Results!$F$3:$F$79=Categories!R$1)))</f>
        <v>15</v>
      </c>
      <c r="S48" s="75">
        <f t="array" aca="1" ref="S48" ca="1">SUM(IF(ISNUMBER(OFFSET(Results!$S$2,1,Categories!$B19,77,1)),(Results!$G$3:$G$79)*(Results!$F$3:$F$79=Categories!S$1)))</f>
        <v>12</v>
      </c>
      <c r="T48" s="75">
        <f t="array" aca="1" ref="T48" ca="1">SUM(IF(ISNUMBER(OFFSET(Results!$S$2,1,Categories!$B19,77,1)),(Results!$G$3:$G$79)*(Results!$F$3:$F$79=Categories!T$1)))</f>
        <v>12</v>
      </c>
      <c r="U48" s="75">
        <f t="array" aca="1" ref="U48" ca="1">SUM(IF(ISNUMBER(OFFSET(Results!$S$2,1,Categories!$B19,77,1)),(Results!$G$3:$G$79)*(Results!$F$3:$F$79=Categories!U$1)))</f>
        <v>12</v>
      </c>
      <c r="V48" s="75">
        <f t="array" aca="1" ref="V48" ca="1">SUM(IF(ISNUMBER(OFFSET(Results!$S$2,1,Categories!$B19,77,1)),(Results!$G$3:$G$79)*(Results!$F$3:$F$79=Categories!V$1)))</f>
        <v>14</v>
      </c>
      <c r="W48" s="75">
        <f t="array" aca="1" ref="W48" ca="1">SUM(IF(ISNUMBER(OFFSET(Results!$S$2,1,Categories!$B19,77,1)),(Results!$G$3:$G$79)*(Results!$F$3:$F$79=Categories!W$1)))</f>
        <v>15</v>
      </c>
      <c r="X48" s="75">
        <f t="array" aca="1" ref="X48" ca="1">SUM(IF(ISNUMBER(OFFSET(Results!$S$2,1,Categories!$B19,77,1)),(Results!$G$3:$G$79)*(Results!$F$3:$F$79=Categories!X$1)))</f>
        <v>5</v>
      </c>
      <c r="Y48" s="75">
        <f t="array" aca="1" ref="Y48" ca="1">SUM(IF(ISNUMBER(OFFSET(Results!$S$2,1,Categories!$B19,77,1)),(Results!$G$3:$G$79)*(Results!$F$3:$F$79=Categories!Y$1)))</f>
        <v>9</v>
      </c>
      <c r="Z48" s="75">
        <f t="array" aca="1" ref="Z48" ca="1">SUM(IF(ISNUMBER(OFFSET(Results!$S$2,1,Categories!$B19,77,1)),(Results!$G$3:$G$79)*(Results!$F$3:$F$79=Categories!Z$1)))</f>
        <v>6</v>
      </c>
      <c r="AA48" s="65">
        <f t="shared" ca="1" si="24"/>
        <v>0.43333333333333335</v>
      </c>
      <c r="AB48" s="65">
        <f t="shared" ca="1" si="25"/>
        <v>0.20833333333333334</v>
      </c>
      <c r="AC48" s="65">
        <f t="shared" ca="1" si="26"/>
        <v>0.58333333333333337</v>
      </c>
      <c r="AD48" s="65">
        <f t="shared" ca="1" si="27"/>
        <v>0.41666666666666669</v>
      </c>
      <c r="AE48" s="65">
        <f t="shared" ca="1" si="28"/>
        <v>0.42857142857142855</v>
      </c>
      <c r="AF48" s="65">
        <f t="shared" ca="1" si="29"/>
        <v>0.66666666666666663</v>
      </c>
      <c r="AG48" s="65">
        <f t="shared" ca="1" si="30"/>
        <v>0.4</v>
      </c>
      <c r="AH48" s="65">
        <f t="shared" ca="1" si="31"/>
        <v>0.22222222222222221</v>
      </c>
      <c r="AI48" s="65">
        <f t="shared" ca="1" si="32"/>
        <v>0.58333333333333337</v>
      </c>
      <c r="AJ48">
        <f t="shared" ca="1" si="33"/>
        <v>49</v>
      </c>
      <c r="AK48">
        <f t="shared" ca="1" si="34"/>
        <v>50</v>
      </c>
      <c r="AL48">
        <f t="shared" ca="1" si="35"/>
        <v>34</v>
      </c>
      <c r="AM48">
        <f t="shared" ca="1" si="36"/>
        <v>34</v>
      </c>
      <c r="AN48">
        <f t="shared" ca="1" si="37"/>
        <v>44</v>
      </c>
      <c r="AO48">
        <f t="shared" ca="1" si="38"/>
        <v>37</v>
      </c>
      <c r="AP48">
        <f t="shared" ca="1" si="39"/>
        <v>40</v>
      </c>
      <c r="AQ48">
        <f t="shared" ca="1" si="40"/>
        <v>41</v>
      </c>
      <c r="AR48">
        <f t="shared" ca="1" si="41"/>
        <v>33</v>
      </c>
    </row>
    <row r="49" spans="1:44" x14ac:dyDescent="0.3">
      <c r="A49">
        <v>48</v>
      </c>
      <c r="B49">
        <f>MATCH(C49,Results!T$2:BQ$2,0)</f>
        <v>12</v>
      </c>
      <c r="C49" s="56" t="s">
        <v>654</v>
      </c>
      <c r="D49" s="65">
        <f>HLOOKUP($C49,Results!$T$2:$BQ$84,82,FALSE)</f>
        <v>0.40250000000000002</v>
      </c>
      <c r="E49" s="77">
        <f t="shared" ca="1" si="21"/>
        <v>0.40250000000000002</v>
      </c>
      <c r="F49" s="66">
        <f>HLOOKUP($C49,Results!$T$2:$BQ$84,83,FALSE)</f>
        <v>48</v>
      </c>
      <c r="G49" s="76">
        <f t="shared" si="22"/>
        <v>40.25</v>
      </c>
      <c r="H49">
        <f>SUMIF(Results!$F3:$F79,Categories!H$1,Results!$AE$3:$AE$79)</f>
        <v>10.75</v>
      </c>
      <c r="I49">
        <f>SUMIF(Results!$F3:$F79,Categories!I$1,Results!$AE$3:$AE$79)</f>
        <v>3</v>
      </c>
      <c r="J49">
        <f>SUMIF(Results!$F3:$F79,Categories!J$1,Results!$AE$3:$AE$79)</f>
        <v>1</v>
      </c>
      <c r="K49">
        <f>SUMIF(Results!$F3:$F79,Categories!K$1,Results!$AE$3:$AE$79)</f>
        <v>4.5</v>
      </c>
      <c r="L49">
        <f>SUMIF(Results!$F3:$F79,Categories!L$1,Results!$AE$3:$AE$79)</f>
        <v>5</v>
      </c>
      <c r="M49">
        <f>SUMIF(Results!$F3:$F79,Categories!M$1,Results!$AE$3:$AE$79)</f>
        <v>8</v>
      </c>
      <c r="N49">
        <f>SUMIF(Results!$F3:$F79,Categories!N$1,Results!$AE$3:$AE$79)</f>
        <v>3</v>
      </c>
      <c r="O49">
        <f>SUMIF(Results!$F3:$F79,Categories!O$1,Results!$AE$3:$AE$79)</f>
        <v>2.5</v>
      </c>
      <c r="P49">
        <f>SUMIF(Results!$F3:$F79,Categories!P$1,Results!$AE$3:$AE$79)</f>
        <v>2.5</v>
      </c>
      <c r="Q49" s="76">
        <f t="shared" ca="1" si="23"/>
        <v>100</v>
      </c>
      <c r="R49" s="75">
        <f t="array" aca="1" ref="R49" ca="1">SUM(IF(ISNUMBER(OFFSET(Results!$S$2,1,Categories!$B13,77,1)),(Results!$G$3:$G$79)*(Results!$F$3:$F$79=Categories!R$1)))</f>
        <v>15</v>
      </c>
      <c r="S49" s="75">
        <f t="array" aca="1" ref="S49" ca="1">SUM(IF(ISNUMBER(OFFSET(Results!$S$2,1,Categories!$B13,77,1)),(Results!$G$3:$G$79)*(Results!$F$3:$F$79=Categories!S$1)))</f>
        <v>12</v>
      </c>
      <c r="T49" s="75">
        <f t="array" aca="1" ref="T49" ca="1">SUM(IF(ISNUMBER(OFFSET(Results!$S$2,1,Categories!$B13,77,1)),(Results!$G$3:$G$79)*(Results!$F$3:$F$79=Categories!T$1)))</f>
        <v>12</v>
      </c>
      <c r="U49" s="75">
        <f t="array" aca="1" ref="U49" ca="1">SUM(IF(ISNUMBER(OFFSET(Results!$S$2,1,Categories!$B13,77,1)),(Results!$G$3:$G$79)*(Results!$F$3:$F$79=Categories!U$1)))</f>
        <v>12</v>
      </c>
      <c r="V49" s="75">
        <f t="array" aca="1" ref="V49" ca="1">SUM(IF(ISNUMBER(OFFSET(Results!$S$2,1,Categories!$B13,77,1)),(Results!$G$3:$G$79)*(Results!$F$3:$F$79=Categories!V$1)))</f>
        <v>14</v>
      </c>
      <c r="W49" s="75">
        <f t="array" aca="1" ref="W49" ca="1">SUM(IF(ISNUMBER(OFFSET(Results!$S$2,1,Categories!$B13,77,1)),(Results!$G$3:$G$79)*(Results!$F$3:$F$79=Categories!W$1)))</f>
        <v>15</v>
      </c>
      <c r="X49" s="75">
        <f t="array" aca="1" ref="X49" ca="1">SUM(IF(ISNUMBER(OFFSET(Results!$S$2,1,Categories!$B13,77,1)),(Results!$G$3:$G$79)*(Results!$F$3:$F$79=Categories!X$1)))</f>
        <v>5</v>
      </c>
      <c r="Y49" s="75">
        <f t="array" aca="1" ref="Y49" ca="1">SUM(IF(ISNUMBER(OFFSET(Results!$S$2,1,Categories!$B13,77,1)),(Results!$G$3:$G$79)*(Results!$F$3:$F$79=Categories!Y$1)))</f>
        <v>9</v>
      </c>
      <c r="Z49" s="75">
        <f t="array" aca="1" ref="Z49" ca="1">SUM(IF(ISNUMBER(OFFSET(Results!$S$2,1,Categories!$B13,77,1)),(Results!$G$3:$G$79)*(Results!$F$3:$F$79=Categories!Z$1)))</f>
        <v>6</v>
      </c>
      <c r="AA49" s="65">
        <f t="shared" ca="1" si="24"/>
        <v>0.71666666666666667</v>
      </c>
      <c r="AB49" s="65">
        <f t="shared" ca="1" si="25"/>
        <v>0.25</v>
      </c>
      <c r="AC49" s="65">
        <f t="shared" ca="1" si="26"/>
        <v>8.3333333333333329E-2</v>
      </c>
      <c r="AD49" s="65">
        <f t="shared" ca="1" si="27"/>
        <v>0.375</v>
      </c>
      <c r="AE49" s="65">
        <f t="shared" ca="1" si="28"/>
        <v>0.35714285714285715</v>
      </c>
      <c r="AF49" s="65">
        <f t="shared" ca="1" si="29"/>
        <v>0.53333333333333333</v>
      </c>
      <c r="AG49" s="65">
        <f t="shared" ca="1" si="30"/>
        <v>0.6</v>
      </c>
      <c r="AH49" s="65">
        <f t="shared" ca="1" si="31"/>
        <v>0.27777777777777779</v>
      </c>
      <c r="AI49" s="65">
        <f t="shared" ca="1" si="32"/>
        <v>0.41666666666666669</v>
      </c>
      <c r="AJ49">
        <f t="shared" ca="1" si="33"/>
        <v>30</v>
      </c>
      <c r="AK49">
        <f t="shared" ca="1" si="34"/>
        <v>49</v>
      </c>
      <c r="AL49">
        <f t="shared" ca="1" si="35"/>
        <v>49</v>
      </c>
      <c r="AM49">
        <f t="shared" ca="1" si="36"/>
        <v>40</v>
      </c>
      <c r="AN49">
        <f t="shared" ca="1" si="37"/>
        <v>46</v>
      </c>
      <c r="AO49">
        <f t="shared" ca="1" si="38"/>
        <v>44</v>
      </c>
      <c r="AP49">
        <f t="shared" ca="1" si="39"/>
        <v>29</v>
      </c>
      <c r="AQ49">
        <f t="shared" ca="1" si="40"/>
        <v>38</v>
      </c>
      <c r="AR49">
        <f t="shared" ca="1" si="41"/>
        <v>42</v>
      </c>
    </row>
    <row r="50" spans="1:44" x14ac:dyDescent="0.3">
      <c r="A50">
        <v>49</v>
      </c>
      <c r="B50">
        <f>MATCH(C50,Results!T$2:BQ$2,0)</f>
        <v>18</v>
      </c>
      <c r="C50" s="56" t="s">
        <v>666</v>
      </c>
      <c r="D50" s="65">
        <f>HLOOKUP($C50,Results!$T$2:$BQ$84,82,FALSE)</f>
        <v>0.32</v>
      </c>
      <c r="E50" s="77">
        <f t="shared" ca="1" si="21"/>
        <v>0.32</v>
      </c>
      <c r="F50" s="66">
        <f>HLOOKUP($C50,Results!$T$2:$BQ$84,83,FALSE)</f>
        <v>49</v>
      </c>
      <c r="G50" s="76">
        <f t="shared" si="22"/>
        <v>32</v>
      </c>
      <c r="H50">
        <f>SUMIF(Results!$F3:$F79,Categories!H$1,Results!$AK$3:$AK$79)</f>
        <v>7</v>
      </c>
      <c r="I50">
        <f>SUMIF(Results!$F3:$F79,Categories!I$1,Results!$AK$3:$AK$79)</f>
        <v>4</v>
      </c>
      <c r="J50">
        <f>SUMIF(Results!$F3:$F79,Categories!J$1,Results!$AK$3:$AK$79)</f>
        <v>4</v>
      </c>
      <c r="K50">
        <f>SUMIF(Results!$F3:$F79,Categories!K$1,Results!$AK$3:$AK$79)</f>
        <v>5</v>
      </c>
      <c r="L50">
        <f>SUMIF(Results!$F3:$F79,Categories!L$1,Results!$AK$3:$AK$79)</f>
        <v>2</v>
      </c>
      <c r="M50">
        <f>SUMIF(Results!$F3:$F79,Categories!M$1,Results!$AK$3:$AK$79)</f>
        <v>3</v>
      </c>
      <c r="N50">
        <f>SUMIF(Results!$F3:$F79,Categories!N$1,Results!$AK$3:$AK$79)</f>
        <v>1</v>
      </c>
      <c r="O50">
        <f>SUMIF(Results!$F3:$F79,Categories!O$1,Results!$AK$3:$AK$79)</f>
        <v>4</v>
      </c>
      <c r="P50">
        <f>SUMIF(Results!$F3:$F79,Categories!P$1,Results!$AK$3:$AK$79)</f>
        <v>2</v>
      </c>
      <c r="Q50" s="76">
        <f t="shared" ca="1" si="23"/>
        <v>100</v>
      </c>
      <c r="R50" s="75">
        <f t="array" aca="1" ref="R50" ca="1">SUM(IF(ISNUMBER(OFFSET(Results!$S$2,1,Categories!$B20,77,1)),(Results!$G$3:$G$79)*(Results!$F$3:$F$79=Categories!R$1)))</f>
        <v>15</v>
      </c>
      <c r="S50" s="75">
        <f t="array" aca="1" ref="S50" ca="1">SUM(IF(ISNUMBER(OFFSET(Results!$S$2,1,Categories!$B20,77,1)),(Results!$G$3:$G$79)*(Results!$F$3:$F$79=Categories!S$1)))</f>
        <v>12</v>
      </c>
      <c r="T50" s="75">
        <f t="array" aca="1" ref="T50" ca="1">SUM(IF(ISNUMBER(OFFSET(Results!$S$2,1,Categories!$B20,77,1)),(Results!$G$3:$G$79)*(Results!$F$3:$F$79=Categories!T$1)))</f>
        <v>12</v>
      </c>
      <c r="U50" s="75">
        <f t="array" aca="1" ref="U50" ca="1">SUM(IF(ISNUMBER(OFFSET(Results!$S$2,1,Categories!$B20,77,1)),(Results!$G$3:$G$79)*(Results!$F$3:$F$79=Categories!U$1)))</f>
        <v>12</v>
      </c>
      <c r="V50" s="75">
        <f t="array" aca="1" ref="V50" ca="1">SUM(IF(ISNUMBER(OFFSET(Results!$S$2,1,Categories!$B20,77,1)),(Results!$G$3:$G$79)*(Results!$F$3:$F$79=Categories!V$1)))</f>
        <v>14</v>
      </c>
      <c r="W50" s="75">
        <f t="array" aca="1" ref="W50" ca="1">SUM(IF(ISNUMBER(OFFSET(Results!$S$2,1,Categories!$B20,77,1)),(Results!$G$3:$G$79)*(Results!$F$3:$F$79=Categories!W$1)))</f>
        <v>15</v>
      </c>
      <c r="X50" s="75">
        <f t="array" aca="1" ref="X50" ca="1">SUM(IF(ISNUMBER(OFFSET(Results!$S$2,1,Categories!$B20,77,1)),(Results!$G$3:$G$79)*(Results!$F$3:$F$79=Categories!X$1)))</f>
        <v>5</v>
      </c>
      <c r="Y50" s="75">
        <f t="array" aca="1" ref="Y50" ca="1">SUM(IF(ISNUMBER(OFFSET(Results!$S$2,1,Categories!$B20,77,1)),(Results!$G$3:$G$79)*(Results!$F$3:$F$79=Categories!Y$1)))</f>
        <v>9</v>
      </c>
      <c r="Z50" s="75">
        <f t="array" aca="1" ref="Z50" ca="1">SUM(IF(ISNUMBER(OFFSET(Results!$S$2,1,Categories!$B20,77,1)),(Results!$G$3:$G$79)*(Results!$F$3:$F$79=Categories!Z$1)))</f>
        <v>6</v>
      </c>
      <c r="AA50" s="65">
        <f t="shared" ca="1" si="24"/>
        <v>0.46666666666666667</v>
      </c>
      <c r="AB50" s="65">
        <f t="shared" ca="1" si="25"/>
        <v>0.33333333333333331</v>
      </c>
      <c r="AC50" s="65">
        <f t="shared" ca="1" si="26"/>
        <v>0.33333333333333331</v>
      </c>
      <c r="AD50" s="65">
        <f t="shared" ca="1" si="27"/>
        <v>0.41666666666666669</v>
      </c>
      <c r="AE50" s="65">
        <f t="shared" ca="1" si="28"/>
        <v>0.14285714285714285</v>
      </c>
      <c r="AF50" s="65">
        <f t="shared" ca="1" si="29"/>
        <v>0.2</v>
      </c>
      <c r="AG50" s="65">
        <f t="shared" ca="1" si="30"/>
        <v>0.2</v>
      </c>
      <c r="AH50" s="65">
        <f t="shared" ca="1" si="31"/>
        <v>0.44444444444444442</v>
      </c>
      <c r="AI50" s="65">
        <f t="shared" ca="1" si="32"/>
        <v>0.33333333333333331</v>
      </c>
      <c r="AJ50">
        <f t="shared" ca="1" si="33"/>
        <v>47</v>
      </c>
      <c r="AK50">
        <f t="shared" ca="1" si="34"/>
        <v>46</v>
      </c>
      <c r="AL50">
        <f t="shared" ca="1" si="35"/>
        <v>41</v>
      </c>
      <c r="AM50">
        <f t="shared" ca="1" si="36"/>
        <v>34</v>
      </c>
      <c r="AN50">
        <f t="shared" ca="1" si="37"/>
        <v>50</v>
      </c>
      <c r="AO50">
        <f t="shared" ca="1" si="38"/>
        <v>50</v>
      </c>
      <c r="AP50">
        <f t="shared" ca="1" si="39"/>
        <v>49</v>
      </c>
      <c r="AQ50">
        <f t="shared" ca="1" si="40"/>
        <v>22</v>
      </c>
      <c r="AR50">
        <f t="shared" ca="1" si="41"/>
        <v>44</v>
      </c>
    </row>
    <row r="51" spans="1:44" x14ac:dyDescent="0.3">
      <c r="A51">
        <v>50</v>
      </c>
      <c r="B51">
        <f>MATCH(C51,Results!T$2:BQ$2,0)</f>
        <v>32</v>
      </c>
      <c r="C51" s="56" t="s">
        <v>694</v>
      </c>
      <c r="D51" s="65">
        <f>HLOOKUP($C51,Results!$T$2:$BQ$84,82,FALSE)</f>
        <v>0.25750000000000001</v>
      </c>
      <c r="E51" s="77">
        <f t="shared" ca="1" si="21"/>
        <v>0.25750000000000001</v>
      </c>
      <c r="F51" s="66">
        <f>HLOOKUP($C51,Results!$T$2:$BQ$84,83,FALSE)</f>
        <v>50</v>
      </c>
      <c r="G51" s="76">
        <f t="shared" si="22"/>
        <v>25.75</v>
      </c>
      <c r="H51">
        <f>SUMIF(Results!$F3:$F79,Categories!H$1,Results!$AY$3:$AY$79)</f>
        <v>7.75</v>
      </c>
      <c r="I51">
        <f>SUMIF(Results!$F3:$F79,Categories!I$1,Results!$AY$3:$AY$79)</f>
        <v>4.5</v>
      </c>
      <c r="J51">
        <f>SUMIF(Results!$F3:$F79,Categories!J$1,Results!$AY$3:$AY$79)</f>
        <v>0</v>
      </c>
      <c r="K51">
        <f>SUMIF(Results!$F3:$F79,Categories!K$1,Results!$AY$3:$AY$79)</f>
        <v>0</v>
      </c>
      <c r="L51">
        <f>SUMIF(Results!$F3:$F79,Categories!L$1,Results!$AY$3:$AY$79)</f>
        <v>3.5</v>
      </c>
      <c r="M51">
        <f>SUMIF(Results!$F3:$F79,Categories!M$1,Results!$AY$3:$AY$79)</f>
        <v>4</v>
      </c>
      <c r="N51">
        <f>SUMIF(Results!$F3:$F79,Categories!N$1,Results!$AY$3:$AY$79)</f>
        <v>0</v>
      </c>
      <c r="O51">
        <f>SUMIF(Results!$F3:$F79,Categories!O$1,Results!$AY$3:$AY$79)</f>
        <v>3</v>
      </c>
      <c r="P51">
        <f>SUMIF(Results!$F3:$F79,Categories!P$1,Results!$AY$3:$AY$79)</f>
        <v>3</v>
      </c>
      <c r="Q51" s="76">
        <f t="shared" ca="1" si="23"/>
        <v>100</v>
      </c>
      <c r="R51" s="75">
        <f t="array" aca="1" ref="R51" ca="1">SUM(IF(ISNUMBER(OFFSET(Results!$S$2,1,Categories!$B36,77,1)),(Results!$G$3:$G$79)*(Results!$F$3:$F$79=Categories!R$1)))</f>
        <v>15</v>
      </c>
      <c r="S51" s="75">
        <f t="array" aca="1" ref="S51" ca="1">SUM(IF(ISNUMBER(OFFSET(Results!$S$2,1,Categories!$B36,77,1)),(Results!$G$3:$G$79)*(Results!$F$3:$F$79=Categories!S$1)))</f>
        <v>12</v>
      </c>
      <c r="T51" s="75">
        <f t="array" aca="1" ref="T51" ca="1">SUM(IF(ISNUMBER(OFFSET(Results!$S$2,1,Categories!$B36,77,1)),(Results!$G$3:$G$79)*(Results!$F$3:$F$79=Categories!T$1)))</f>
        <v>12</v>
      </c>
      <c r="U51" s="75">
        <f t="array" aca="1" ref="U51" ca="1">SUM(IF(ISNUMBER(OFFSET(Results!$S$2,1,Categories!$B36,77,1)),(Results!$G$3:$G$79)*(Results!$F$3:$F$79=Categories!U$1)))</f>
        <v>12</v>
      </c>
      <c r="V51" s="75">
        <f t="array" aca="1" ref="V51" ca="1">SUM(IF(ISNUMBER(OFFSET(Results!$S$2,1,Categories!$B36,77,1)),(Results!$G$3:$G$79)*(Results!$F$3:$F$79=Categories!V$1)))</f>
        <v>14</v>
      </c>
      <c r="W51" s="75">
        <f t="array" aca="1" ref="W51" ca="1">SUM(IF(ISNUMBER(OFFSET(Results!$S$2,1,Categories!$B36,77,1)),(Results!$G$3:$G$79)*(Results!$F$3:$F$79=Categories!W$1)))</f>
        <v>15</v>
      </c>
      <c r="X51" s="75">
        <f t="array" aca="1" ref="X51" ca="1">SUM(IF(ISNUMBER(OFFSET(Results!$S$2,1,Categories!$B36,77,1)),(Results!$G$3:$G$79)*(Results!$F$3:$F$79=Categories!X$1)))</f>
        <v>5</v>
      </c>
      <c r="Y51" s="75">
        <f t="array" aca="1" ref="Y51" ca="1">SUM(IF(ISNUMBER(OFFSET(Results!$S$2,1,Categories!$B36,77,1)),(Results!$G$3:$G$79)*(Results!$F$3:$F$79=Categories!Y$1)))</f>
        <v>9</v>
      </c>
      <c r="Z51" s="75">
        <f t="array" aca="1" ref="Z51" ca="1">SUM(IF(ISNUMBER(OFFSET(Results!$S$2,1,Categories!$B36,77,1)),(Results!$G$3:$G$79)*(Results!$F$3:$F$79=Categories!Z$1)))</f>
        <v>6</v>
      </c>
      <c r="AA51" s="65">
        <f t="shared" ca="1" si="24"/>
        <v>0.51666666666666672</v>
      </c>
      <c r="AB51" s="65">
        <f t="shared" ca="1" si="25"/>
        <v>0.375</v>
      </c>
      <c r="AC51" s="65">
        <f t="shared" ca="1" si="26"/>
        <v>0</v>
      </c>
      <c r="AD51" s="65">
        <f t="shared" ca="1" si="27"/>
        <v>0</v>
      </c>
      <c r="AE51" s="65">
        <f t="shared" ca="1" si="28"/>
        <v>0.25</v>
      </c>
      <c r="AF51" s="65">
        <f t="shared" ca="1" si="29"/>
        <v>0.26666666666666666</v>
      </c>
      <c r="AG51" s="65">
        <f t="shared" ca="1" si="30"/>
        <v>0</v>
      </c>
      <c r="AH51" s="65">
        <f t="shared" ca="1" si="31"/>
        <v>0.33333333333333331</v>
      </c>
      <c r="AI51" s="65">
        <f t="shared" ca="1" si="32"/>
        <v>0.5</v>
      </c>
      <c r="AJ51">
        <f t="shared" ca="1" si="33"/>
        <v>46</v>
      </c>
      <c r="AK51">
        <f t="shared" ca="1" si="34"/>
        <v>45</v>
      </c>
      <c r="AL51">
        <f t="shared" ca="1" si="35"/>
        <v>50</v>
      </c>
      <c r="AM51">
        <f t="shared" ca="1" si="36"/>
        <v>50</v>
      </c>
      <c r="AN51">
        <f t="shared" ca="1" si="37"/>
        <v>49</v>
      </c>
      <c r="AO51">
        <f t="shared" ca="1" si="38"/>
        <v>49</v>
      </c>
      <c r="AP51">
        <f t="shared" ca="1" si="39"/>
        <v>50</v>
      </c>
      <c r="AQ51">
        <f t="shared" ca="1" si="40"/>
        <v>30</v>
      </c>
      <c r="AR51">
        <f t="shared" ca="1" si="41"/>
        <v>37</v>
      </c>
    </row>
    <row r="53" spans="1:44" x14ac:dyDescent="0.3">
      <c r="C53" s="56" t="s">
        <v>771</v>
      </c>
      <c r="D53" s="65"/>
      <c r="E53" s="65"/>
      <c r="H53" s="74">
        <f>SUMIF(Results!$F:$F,Categories!H$1,Results!$G:$G)</f>
        <v>15</v>
      </c>
      <c r="I53" s="74">
        <f>SUMIF(Results!$F:$F,Categories!I$1,Results!$G:$G)</f>
        <v>12</v>
      </c>
      <c r="J53" s="74">
        <f>SUMIF(Results!$F:$F,Categories!J$1,Results!$G:$G)</f>
        <v>12</v>
      </c>
      <c r="K53" s="74">
        <f>SUMIF(Results!$F:$F,Categories!K$1,Results!$G:$G)</f>
        <v>12</v>
      </c>
      <c r="L53" s="74">
        <f>SUMIF(Results!$F:$F,Categories!L$1,Results!$G:$G)</f>
        <v>14</v>
      </c>
      <c r="M53" s="74">
        <f>SUMIF(Results!$F:$F,Categories!M$1,Results!$G:$G)</f>
        <v>15</v>
      </c>
      <c r="N53" s="74">
        <f>SUMIF(Results!$F:$F,Categories!N$1,Results!$G:$G)</f>
        <v>5</v>
      </c>
      <c r="O53" s="74">
        <f>SUMIF(Results!$F:$F,Categories!O$1,Results!$G:$G)</f>
        <v>9</v>
      </c>
      <c r="P53" s="74">
        <f>SUMIF(Results!$F:$F,Categories!P$1,Results!$G:$G)</f>
        <v>6</v>
      </c>
      <c r="Q53" s="74"/>
      <c r="AA53" s="67"/>
    </row>
    <row r="54" spans="1:44" x14ac:dyDescent="0.3">
      <c r="C54" s="56"/>
      <c r="D54" s="65"/>
      <c r="E54" s="65"/>
      <c r="H54" s="66"/>
      <c r="I54" s="66"/>
      <c r="J54" s="66"/>
      <c r="K54" s="66"/>
      <c r="L54" s="66"/>
      <c r="M54" s="66"/>
      <c r="N54" s="66"/>
      <c r="O54" s="66"/>
      <c r="P54" s="66"/>
      <c r="Q54" s="74"/>
      <c r="AA54" s="67"/>
    </row>
    <row r="55" spans="1:44" x14ac:dyDescent="0.3">
      <c r="F55" t="s">
        <v>849</v>
      </c>
      <c r="H55" t="s">
        <v>757</v>
      </c>
    </row>
    <row r="56" spans="1:44" x14ac:dyDescent="0.3">
      <c r="F56" s="64" t="s">
        <v>2</v>
      </c>
      <c r="H56" s="66">
        <f>SUMIF(Results!$F:$F,Categories!F56,Results!$G:$G)</f>
        <v>15</v>
      </c>
    </row>
    <row r="57" spans="1:44" x14ac:dyDescent="0.3">
      <c r="F57" s="64" t="s">
        <v>16</v>
      </c>
      <c r="H57" s="66">
        <f>SUMIF(Results!$F:$F,Categories!F57,Results!$G:$G)</f>
        <v>12</v>
      </c>
    </row>
    <row r="58" spans="1:44" x14ac:dyDescent="0.3">
      <c r="F58" s="64" t="s">
        <v>32</v>
      </c>
      <c r="H58" s="66">
        <f>SUMIF(Results!$F:$F,Categories!F58,Results!$G:$G)</f>
        <v>12</v>
      </c>
    </row>
    <row r="59" spans="1:44" x14ac:dyDescent="0.3">
      <c r="F59" s="64" t="s">
        <v>38</v>
      </c>
      <c r="H59" s="66">
        <f>SUMIF(Results!$F:$F,Categories!F59,Results!$G:$G)</f>
        <v>12</v>
      </c>
    </row>
    <row r="60" spans="1:44" x14ac:dyDescent="0.3">
      <c r="F60" s="64" t="s">
        <v>48</v>
      </c>
      <c r="H60" s="66">
        <f>SUMIF(Results!$F:$F,Categories!F60,Results!$G:$G)</f>
        <v>14</v>
      </c>
    </row>
    <row r="61" spans="1:44" x14ac:dyDescent="0.3">
      <c r="F61" s="64" t="s">
        <v>54</v>
      </c>
      <c r="H61" s="66">
        <f>SUMIF(Results!$F:$F,Categories!F61,Results!$G:$G)</f>
        <v>15</v>
      </c>
    </row>
    <row r="62" spans="1:44" x14ac:dyDescent="0.3">
      <c r="F62" s="64" t="s">
        <v>61</v>
      </c>
      <c r="H62" s="66">
        <f>SUMIF(Results!$F:$F,Categories!F62,Results!$G:$G)</f>
        <v>5</v>
      </c>
    </row>
    <row r="63" spans="1:44" x14ac:dyDescent="0.3">
      <c r="F63" s="64" t="s">
        <v>67</v>
      </c>
      <c r="H63" s="66">
        <f>SUMIF(Results!$F:$F,Categories!F63,Results!$G:$G)</f>
        <v>9</v>
      </c>
    </row>
    <row r="64" spans="1:44" x14ac:dyDescent="0.3">
      <c r="F64" s="64" t="s">
        <v>74</v>
      </c>
      <c r="H64" s="66">
        <f>SUMIF(Results!$F:$F,Categories!F64,Results!$G:$G)</f>
        <v>6</v>
      </c>
    </row>
    <row r="65" spans="6:8" x14ac:dyDescent="0.3">
      <c r="F65" s="64" t="s">
        <v>848</v>
      </c>
      <c r="H65" s="74">
        <f>SUM(H56:H64)</f>
        <v>100</v>
      </c>
    </row>
  </sheetData>
  <autoFilter ref="C1:AR1">
    <sortState ref="C2:AR51">
      <sortCondition ref="F1"/>
    </sortState>
  </autoFilter>
  <sortState ref="C2:AF51">
    <sortCondition ref="C2:C51"/>
  </sortState>
  <conditionalFormatting sqref="AA2:AA51">
    <cfRule type="colorScale" priority="20">
      <colorScale>
        <cfvo type="min"/>
        <cfvo type="percentile" val="50"/>
        <cfvo type="max"/>
        <color rgb="FFF8696B"/>
        <color rgb="FFFFEB84"/>
        <color rgb="FF63BE7B"/>
      </colorScale>
    </cfRule>
  </conditionalFormatting>
  <conditionalFormatting sqref="H56:H64">
    <cfRule type="colorScale" priority="11">
      <colorScale>
        <cfvo type="min"/>
        <cfvo type="percentile" val="50"/>
        <cfvo type="max"/>
        <color rgb="FFF8696B"/>
        <color rgb="FFFFEB84"/>
        <color rgb="FF63BE7B"/>
      </colorScale>
    </cfRule>
  </conditionalFormatting>
  <conditionalFormatting sqref="AB2:AB51">
    <cfRule type="colorScale" priority="10">
      <colorScale>
        <cfvo type="min"/>
        <cfvo type="percentile" val="50"/>
        <cfvo type="max"/>
        <color rgb="FFF8696B"/>
        <color rgb="FFFFEB84"/>
        <color rgb="FF63BE7B"/>
      </colorScale>
    </cfRule>
  </conditionalFormatting>
  <conditionalFormatting sqref="AC2:AC51">
    <cfRule type="colorScale" priority="9">
      <colorScale>
        <cfvo type="min"/>
        <cfvo type="percentile" val="50"/>
        <cfvo type="max"/>
        <color rgb="FFF8696B"/>
        <color rgb="FFFFEB84"/>
        <color rgb="FF63BE7B"/>
      </colorScale>
    </cfRule>
  </conditionalFormatting>
  <conditionalFormatting sqref="AD2:AD51">
    <cfRule type="colorScale" priority="8">
      <colorScale>
        <cfvo type="min"/>
        <cfvo type="percentile" val="50"/>
        <cfvo type="max"/>
        <color rgb="FFF8696B"/>
        <color rgb="FFFFEB84"/>
        <color rgb="FF63BE7B"/>
      </colorScale>
    </cfRule>
  </conditionalFormatting>
  <conditionalFormatting sqref="AE2:AE51">
    <cfRule type="colorScale" priority="7">
      <colorScale>
        <cfvo type="min"/>
        <cfvo type="percentile" val="50"/>
        <cfvo type="max"/>
        <color rgb="FFF8696B"/>
        <color rgb="FFFFEB84"/>
        <color rgb="FF63BE7B"/>
      </colorScale>
    </cfRule>
  </conditionalFormatting>
  <conditionalFormatting sqref="AF2:AF51">
    <cfRule type="colorScale" priority="6">
      <colorScale>
        <cfvo type="min"/>
        <cfvo type="percentile" val="50"/>
        <cfvo type="max"/>
        <color rgb="FFF8696B"/>
        <color rgb="FFFFEB84"/>
        <color rgb="FF63BE7B"/>
      </colorScale>
    </cfRule>
  </conditionalFormatting>
  <conditionalFormatting sqref="AG2:AG51">
    <cfRule type="colorScale" priority="5">
      <colorScale>
        <cfvo type="min"/>
        <cfvo type="percentile" val="50"/>
        <cfvo type="max"/>
        <color rgb="FFF8696B"/>
        <color rgb="FFFFEB84"/>
        <color rgb="FF63BE7B"/>
      </colorScale>
    </cfRule>
  </conditionalFormatting>
  <conditionalFormatting sqref="AH2:AH51">
    <cfRule type="colorScale" priority="4">
      <colorScale>
        <cfvo type="min"/>
        <cfvo type="percentile" val="50"/>
        <cfvo type="max"/>
        <color rgb="FFF8696B"/>
        <color rgb="FFFFEB84"/>
        <color rgb="FF63BE7B"/>
      </colorScale>
    </cfRule>
  </conditionalFormatting>
  <conditionalFormatting sqref="AI2:AI51">
    <cfRule type="colorScale" priority="3">
      <colorScale>
        <cfvo type="min"/>
        <cfvo type="percentile" val="50"/>
        <cfvo type="max"/>
        <color rgb="FFF8696B"/>
        <color rgb="FFFFEB84"/>
        <color rgb="FF63BE7B"/>
      </colorScale>
    </cfRule>
  </conditionalFormatting>
  <conditionalFormatting sqref="E2:E51">
    <cfRule type="colorScale" priority="2">
      <colorScale>
        <cfvo type="min"/>
        <cfvo type="percentile" val="50"/>
        <cfvo type="max"/>
        <color rgb="FFF8696B"/>
        <color rgb="FFFFEB84"/>
        <color rgb="FF63BE7B"/>
      </colorScale>
    </cfRule>
  </conditionalFormatting>
  <conditionalFormatting sqref="F2:F51">
    <cfRule type="colorScale" priority="1">
      <colorScale>
        <cfvo type="min"/>
        <cfvo type="percentile" val="50"/>
        <cfvo type="max"/>
        <color rgb="FF63BE7B"/>
        <color rgb="FFFFEB84"/>
        <color rgb="FFF8696B"/>
      </colorScale>
    </cfRule>
  </conditionalFormatting>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Лист6"/>
  <dimension ref="A1:CD92"/>
  <sheetViews>
    <sheetView zoomScale="70" zoomScaleNormal="70" workbookViewId="0">
      <pane xSplit="2" ySplit="1" topLeftCell="AQ5" activePane="bottomRight" state="frozen"/>
      <selection pane="topRight" activeCell="C1" sqref="C1"/>
      <selection pane="bottomLeft" activeCell="A2" sqref="A2"/>
      <selection pane="bottomRight" activeCell="A36" sqref="A36:XFD36"/>
    </sheetView>
  </sheetViews>
  <sheetFormatPr defaultRowHeight="14.4" x14ac:dyDescent="0.3"/>
  <cols>
    <col min="3" max="60" width="9.109375" customWidth="1"/>
    <col min="69" max="69" width="9.109375" customWidth="1"/>
  </cols>
  <sheetData>
    <row r="1" spans="1:82" x14ac:dyDescent="0.3">
      <c r="A1" s="57" t="s">
        <v>302</v>
      </c>
      <c r="B1" s="58" t="s">
        <v>380</v>
      </c>
      <c r="C1" s="71" t="str">
        <f>Monitoring_eng!C1</f>
        <v>Bakhmut</v>
      </c>
      <c r="D1" s="71" t="str">
        <f>Monitoring_eng!E1</f>
        <v>Berdychiv</v>
      </c>
      <c r="E1" s="71" t="str">
        <f>Monitoring_eng!G1</f>
        <v>Berdiansk</v>
      </c>
      <c r="F1" s="71" t="str">
        <f>Monitoring_eng!I1</f>
        <v>Bila Tserkva</v>
      </c>
      <c r="G1" s="71" t="str">
        <f>Monitoring_eng!K1</f>
        <v>Brovary</v>
      </c>
      <c r="H1" s="71" t="str">
        <f>Monitoring_eng!M1</f>
        <v>Vinnytsia</v>
      </c>
      <c r="I1" s="71" t="str">
        <f>Monitoring_eng!O1</f>
        <v>Dnipro</v>
      </c>
      <c r="J1" s="71" t="str">
        <f>Monitoring_eng!Q1</f>
        <v>Drohobych</v>
      </c>
      <c r="K1" s="71" t="str">
        <f>Monitoring_eng!S1</f>
        <v>Zhytomyr</v>
      </c>
      <c r="L1" s="71" t="str">
        <f>Monitoring_eng!U1</f>
        <v>Zaporizhzhia</v>
      </c>
      <c r="M1" s="71" t="str">
        <f>Monitoring_eng!W1</f>
        <v>Ivano-Frankivsk</v>
      </c>
      <c r="N1" s="71" t="str">
        <f>Monitoring_eng!Y1</f>
        <v>Izmail</v>
      </c>
      <c r="O1" s="71" t="str">
        <f>Monitoring_eng!AA1</f>
        <v>Kamianets-Podilskyi</v>
      </c>
      <c r="P1" s="71" t="str">
        <f>Monitoring_eng!AC1</f>
        <v>Kamianske</v>
      </c>
      <c r="Q1" s="71" t="str">
        <f>Monitoring_eng!AE1</f>
        <v>Kyiv</v>
      </c>
      <c r="R1" s="71" t="str">
        <f>Monitoring_eng!AG1</f>
        <v>Kovel</v>
      </c>
      <c r="S1" s="71" t="str">
        <f>Monitoring_eng!AI1</f>
        <v>Konotop</v>
      </c>
      <c r="T1" s="71" t="str">
        <f>Monitoring_eng!AK1</f>
        <v>Kostiantynivka</v>
      </c>
      <c r="U1" s="71" t="str">
        <f>Monitoring_eng!AM1</f>
        <v>Kramatorsk</v>
      </c>
      <c r="V1" s="71" t="str">
        <f>Monitoring_eng!AO1</f>
        <v>Kremenchuk</v>
      </c>
      <c r="W1" s="71" t="str">
        <f>Monitoring_eng!AQ1</f>
        <v>Kryvyi Rih</v>
      </c>
      <c r="X1" s="71" t="str">
        <f>Monitoring_eng!AS1</f>
        <v>Kropyvnytskyi</v>
      </c>
      <c r="Y1" s="71" t="str">
        <f>Monitoring_eng!AU1</f>
        <v>Lysychansk</v>
      </c>
      <c r="Z1" s="71" t="str">
        <f>Monitoring_eng!AW1</f>
        <v>Lutsk</v>
      </c>
      <c r="AA1" s="71" t="str">
        <f>Monitoring_eng!AY1</f>
        <v>Lviv</v>
      </c>
      <c r="AB1" s="71" t="str">
        <f>Monitoring_eng!BA1</f>
        <v>Mariupol</v>
      </c>
      <c r="AC1" s="71" t="str">
        <f>Monitoring_eng!BC1</f>
        <v>Melitopol</v>
      </c>
      <c r="AD1" s="71" t="str">
        <f>Monitoring_eng!BE1</f>
        <v>Mykolaiv</v>
      </c>
      <c r="AE1" s="71" t="str">
        <f>Monitoring_eng!BG1</f>
        <v>Mukacheve</v>
      </c>
      <c r="AF1" s="71" t="str">
        <f>Monitoring_eng!BI1</f>
        <v>Nizhyn</v>
      </c>
      <c r="AG1" s="71" t="str">
        <f>Monitoring_eng!BK1</f>
        <v>Nikopol</v>
      </c>
      <c r="AH1" s="71" t="str">
        <f>Monitoring_eng!BM1</f>
        <v>Novomoskovsk</v>
      </c>
      <c r="AI1" s="71" t="str">
        <f>Monitoring_eng!BO1</f>
        <v>Odesa</v>
      </c>
      <c r="AJ1" s="71" t="str">
        <f>Monitoring_eng!BQ1</f>
        <v>Oleksandriia</v>
      </c>
      <c r="AK1" s="71" t="str">
        <f>Monitoring_eng!BS1</f>
        <v>Pavlohrad</v>
      </c>
      <c r="AL1" s="71" t="str">
        <f>Monitoring_eng!BU1</f>
        <v>Poltava</v>
      </c>
      <c r="AM1" s="71" t="str">
        <f>Monitoring_eng!BW1</f>
        <v>Rivne</v>
      </c>
      <c r="AN1" s="71" t="str">
        <f>Monitoring_eng!BY1</f>
        <v>Sievierodonetsk</v>
      </c>
      <c r="AO1" s="71" t="str">
        <f>Monitoring_eng!CA1</f>
        <v>Sloviansk</v>
      </c>
      <c r="AP1" s="71" t="str">
        <f>Monitoring_eng!CC1</f>
        <v>Sumy</v>
      </c>
      <c r="AQ1" s="71" t="str">
        <f>Monitoring_eng!CE1</f>
        <v>Ternopil</v>
      </c>
      <c r="AR1" s="71" t="str">
        <f>Monitoring_eng!CG1</f>
        <v>Uzhhorod</v>
      </c>
      <c r="AS1" s="71" t="str">
        <f>Monitoring_eng!CI1</f>
        <v>Uman</v>
      </c>
      <c r="AT1" s="71" t="str">
        <f>Monitoring_eng!CK1</f>
        <v>Kharkiv</v>
      </c>
      <c r="AU1" s="71" t="str">
        <f>Monitoring_eng!CM1</f>
        <v>Kherson</v>
      </c>
      <c r="AV1" s="71" t="str">
        <f>Monitoring_eng!CO1</f>
        <v>Khmelnytskyi</v>
      </c>
      <c r="AW1" s="71" t="str">
        <f>Monitoring_eng!CQ1</f>
        <v>Cherkasy</v>
      </c>
      <c r="AX1" s="71" t="str">
        <f>Monitoring_eng!CS1</f>
        <v>Chernivtsi</v>
      </c>
      <c r="AY1" s="71" t="str">
        <f>Monitoring_eng!CU1</f>
        <v>Chernihiv</v>
      </c>
      <c r="AZ1" s="71" t="str">
        <f>Monitoring_eng!CW1</f>
        <v>Shostka</v>
      </c>
      <c r="BA1" s="56" t="s">
        <v>742</v>
      </c>
      <c r="BB1" s="56" t="s">
        <v>820</v>
      </c>
      <c r="BC1" s="56" t="s">
        <v>744</v>
      </c>
      <c r="BD1" s="56" t="s">
        <v>820</v>
      </c>
      <c r="BE1" s="56" t="s">
        <v>746</v>
      </c>
      <c r="BF1" s="56" t="s">
        <v>820</v>
      </c>
      <c r="BG1" s="56" t="s">
        <v>748</v>
      </c>
      <c r="BH1" s="56" t="s">
        <v>820</v>
      </c>
      <c r="BI1" s="56" t="s">
        <v>821</v>
      </c>
      <c r="BJ1" s="56" t="s">
        <v>4174</v>
      </c>
      <c r="BK1" s="56" t="s">
        <v>822</v>
      </c>
      <c r="BL1" s="56" t="s">
        <v>823</v>
      </c>
      <c r="BM1" s="56" t="s">
        <v>822</v>
      </c>
      <c r="BN1" s="56" t="s">
        <v>823</v>
      </c>
      <c r="BO1" s="72" t="s">
        <v>824</v>
      </c>
      <c r="BP1" s="72" t="s">
        <v>825</v>
      </c>
      <c r="BQ1" s="56" t="s">
        <v>812</v>
      </c>
      <c r="BR1" s="56" t="s">
        <v>813</v>
      </c>
      <c r="BS1" s="56" t="s">
        <v>811</v>
      </c>
      <c r="BT1" s="56" t="s">
        <v>814</v>
      </c>
      <c r="BU1" s="56" t="s">
        <v>826</v>
      </c>
      <c r="BV1" s="56" t="s">
        <v>827</v>
      </c>
      <c r="BW1" s="56" t="s">
        <v>828</v>
      </c>
      <c r="BX1" s="56" t="s">
        <v>829</v>
      </c>
      <c r="BY1" s="56" t="s">
        <v>817</v>
      </c>
      <c r="BZ1" s="56" t="s">
        <v>816</v>
      </c>
      <c r="CA1" s="56" t="s">
        <v>815</v>
      </c>
      <c r="CB1" s="56" t="s">
        <v>818</v>
      </c>
      <c r="CC1" s="56" t="s">
        <v>784</v>
      </c>
      <c r="CD1" s="56"/>
    </row>
    <row r="2" spans="1:82" x14ac:dyDescent="0.3">
      <c r="A2" s="37" t="s">
        <v>303</v>
      </c>
      <c r="B2" s="38" t="s">
        <v>85</v>
      </c>
      <c r="C2" s="25" t="str">
        <f>INDEX(Monitoring_eng!$A$1:$CX$78,MATCH(Analysis!$A2,Monitoring_eng!$A:$A,0),MATCH(Analysis!C$1,Monitoring_eng!$1:$1,0))</f>
        <v>yes</v>
      </c>
      <c r="D2" s="25" t="str">
        <f>INDEX(Monitoring_eng!$A$1:$CX$78,MATCH(Analysis!$A2,Monitoring_eng!$A:$A,0),MATCH(Analysis!D$1,Monitoring_eng!$1:$1,0))</f>
        <v>yes</v>
      </c>
      <c r="E2" s="25" t="str">
        <f>INDEX(Monitoring_eng!$A$1:$CX$78,MATCH(Analysis!$A2,Monitoring_eng!$A:$A,0),MATCH(Analysis!E$1,Monitoring_eng!$1:$1,0))</f>
        <v>yes</v>
      </c>
      <c r="F2" s="25" t="str">
        <f>INDEX(Monitoring_eng!$A$1:$CX$78,MATCH(Analysis!$A2,Monitoring_eng!$A:$A,0),MATCH(Analysis!F$1,Monitoring_eng!$1:$1,0))</f>
        <v>yes</v>
      </c>
      <c r="G2" s="25" t="str">
        <f>INDEX(Monitoring_eng!$A$1:$CX$78,MATCH(Analysis!$A2,Monitoring_eng!$A:$A,0),MATCH(Analysis!G$1,Monitoring_eng!$1:$1,0))</f>
        <v>yes</v>
      </c>
      <c r="H2" s="25" t="str">
        <f>INDEX(Monitoring_eng!$A$1:$CX$78,MATCH(Analysis!$A2,Monitoring_eng!$A:$A,0),MATCH(Analysis!H$1,Monitoring_eng!$1:$1,0))</f>
        <v>yes</v>
      </c>
      <c r="I2" s="25" t="str">
        <f>INDEX(Monitoring_eng!$A$1:$CX$78,MATCH(Analysis!$A2,Monitoring_eng!$A:$A,0),MATCH(Analysis!I$1,Monitoring_eng!$1:$1,0))</f>
        <v>yes</v>
      </c>
      <c r="J2" s="25" t="str">
        <f>INDEX(Monitoring_eng!$A$1:$CX$78,MATCH(Analysis!$A2,Monitoring_eng!$A:$A,0),MATCH(Analysis!J$1,Monitoring_eng!$1:$1,0))</f>
        <v>yes</v>
      </c>
      <c r="K2" s="25" t="str">
        <f>INDEX(Monitoring_eng!$A$1:$CX$78,MATCH(Analysis!$A2,Monitoring_eng!$A:$A,0),MATCH(Analysis!K$1,Monitoring_eng!$1:$1,0))</f>
        <v>no</v>
      </c>
      <c r="L2" s="25" t="str">
        <f>INDEX(Monitoring_eng!$A$1:$CX$78,MATCH(Analysis!$A2,Monitoring_eng!$A:$A,0),MATCH(Analysis!L$1,Monitoring_eng!$1:$1,0))</f>
        <v>yes</v>
      </c>
      <c r="M2" s="25" t="str">
        <f>INDEX(Monitoring_eng!$A$1:$CX$78,MATCH(Analysis!$A2,Monitoring_eng!$A:$A,0),MATCH(Analysis!M$1,Monitoring_eng!$1:$1,0))</f>
        <v>yes</v>
      </c>
      <c r="N2" s="25" t="str">
        <f>INDEX(Monitoring_eng!$A$1:$CX$78,MATCH(Analysis!$A2,Monitoring_eng!$A:$A,0),MATCH(Analysis!N$1,Monitoring_eng!$1:$1,0))</f>
        <v>partially</v>
      </c>
      <c r="O2" s="25" t="str">
        <f>INDEX(Monitoring_eng!$A$1:$CX$78,MATCH(Analysis!$A2,Monitoring_eng!$A:$A,0),MATCH(Analysis!O$1,Monitoring_eng!$1:$1,0))</f>
        <v>yes</v>
      </c>
      <c r="P2" s="25" t="str">
        <f>INDEX(Monitoring_eng!$A$1:$CX$78,MATCH(Analysis!$A2,Monitoring_eng!$A:$A,0),MATCH(Analysis!P$1,Monitoring_eng!$1:$1,0))</f>
        <v>yes</v>
      </c>
      <c r="Q2" s="25" t="str">
        <f>INDEX(Monitoring_eng!$A$1:$CX$78,MATCH(Analysis!$A2,Monitoring_eng!$A:$A,0),MATCH(Analysis!Q$1,Monitoring_eng!$1:$1,0))</f>
        <v>yes</v>
      </c>
      <c r="R2" s="25" t="str">
        <f>INDEX(Monitoring_eng!$A$1:$CX$78,MATCH(Analysis!$A2,Monitoring_eng!$A:$A,0),MATCH(Analysis!R$1,Monitoring_eng!$1:$1,0))</f>
        <v>yes</v>
      </c>
      <c r="S2" s="25" t="str">
        <f>INDEX(Monitoring_eng!$A$1:$CX$78,MATCH(Analysis!$A2,Monitoring_eng!$A:$A,0),MATCH(Analysis!S$1,Monitoring_eng!$1:$1,0))</f>
        <v>yes</v>
      </c>
      <c r="T2" s="25" t="str">
        <f>INDEX(Monitoring_eng!$A$1:$CX$78,MATCH(Analysis!$A2,Monitoring_eng!$A:$A,0),MATCH(Analysis!T$1,Monitoring_eng!$1:$1,0))</f>
        <v>yes</v>
      </c>
      <c r="U2" s="25" t="str">
        <f>INDEX(Monitoring_eng!$A$1:$CX$78,MATCH(Analysis!$A2,Monitoring_eng!$A:$A,0),MATCH(Analysis!U$1,Monitoring_eng!$1:$1,0))</f>
        <v>yes</v>
      </c>
      <c r="V2" s="25" t="str">
        <f>INDEX(Monitoring_eng!$A$1:$CX$78,MATCH(Analysis!$A2,Monitoring_eng!$A:$A,0),MATCH(Analysis!V$1,Monitoring_eng!$1:$1,0))</f>
        <v>yes</v>
      </c>
      <c r="W2" s="25" t="str">
        <f>INDEX(Monitoring_eng!$A$1:$CX$78,MATCH(Analysis!$A2,Monitoring_eng!$A:$A,0),MATCH(Analysis!W$1,Monitoring_eng!$1:$1,0))</f>
        <v>yes</v>
      </c>
      <c r="X2" s="25" t="str">
        <f>INDEX(Monitoring_eng!$A$1:$CX$78,MATCH(Analysis!$A2,Monitoring_eng!$A:$A,0),MATCH(Analysis!X$1,Monitoring_eng!$1:$1,0))</f>
        <v>yes</v>
      </c>
      <c r="Y2" s="25" t="str">
        <f>INDEX(Monitoring_eng!$A$1:$CX$78,MATCH(Analysis!$A2,Monitoring_eng!$A:$A,0),MATCH(Analysis!Y$1,Monitoring_eng!$1:$1,0))</f>
        <v>yes</v>
      </c>
      <c r="Z2" s="25" t="str">
        <f>INDEX(Monitoring_eng!$A$1:$CX$78,MATCH(Analysis!$A2,Monitoring_eng!$A:$A,0),MATCH(Analysis!Z$1,Monitoring_eng!$1:$1,0))</f>
        <v>yes</v>
      </c>
      <c r="AA2" s="25" t="str">
        <f>INDEX(Monitoring_eng!$A$1:$CX$78,MATCH(Analysis!$A2,Monitoring_eng!$A:$A,0),MATCH(Analysis!AA$1,Monitoring_eng!$1:$1,0))</f>
        <v>yes</v>
      </c>
      <c r="AB2" s="25" t="str">
        <f>INDEX(Monitoring_eng!$A$1:$CX$78,MATCH(Analysis!$A2,Monitoring_eng!$A:$A,0),MATCH(Analysis!AB$1,Monitoring_eng!$1:$1,0))</f>
        <v>yes</v>
      </c>
      <c r="AC2" s="25" t="str">
        <f>INDEX(Monitoring_eng!$A$1:$CX$78,MATCH(Analysis!$A2,Monitoring_eng!$A:$A,0),MATCH(Analysis!AC$1,Monitoring_eng!$1:$1,0))</f>
        <v>yes</v>
      </c>
      <c r="AD2" s="25" t="str">
        <f>INDEX(Monitoring_eng!$A$1:$CX$78,MATCH(Analysis!$A2,Monitoring_eng!$A:$A,0),MATCH(Analysis!AD$1,Monitoring_eng!$1:$1,0))</f>
        <v>yes</v>
      </c>
      <c r="AE2" s="25" t="str">
        <f>INDEX(Monitoring_eng!$A$1:$CX$78,MATCH(Analysis!$A2,Monitoring_eng!$A:$A,0),MATCH(Analysis!AE$1,Monitoring_eng!$1:$1,0))</f>
        <v>yes</v>
      </c>
      <c r="AF2" s="25" t="str">
        <f>INDEX(Monitoring_eng!$A$1:$CX$78,MATCH(Analysis!$A2,Monitoring_eng!$A:$A,0),MATCH(Analysis!AF$1,Monitoring_eng!$1:$1,0))</f>
        <v>yes</v>
      </c>
      <c r="AG2" s="25" t="str">
        <f>INDEX(Monitoring_eng!$A$1:$CX$78,MATCH(Analysis!$A2,Monitoring_eng!$A:$A,0),MATCH(Analysis!AG$1,Monitoring_eng!$1:$1,0))</f>
        <v>yes</v>
      </c>
      <c r="AH2" s="25" t="str">
        <f>INDEX(Monitoring_eng!$A$1:$CX$78,MATCH(Analysis!$A2,Monitoring_eng!$A:$A,0),MATCH(Analysis!AH$1,Monitoring_eng!$1:$1,0))</f>
        <v>no</v>
      </c>
      <c r="AI2" s="25" t="str">
        <f>INDEX(Monitoring_eng!$A$1:$CX$78,MATCH(Analysis!$A2,Monitoring_eng!$A:$A,0),MATCH(Analysis!AI$1,Monitoring_eng!$1:$1,0))</f>
        <v>yes</v>
      </c>
      <c r="AJ2" s="25" t="str">
        <f>INDEX(Monitoring_eng!$A$1:$CX$78,MATCH(Analysis!$A2,Monitoring_eng!$A:$A,0),MATCH(Analysis!AJ$1,Monitoring_eng!$1:$1,0))</f>
        <v>yes</v>
      </c>
      <c r="AK2" s="25" t="str">
        <f>INDEX(Monitoring_eng!$A$1:$CX$78,MATCH(Analysis!$A2,Monitoring_eng!$A:$A,0),MATCH(Analysis!AK$1,Monitoring_eng!$1:$1,0))</f>
        <v>yes</v>
      </c>
      <c r="AL2" s="25" t="str">
        <f>INDEX(Monitoring_eng!$A$1:$CX$78,MATCH(Analysis!$A2,Monitoring_eng!$A:$A,0),MATCH(Analysis!AL$1,Monitoring_eng!$1:$1,0))</f>
        <v>yes</v>
      </c>
      <c r="AM2" s="25" t="str">
        <f>INDEX(Monitoring_eng!$A$1:$CX$78,MATCH(Analysis!$A2,Monitoring_eng!$A:$A,0),MATCH(Analysis!AM$1,Monitoring_eng!$1:$1,0))</f>
        <v>yes</v>
      </c>
      <c r="AN2" s="25" t="str">
        <f>INDEX(Monitoring_eng!$A$1:$CX$78,MATCH(Analysis!$A2,Monitoring_eng!$A:$A,0),MATCH(Analysis!AN$1,Monitoring_eng!$1:$1,0))</f>
        <v>yes</v>
      </c>
      <c r="AO2" s="25" t="str">
        <f>INDEX(Monitoring_eng!$A$1:$CX$78,MATCH(Analysis!$A2,Monitoring_eng!$A:$A,0),MATCH(Analysis!AO$1,Monitoring_eng!$1:$1,0))</f>
        <v>yes</v>
      </c>
      <c r="AP2" s="25" t="str">
        <f>INDEX(Monitoring_eng!$A$1:$CX$78,MATCH(Analysis!$A2,Monitoring_eng!$A:$A,0),MATCH(Analysis!AP$1,Monitoring_eng!$1:$1,0))</f>
        <v>yes</v>
      </c>
      <c r="AQ2" s="25" t="str">
        <f>INDEX(Monitoring_eng!$A$1:$CX$78,MATCH(Analysis!$A2,Monitoring_eng!$A:$A,0),MATCH(Analysis!AQ$1,Monitoring_eng!$1:$1,0))</f>
        <v>yes</v>
      </c>
      <c r="AR2" s="25" t="str">
        <f>INDEX(Monitoring_eng!$A$1:$CX$78,MATCH(Analysis!$A2,Monitoring_eng!$A:$A,0),MATCH(Analysis!AR$1,Monitoring_eng!$1:$1,0))</f>
        <v>yes</v>
      </c>
      <c r="AS2" s="25" t="str">
        <f>INDEX(Monitoring_eng!$A$1:$CX$78,MATCH(Analysis!$A2,Monitoring_eng!$A:$A,0),MATCH(Analysis!AS$1,Monitoring_eng!$1:$1,0))</f>
        <v>yes</v>
      </c>
      <c r="AT2" s="25" t="str">
        <f>INDEX(Monitoring_eng!$A$1:$CX$78,MATCH(Analysis!$A2,Monitoring_eng!$A:$A,0),MATCH(Analysis!AT$1,Monitoring_eng!$1:$1,0))</f>
        <v>yes</v>
      </c>
      <c r="AU2" s="25" t="str">
        <f>INDEX(Monitoring_eng!$A$1:$CX$78,MATCH(Analysis!$A2,Monitoring_eng!$A:$A,0),MATCH(Analysis!AU$1,Monitoring_eng!$1:$1,0))</f>
        <v>yes</v>
      </c>
      <c r="AV2" s="25" t="str">
        <f>INDEX(Monitoring_eng!$A$1:$CX$78,MATCH(Analysis!$A2,Monitoring_eng!$A:$A,0),MATCH(Analysis!AV$1,Monitoring_eng!$1:$1,0))</f>
        <v>yes</v>
      </c>
      <c r="AW2" s="25" t="str">
        <f>INDEX(Monitoring_eng!$A$1:$CX$78,MATCH(Analysis!$A2,Monitoring_eng!$A:$A,0),MATCH(Analysis!AW$1,Monitoring_eng!$1:$1,0))</f>
        <v>yes</v>
      </c>
      <c r="AX2" s="25" t="str">
        <f>INDEX(Monitoring_eng!$A$1:$CX$78,MATCH(Analysis!$A2,Monitoring_eng!$A:$A,0),MATCH(Analysis!AX$1,Monitoring_eng!$1:$1,0))</f>
        <v>yes</v>
      </c>
      <c r="AY2" s="25" t="str">
        <f>INDEX(Monitoring_eng!$A$1:$CX$78,MATCH(Analysis!$A2,Monitoring_eng!$A:$A,0),MATCH(Analysis!AY$1,Monitoring_eng!$1:$1,0))</f>
        <v>yes</v>
      </c>
      <c r="AZ2" s="25" t="str">
        <f>INDEX(Monitoring_eng!$A$1:$CX$78,MATCH(Analysis!$A2,Monitoring_eng!$A:$A,0),MATCH(Analysis!AZ$1,Monitoring_eng!$1:$1,0))</f>
        <v>yes</v>
      </c>
      <c r="BA2" s="37" t="s">
        <v>621</v>
      </c>
      <c r="BB2" s="37">
        <f t="shared" ref="BB2:BB65" si="0">COUNTIF($C2:$AZ2,$BA2)</f>
        <v>47</v>
      </c>
      <c r="BC2" s="37" t="s">
        <v>622</v>
      </c>
      <c r="BD2" s="37">
        <f t="shared" ref="BD2:BD65" si="1">COUNTIF($C2:$AZ2,$BC2)</f>
        <v>2</v>
      </c>
      <c r="BE2" s="37" t="s">
        <v>623</v>
      </c>
      <c r="BF2" s="37">
        <f t="shared" ref="BF2:BF65" si="2">COUNTIF($C2:$AZ2,$BE2)</f>
        <v>1</v>
      </c>
      <c r="BG2" s="37" t="s">
        <v>755</v>
      </c>
      <c r="BH2" s="37">
        <f>COUNTIF($C2:$AZ2,$BG2)</f>
        <v>0</v>
      </c>
      <c r="BI2" s="37">
        <f>BB2+BD2+BF2+BH2</f>
        <v>50</v>
      </c>
      <c r="BJ2" s="37">
        <f>50-(COUNTIF($C2:$AZ2,"N/A"))</f>
        <v>50</v>
      </c>
      <c r="BK2" s="37" t="str">
        <f>BA2</f>
        <v>yes</v>
      </c>
      <c r="BL2" s="37" t="str">
        <f>BC2</f>
        <v>no</v>
      </c>
      <c r="BM2" s="37">
        <f>BB2</f>
        <v>47</v>
      </c>
      <c r="BN2" s="37">
        <f>BD2</f>
        <v>2</v>
      </c>
      <c r="BO2" s="69">
        <f>BM2/BJ2</f>
        <v>0.94</v>
      </c>
      <c r="BP2" s="69">
        <f>BN2/BJ2</f>
        <v>0.04</v>
      </c>
      <c r="BQ2" s="70">
        <f>COUNTIFS($C2:$AZ2,$BK2,Results!$T$87:$BQ$87,BQ$1)/((COUNTIF(Results!$T$87:$BQ$87,BQ$1)-COUNTIFS($C2:$AZ2,"N/A",Results!$T$87:$BQ$87,BQ$1)))</f>
        <v>0.94117647058823528</v>
      </c>
      <c r="BR2" s="70">
        <f>COUNTIFS($C2:$AZ2,$BK2,Results!$T$87:$BQ$87,BR$1)/((COUNTIF(Results!$T$87:$BQ$87,BR$1)-COUNTIFS($C2:$AZ2,"N/A",Results!$T$87:$BQ$87,BR$1)))</f>
        <v>1</v>
      </c>
      <c r="BS2" s="70">
        <f>COUNTIFS($C2:$AZ2,$BK2,Results!$T$87:$BQ$87,BS$1)/((COUNTIF(Results!$T$87:$BQ$87,BS$1)-COUNTIFS($C2:$AZ2,"N/A",Results!$T$87:$BQ$87,BS$1)))</f>
        <v>1</v>
      </c>
      <c r="BT2" s="70">
        <f>COUNTIFS($C2:$AZ2,$BK2,Results!$T$87:$BQ$87,BT$1)/((COUNTIF(Results!$T$87:$BQ$87,BT$1)-COUNTIFS($C2:$AZ2,"N/A",Results!$T$87:$BQ$87,BT$1)))</f>
        <v>0.84615384615384615</v>
      </c>
      <c r="BU2" s="70">
        <f>COUNTIFS($C2:$AZ2,$BK2,Results!$T$89:$BQ$89,BU$1)/((COUNTIF(Results!$T$89:$BQ$89,BU$1)-COUNTIFS($C2:$AZ2,"N/A",Results!$T$89:$BQ$89,BU$1)))</f>
        <v>0.8666666666666667</v>
      </c>
      <c r="BV2" s="70">
        <f>COUNTIFS($C2:$AZ2,$BK2,Results!$T$89:$BQ$89,BV$1)/((COUNTIF(Results!$T$89:$BQ$89,BV$1)-COUNTIFS($C2:$AZ2,"N/A",Results!$T$89:$BQ$89,BV$1)))</f>
        <v>0.95454545454545459</v>
      </c>
      <c r="BW2" s="70">
        <f>COUNTIFS($C2:$AZ2,$BK2,Results!$T$89:$BQ$89,BW$1)/((COUNTIF(Results!$T$89:$BQ$89,BW$1)-COUNTIFS($C2:$AZ2,"N/A",Results!$T$89:$BQ$89,BW$1)))</f>
        <v>1</v>
      </c>
      <c r="BX2" s="70">
        <f>COUNTIFS($C2:$AZ2,$BK2,Results!$T$89:$BQ$89,BX$1)/((COUNTIF(Results!$T$89:$BQ$89,BX$1)-COUNTIFS($C2:$AZ2,"N/A",Results!$T$89:$BQ$89,BX$1)))</f>
        <v>1</v>
      </c>
      <c r="BY2" s="70">
        <f>COUNTIFS($C2:$AZ2,$BK2,Results!$T$90:$BQ$90,BY$1)/((COUNTIF(Results!$T$90:$BQ$90,BY$1)-COUNTIFS($C2:$AZ2,"N/A",Results!$T$90:$BQ$90,BY$1)))</f>
        <v>0.94117647058823528</v>
      </c>
      <c r="BZ2" s="70">
        <f>COUNTIFS($C2:$AZ2,$BK2,Results!$T$90:$BQ$90,BZ$1)/((COUNTIF(Results!$T$90:$BQ$90,BZ$1)-COUNTIFS($C2:$AZ2,"N/A",Results!$T$90:$BQ$90,BZ$1)))</f>
        <v>1</v>
      </c>
      <c r="CA2" s="70">
        <f>COUNTIFS($C2:$AZ2,$BK2,Results!$T$90:$BQ$90,CA$1)/((COUNTIF(Results!$T$90:$BQ$90,CA$1)-COUNTIFS($C2:$AZ2,"N/A",Results!$T$90:$BQ$90,CA$1)))</f>
        <v>0.875</v>
      </c>
      <c r="CB2" s="70">
        <f>COUNTIFS($C2:$AZ2,$BK2,Results!$T$91:$BQ$91,CB$1)/((COUNTIF(Results!$T$91:$BQ$91,CB$1)-COUNTIFS($C2:$AZ2,"N/A",Results!$T$91:$BQ$91,CB$1)))</f>
        <v>1</v>
      </c>
      <c r="CC2" s="70">
        <f>COUNTIFS($C2:$AZ2,$BK2,Results!$T$91:$BQ$91,CC$1)/((COUNTIF(Results!$T$91:$BQ$91,CC$1)-COUNTIFS($C2:$AZ2,"N/A",Results!$T$91:$BQ$91,CC$1)))</f>
        <v>0.94117647058823528</v>
      </c>
      <c r="CD2" s="37"/>
    </row>
    <row r="3" spans="1:82" x14ac:dyDescent="0.3">
      <c r="A3" s="37" t="s">
        <v>304</v>
      </c>
      <c r="B3" s="38" t="s">
        <v>86</v>
      </c>
      <c r="C3" s="25" t="str">
        <f>INDEX(Monitoring_eng!$A$1:$CX$78,MATCH(Analysis!$A3,Monitoring_eng!$A:$A,0),MATCH(Analysis!C$1,Monitoring_eng!$1:$1,0))</f>
        <v>no</v>
      </c>
      <c r="D3" s="25" t="str">
        <f>INDEX(Monitoring_eng!$A$1:$CX$78,MATCH(Analysis!$A3,Monitoring_eng!$A:$A,0),MATCH(Analysis!D$1,Monitoring_eng!$1:$1,0))</f>
        <v>no</v>
      </c>
      <c r="E3" s="25" t="str">
        <f>INDEX(Monitoring_eng!$A$1:$CX$78,MATCH(Analysis!$A3,Monitoring_eng!$A:$A,0),MATCH(Analysis!E$1,Monitoring_eng!$1:$1,0))</f>
        <v>no</v>
      </c>
      <c r="F3" s="25" t="str">
        <f>INDEX(Monitoring_eng!$A$1:$CX$78,MATCH(Analysis!$A3,Monitoring_eng!$A:$A,0),MATCH(Analysis!F$1,Monitoring_eng!$1:$1,0))</f>
        <v>no</v>
      </c>
      <c r="G3" s="25" t="str">
        <f>INDEX(Monitoring_eng!$A$1:$CX$78,MATCH(Analysis!$A3,Monitoring_eng!$A:$A,0),MATCH(Analysis!G$1,Monitoring_eng!$1:$1,0))</f>
        <v>no</v>
      </c>
      <c r="H3" s="25" t="str">
        <f>INDEX(Monitoring_eng!$A$1:$CX$78,MATCH(Analysis!$A3,Monitoring_eng!$A:$A,0),MATCH(Analysis!H$1,Monitoring_eng!$1:$1,0))</f>
        <v>yes</v>
      </c>
      <c r="I3" s="25" t="str">
        <f>INDEX(Monitoring_eng!$A$1:$CX$78,MATCH(Analysis!$A3,Monitoring_eng!$A:$A,0),MATCH(Analysis!I$1,Monitoring_eng!$1:$1,0))</f>
        <v>no</v>
      </c>
      <c r="J3" s="25" t="str">
        <f>INDEX(Monitoring_eng!$A$1:$CX$78,MATCH(Analysis!$A3,Monitoring_eng!$A:$A,0),MATCH(Analysis!J$1,Monitoring_eng!$1:$1,0))</f>
        <v>no</v>
      </c>
      <c r="K3" s="25" t="str">
        <f>INDEX(Monitoring_eng!$A$1:$CX$78,MATCH(Analysis!$A3,Monitoring_eng!$A:$A,0),MATCH(Analysis!K$1,Monitoring_eng!$1:$1,0))</f>
        <v>no</v>
      </c>
      <c r="L3" s="25" t="str">
        <f>INDEX(Monitoring_eng!$A$1:$CX$78,MATCH(Analysis!$A3,Monitoring_eng!$A:$A,0),MATCH(Analysis!L$1,Monitoring_eng!$1:$1,0))</f>
        <v>no</v>
      </c>
      <c r="M3" s="25" t="str">
        <f>INDEX(Monitoring_eng!$A$1:$CX$78,MATCH(Analysis!$A3,Monitoring_eng!$A:$A,0),MATCH(Analysis!M$1,Monitoring_eng!$1:$1,0))</f>
        <v>no</v>
      </c>
      <c r="N3" s="25" t="str">
        <f>INDEX(Monitoring_eng!$A$1:$CX$78,MATCH(Analysis!$A3,Monitoring_eng!$A:$A,0),MATCH(Analysis!N$1,Monitoring_eng!$1:$1,0))</f>
        <v>yes</v>
      </c>
      <c r="O3" s="25" t="str">
        <f>INDEX(Monitoring_eng!$A$1:$CX$78,MATCH(Analysis!$A3,Monitoring_eng!$A:$A,0),MATCH(Analysis!O$1,Monitoring_eng!$1:$1,0))</f>
        <v>yes</v>
      </c>
      <c r="P3" s="25" t="str">
        <f>INDEX(Monitoring_eng!$A$1:$CX$78,MATCH(Analysis!$A3,Monitoring_eng!$A:$A,0),MATCH(Analysis!P$1,Monitoring_eng!$1:$1,0))</f>
        <v>no</v>
      </c>
      <c r="Q3" s="25" t="str">
        <f>INDEX(Monitoring_eng!$A$1:$CX$78,MATCH(Analysis!$A3,Monitoring_eng!$A:$A,0),MATCH(Analysis!Q$1,Monitoring_eng!$1:$1,0))</f>
        <v>yes</v>
      </c>
      <c r="R3" s="25" t="str">
        <f>INDEX(Monitoring_eng!$A$1:$CX$78,MATCH(Analysis!$A3,Monitoring_eng!$A:$A,0),MATCH(Analysis!R$1,Monitoring_eng!$1:$1,0))</f>
        <v>no</v>
      </c>
      <c r="S3" s="25" t="str">
        <f>INDEX(Monitoring_eng!$A$1:$CX$78,MATCH(Analysis!$A3,Monitoring_eng!$A:$A,0),MATCH(Analysis!S$1,Monitoring_eng!$1:$1,0))</f>
        <v>no</v>
      </c>
      <c r="T3" s="25" t="str">
        <f>INDEX(Monitoring_eng!$A$1:$CX$78,MATCH(Analysis!$A3,Monitoring_eng!$A:$A,0),MATCH(Analysis!T$1,Monitoring_eng!$1:$1,0))</f>
        <v>no</v>
      </c>
      <c r="U3" s="25" t="str">
        <f>INDEX(Monitoring_eng!$A$1:$CX$78,MATCH(Analysis!$A3,Monitoring_eng!$A:$A,0),MATCH(Analysis!U$1,Monitoring_eng!$1:$1,0))</f>
        <v>no</v>
      </c>
      <c r="V3" s="25" t="str">
        <f>INDEX(Monitoring_eng!$A$1:$CX$78,MATCH(Analysis!$A3,Monitoring_eng!$A:$A,0),MATCH(Analysis!V$1,Monitoring_eng!$1:$1,0))</f>
        <v>no</v>
      </c>
      <c r="W3" s="25" t="str">
        <f>INDEX(Monitoring_eng!$A$1:$CX$78,MATCH(Analysis!$A3,Monitoring_eng!$A:$A,0),MATCH(Analysis!W$1,Monitoring_eng!$1:$1,0))</f>
        <v>no</v>
      </c>
      <c r="X3" s="25" t="str">
        <f>INDEX(Monitoring_eng!$A$1:$CX$78,MATCH(Analysis!$A3,Monitoring_eng!$A:$A,0),MATCH(Analysis!X$1,Monitoring_eng!$1:$1,0))</f>
        <v>no</v>
      </c>
      <c r="Y3" s="25" t="str">
        <f>INDEX(Monitoring_eng!$A$1:$CX$78,MATCH(Analysis!$A3,Monitoring_eng!$A:$A,0),MATCH(Analysis!Y$1,Monitoring_eng!$1:$1,0))</f>
        <v>yes</v>
      </c>
      <c r="Z3" s="25" t="str">
        <f>INDEX(Monitoring_eng!$A$1:$CX$78,MATCH(Analysis!$A3,Monitoring_eng!$A:$A,0),MATCH(Analysis!Z$1,Monitoring_eng!$1:$1,0))</f>
        <v>no</v>
      </c>
      <c r="AA3" s="25" t="str">
        <f>INDEX(Monitoring_eng!$A$1:$CX$78,MATCH(Analysis!$A3,Monitoring_eng!$A:$A,0),MATCH(Analysis!AA$1,Monitoring_eng!$1:$1,0))</f>
        <v>no</v>
      </c>
      <c r="AB3" s="25" t="str">
        <f>INDEX(Monitoring_eng!$A$1:$CX$78,MATCH(Analysis!$A3,Monitoring_eng!$A:$A,0),MATCH(Analysis!AB$1,Monitoring_eng!$1:$1,0))</f>
        <v>no</v>
      </c>
      <c r="AC3" s="25" t="str">
        <f>INDEX(Monitoring_eng!$A$1:$CX$78,MATCH(Analysis!$A3,Monitoring_eng!$A:$A,0),MATCH(Analysis!AC$1,Monitoring_eng!$1:$1,0))</f>
        <v>no</v>
      </c>
      <c r="AD3" s="25" t="str">
        <f>INDEX(Monitoring_eng!$A$1:$CX$78,MATCH(Analysis!$A3,Monitoring_eng!$A:$A,0),MATCH(Analysis!AD$1,Monitoring_eng!$1:$1,0))</f>
        <v>no</v>
      </c>
      <c r="AE3" s="25" t="str">
        <f>INDEX(Monitoring_eng!$A$1:$CX$78,MATCH(Analysis!$A3,Monitoring_eng!$A:$A,0),MATCH(Analysis!AE$1,Monitoring_eng!$1:$1,0))</f>
        <v>no</v>
      </c>
      <c r="AF3" s="25" t="str">
        <f>INDEX(Monitoring_eng!$A$1:$CX$78,MATCH(Analysis!$A3,Monitoring_eng!$A:$A,0),MATCH(Analysis!AF$1,Monitoring_eng!$1:$1,0))</f>
        <v>no</v>
      </c>
      <c r="AG3" s="25" t="str">
        <f>INDEX(Monitoring_eng!$A$1:$CX$78,MATCH(Analysis!$A3,Monitoring_eng!$A:$A,0),MATCH(Analysis!AG$1,Monitoring_eng!$1:$1,0))</f>
        <v>yes</v>
      </c>
      <c r="AH3" s="25" t="str">
        <f>INDEX(Monitoring_eng!$A$1:$CX$78,MATCH(Analysis!$A3,Monitoring_eng!$A:$A,0),MATCH(Analysis!AH$1,Monitoring_eng!$1:$1,0))</f>
        <v>no</v>
      </c>
      <c r="AI3" s="25" t="str">
        <f>INDEX(Monitoring_eng!$A$1:$CX$78,MATCH(Analysis!$A3,Monitoring_eng!$A:$A,0),MATCH(Analysis!AI$1,Monitoring_eng!$1:$1,0))</f>
        <v>yes</v>
      </c>
      <c r="AJ3" s="25" t="str">
        <f>INDEX(Monitoring_eng!$A$1:$CX$78,MATCH(Analysis!$A3,Monitoring_eng!$A:$A,0),MATCH(Analysis!AJ$1,Monitoring_eng!$1:$1,0))</f>
        <v>no</v>
      </c>
      <c r="AK3" s="25" t="str">
        <f>INDEX(Monitoring_eng!$A$1:$CX$78,MATCH(Analysis!$A3,Monitoring_eng!$A:$A,0),MATCH(Analysis!AK$1,Monitoring_eng!$1:$1,0))</f>
        <v>yes</v>
      </c>
      <c r="AL3" s="25" t="str">
        <f>INDEX(Monitoring_eng!$A$1:$CX$78,MATCH(Analysis!$A3,Monitoring_eng!$A:$A,0),MATCH(Analysis!AL$1,Monitoring_eng!$1:$1,0))</f>
        <v>no</v>
      </c>
      <c r="AM3" s="25" t="str">
        <f>INDEX(Monitoring_eng!$A$1:$CX$78,MATCH(Analysis!$A3,Monitoring_eng!$A:$A,0),MATCH(Analysis!AM$1,Monitoring_eng!$1:$1,0))</f>
        <v>partially</v>
      </c>
      <c r="AN3" s="25" t="str">
        <f>INDEX(Monitoring_eng!$A$1:$CX$78,MATCH(Analysis!$A3,Monitoring_eng!$A:$A,0),MATCH(Analysis!AN$1,Monitoring_eng!$1:$1,0))</f>
        <v>no</v>
      </c>
      <c r="AO3" s="25" t="str">
        <f>INDEX(Monitoring_eng!$A$1:$CX$78,MATCH(Analysis!$A3,Monitoring_eng!$A:$A,0),MATCH(Analysis!AO$1,Monitoring_eng!$1:$1,0))</f>
        <v>no</v>
      </c>
      <c r="AP3" s="25" t="str">
        <f>INDEX(Monitoring_eng!$A$1:$CX$78,MATCH(Analysis!$A3,Monitoring_eng!$A:$A,0),MATCH(Analysis!AP$1,Monitoring_eng!$1:$1,0))</f>
        <v>yes</v>
      </c>
      <c r="AQ3" s="25" t="str">
        <f>INDEX(Monitoring_eng!$A$1:$CX$78,MATCH(Analysis!$A3,Monitoring_eng!$A:$A,0),MATCH(Analysis!AQ$1,Monitoring_eng!$1:$1,0))</f>
        <v>no</v>
      </c>
      <c r="AR3" s="25" t="str">
        <f>INDEX(Monitoring_eng!$A$1:$CX$78,MATCH(Analysis!$A3,Monitoring_eng!$A:$A,0),MATCH(Analysis!AR$1,Monitoring_eng!$1:$1,0))</f>
        <v>partially</v>
      </c>
      <c r="AS3" s="25" t="str">
        <f>INDEX(Monitoring_eng!$A$1:$CX$78,MATCH(Analysis!$A3,Monitoring_eng!$A:$A,0),MATCH(Analysis!AS$1,Monitoring_eng!$1:$1,0))</f>
        <v>no</v>
      </c>
      <c r="AT3" s="25" t="str">
        <f>INDEX(Monitoring_eng!$A$1:$CX$78,MATCH(Analysis!$A3,Monitoring_eng!$A:$A,0),MATCH(Analysis!AT$1,Monitoring_eng!$1:$1,0))</f>
        <v>no</v>
      </c>
      <c r="AU3" s="25" t="str">
        <f>INDEX(Monitoring_eng!$A$1:$CX$78,MATCH(Analysis!$A3,Monitoring_eng!$A:$A,0),MATCH(Analysis!AU$1,Monitoring_eng!$1:$1,0))</f>
        <v>no</v>
      </c>
      <c r="AV3" s="25" t="str">
        <f>INDEX(Monitoring_eng!$A$1:$CX$78,MATCH(Analysis!$A3,Monitoring_eng!$A:$A,0),MATCH(Analysis!AV$1,Monitoring_eng!$1:$1,0))</f>
        <v>yes</v>
      </c>
      <c r="AW3" s="25" t="str">
        <f>INDEX(Monitoring_eng!$A$1:$CX$78,MATCH(Analysis!$A3,Monitoring_eng!$A:$A,0),MATCH(Analysis!AW$1,Monitoring_eng!$1:$1,0))</f>
        <v>no</v>
      </c>
      <c r="AX3" s="25" t="str">
        <f>INDEX(Monitoring_eng!$A$1:$CX$78,MATCH(Analysis!$A3,Monitoring_eng!$A:$A,0),MATCH(Analysis!AX$1,Monitoring_eng!$1:$1,0))</f>
        <v>yes</v>
      </c>
      <c r="AY3" s="25" t="str">
        <f>INDEX(Monitoring_eng!$A$1:$CX$78,MATCH(Analysis!$A3,Monitoring_eng!$A:$A,0),MATCH(Analysis!AY$1,Monitoring_eng!$1:$1,0))</f>
        <v>yes</v>
      </c>
      <c r="AZ3" s="25" t="str">
        <f>INDEX(Monitoring_eng!$A$1:$CX$78,MATCH(Analysis!$A3,Monitoring_eng!$A:$A,0),MATCH(Analysis!AZ$1,Monitoring_eng!$1:$1,0))</f>
        <v>no</v>
      </c>
      <c r="BA3" s="37" t="s">
        <v>621</v>
      </c>
      <c r="BB3" s="37">
        <f t="shared" si="0"/>
        <v>12</v>
      </c>
      <c r="BC3" s="37" t="s">
        <v>622</v>
      </c>
      <c r="BD3" s="37">
        <f t="shared" si="1"/>
        <v>36</v>
      </c>
      <c r="BE3" s="37" t="s">
        <v>623</v>
      </c>
      <c r="BF3" s="37">
        <f t="shared" si="2"/>
        <v>2</v>
      </c>
      <c r="BG3" s="37" t="s">
        <v>755</v>
      </c>
      <c r="BH3" s="37">
        <f t="shared" ref="BH3:BH66" si="3">COUNTIF($C3:$AZ3,$BG3)</f>
        <v>0</v>
      </c>
      <c r="BI3" s="37">
        <f t="shared" ref="BI3:BI66" si="4">BB3+BD3+BF3+BH3</f>
        <v>50</v>
      </c>
      <c r="BJ3" s="37">
        <f t="shared" ref="BJ3:BJ66" si="5">50-(COUNTIF($C3:$AZ3,"N/A"))</f>
        <v>50</v>
      </c>
      <c r="BK3" s="37" t="str">
        <f t="shared" ref="BK3:BK66" si="6">BA3</f>
        <v>yes</v>
      </c>
      <c r="BL3" s="37" t="str">
        <f t="shared" ref="BL3:BL66" si="7">BC3</f>
        <v>no</v>
      </c>
      <c r="BM3" s="37">
        <f t="shared" ref="BM3:BM66" si="8">BB3</f>
        <v>12</v>
      </c>
      <c r="BN3" s="37">
        <f t="shared" ref="BN3:BN66" si="9">BD3</f>
        <v>36</v>
      </c>
      <c r="BO3" s="69">
        <f t="shared" ref="BO3:BO66" si="10">BM3/BJ3</f>
        <v>0.24</v>
      </c>
      <c r="BP3" s="69">
        <f t="shared" ref="BP3:BP66" si="11">BN3/BJ3</f>
        <v>0.72</v>
      </c>
      <c r="BQ3" s="70">
        <f>COUNTIFS($C3:$AZ3,$BK3,Results!$T$87:$BQ$87,BQ$1)/((COUNTIF(Results!$T$87:$BQ$87,BQ$1)-COUNTIFS($C3:$AZ3,"N/A",Results!$T$87:$BQ$87,BQ$1)))</f>
        <v>0.23529411764705882</v>
      </c>
      <c r="BR3" s="70">
        <f>COUNTIFS($C3:$AZ3,$BK3,Results!$T$87:$BQ$87,BR$1)/((COUNTIF(Results!$T$87:$BQ$87,BR$1)-COUNTIFS($C3:$AZ3,"N/A",Results!$T$87:$BQ$87,BR$1)))</f>
        <v>0.25</v>
      </c>
      <c r="BS3" s="70">
        <f>COUNTIFS($C3:$AZ3,$BK3,Results!$T$87:$BQ$87,BS$1)/((COUNTIF(Results!$T$87:$BQ$87,BS$1)-COUNTIFS($C3:$AZ3,"N/A",Results!$T$87:$BQ$87,BS$1)))</f>
        <v>0.125</v>
      </c>
      <c r="BT3" s="70">
        <f>COUNTIFS($C3:$AZ3,$BK3,Results!$T$87:$BQ$87,BT$1)/((COUNTIF(Results!$T$87:$BQ$87,BT$1)-COUNTIFS($C3:$AZ3,"N/A",Results!$T$87:$BQ$87,BT$1)))</f>
        <v>0.30769230769230771</v>
      </c>
      <c r="BU3" s="70">
        <f>COUNTIFS($C3:$AZ3,$BK3,Results!$T$89:$BQ$89,BU$1)/((COUNTIF(Results!$T$89:$BQ$89,BU$1)-COUNTIFS($C3:$AZ3,"N/A",Results!$T$89:$BQ$89,BU$1)))</f>
        <v>0.13333333333333333</v>
      </c>
      <c r="BV3" s="70">
        <f>COUNTIFS($C3:$AZ3,$BK3,Results!$T$89:$BQ$89,BV$1)/((COUNTIF(Results!$T$89:$BQ$89,BV$1)-COUNTIFS($C3:$AZ3,"N/A",Results!$T$89:$BQ$89,BV$1)))</f>
        <v>0.27272727272727271</v>
      </c>
      <c r="BW3" s="70">
        <f>COUNTIFS($C3:$AZ3,$BK3,Results!$T$89:$BQ$89,BW$1)/((COUNTIF(Results!$T$89:$BQ$89,BW$1)-COUNTIFS($C3:$AZ3,"N/A",Results!$T$89:$BQ$89,BW$1)))</f>
        <v>0.22222222222222221</v>
      </c>
      <c r="BX3" s="70">
        <f>COUNTIFS($C3:$AZ3,$BK3,Results!$T$89:$BQ$89,BX$1)/((COUNTIF(Results!$T$89:$BQ$89,BX$1)-COUNTIFS($C3:$AZ3,"N/A",Results!$T$89:$BQ$89,BX$1)))</f>
        <v>0.5</v>
      </c>
      <c r="BY3" s="70">
        <f>COUNTIFS($C3:$AZ3,$BK3,Results!$T$90:$BQ$90,BY$1)/((COUNTIF(Results!$T$90:$BQ$90,BY$1)-COUNTIFS($C3:$AZ3,"N/A",Results!$T$90:$BQ$90,BY$1)))</f>
        <v>0.11764705882352941</v>
      </c>
      <c r="BZ3" s="70">
        <f>COUNTIFS($C3:$AZ3,$BK3,Results!$T$90:$BQ$90,BZ$1)/((COUNTIF(Results!$T$90:$BQ$90,BZ$1)-COUNTIFS($C3:$AZ3,"N/A",Results!$T$90:$BQ$90,BZ$1)))</f>
        <v>0.29411764705882354</v>
      </c>
      <c r="CA3" s="70">
        <f>COUNTIFS($C3:$AZ3,$BK3,Results!$T$90:$BQ$90,CA$1)/((COUNTIF(Results!$T$90:$BQ$90,CA$1)-COUNTIFS($C3:$AZ3,"N/A",Results!$T$90:$BQ$90,CA$1)))</f>
        <v>0.3125</v>
      </c>
      <c r="CB3" s="70">
        <f>COUNTIFS($C3:$AZ3,$BK3,Results!$T$91:$BQ$91,CB$1)/((COUNTIF(Results!$T$91:$BQ$91,CB$1)-COUNTIFS($C3:$AZ3,"N/A",Results!$T$91:$BQ$91,CB$1)))</f>
        <v>0.29411764705882354</v>
      </c>
      <c r="CC3" s="70">
        <f>COUNTIFS($C3:$AZ3,$BK3,Results!$T$91:$BQ$91,CC$1)/((COUNTIF(Results!$T$91:$BQ$91,CC$1)-COUNTIFS($C3:$AZ3,"N/A",Results!$T$91:$BQ$91,CC$1)))</f>
        <v>0.11764705882352941</v>
      </c>
      <c r="CD3" s="37"/>
    </row>
    <row r="4" spans="1:82" x14ac:dyDescent="0.3">
      <c r="A4" s="37" t="s">
        <v>305</v>
      </c>
      <c r="B4" s="38" t="s">
        <v>87</v>
      </c>
      <c r="C4" s="25" t="str">
        <f>INDEX(Monitoring_eng!$A$1:$CX$78,MATCH(Analysis!$A4,Monitoring_eng!$A:$A,0),MATCH(Analysis!C$1,Monitoring_eng!$1:$1,0))</f>
        <v>no</v>
      </c>
      <c r="D4" s="25" t="str">
        <f>INDEX(Monitoring_eng!$A$1:$CX$78,MATCH(Analysis!$A4,Monitoring_eng!$A:$A,0),MATCH(Analysis!D$1,Monitoring_eng!$1:$1,0))</f>
        <v>partially</v>
      </c>
      <c r="E4" s="25" t="str">
        <f>INDEX(Monitoring_eng!$A$1:$CX$78,MATCH(Analysis!$A4,Monitoring_eng!$A:$A,0),MATCH(Analysis!E$1,Monitoring_eng!$1:$1,0))</f>
        <v>no</v>
      </c>
      <c r="F4" s="25" t="str">
        <f>INDEX(Monitoring_eng!$A$1:$CX$78,MATCH(Analysis!$A4,Monitoring_eng!$A:$A,0),MATCH(Analysis!F$1,Monitoring_eng!$1:$1,0))</f>
        <v>no</v>
      </c>
      <c r="G4" s="25" t="str">
        <f>INDEX(Monitoring_eng!$A$1:$CX$78,MATCH(Analysis!$A4,Monitoring_eng!$A:$A,0),MATCH(Analysis!G$1,Monitoring_eng!$1:$1,0))</f>
        <v>no</v>
      </c>
      <c r="H4" s="25" t="str">
        <f>INDEX(Monitoring_eng!$A$1:$CX$78,MATCH(Analysis!$A4,Monitoring_eng!$A:$A,0),MATCH(Analysis!H$1,Monitoring_eng!$1:$1,0))</f>
        <v>yes</v>
      </c>
      <c r="I4" s="25" t="str">
        <f>INDEX(Monitoring_eng!$A$1:$CX$78,MATCH(Analysis!$A4,Monitoring_eng!$A:$A,0),MATCH(Analysis!I$1,Monitoring_eng!$1:$1,0))</f>
        <v>no</v>
      </c>
      <c r="J4" s="25" t="str">
        <f>INDEX(Monitoring_eng!$A$1:$CX$78,MATCH(Analysis!$A4,Monitoring_eng!$A:$A,0),MATCH(Analysis!J$1,Monitoring_eng!$1:$1,0))</f>
        <v>yes</v>
      </c>
      <c r="K4" s="25" t="str">
        <f>INDEX(Monitoring_eng!$A$1:$CX$78,MATCH(Analysis!$A4,Monitoring_eng!$A:$A,0),MATCH(Analysis!K$1,Monitoring_eng!$1:$1,0))</f>
        <v>yes</v>
      </c>
      <c r="L4" s="25" t="str">
        <f>INDEX(Monitoring_eng!$A$1:$CX$78,MATCH(Analysis!$A4,Monitoring_eng!$A:$A,0),MATCH(Analysis!L$1,Monitoring_eng!$1:$1,0))</f>
        <v>no</v>
      </c>
      <c r="M4" s="25" t="str">
        <f>INDEX(Monitoring_eng!$A$1:$CX$78,MATCH(Analysis!$A4,Monitoring_eng!$A:$A,0),MATCH(Analysis!M$1,Monitoring_eng!$1:$1,0))</f>
        <v>yes</v>
      </c>
      <c r="N4" s="25" t="str">
        <f>INDEX(Monitoring_eng!$A$1:$CX$78,MATCH(Analysis!$A4,Monitoring_eng!$A:$A,0),MATCH(Analysis!N$1,Monitoring_eng!$1:$1,0))</f>
        <v>yes</v>
      </c>
      <c r="O4" s="25" t="str">
        <f>INDEX(Monitoring_eng!$A$1:$CX$78,MATCH(Analysis!$A4,Monitoring_eng!$A:$A,0),MATCH(Analysis!O$1,Monitoring_eng!$1:$1,0))</f>
        <v>yes</v>
      </c>
      <c r="P4" s="25" t="str">
        <f>INDEX(Monitoring_eng!$A$1:$CX$78,MATCH(Analysis!$A4,Monitoring_eng!$A:$A,0),MATCH(Analysis!P$1,Monitoring_eng!$1:$1,0))</f>
        <v>yes</v>
      </c>
      <c r="Q4" s="25" t="str">
        <f>INDEX(Monitoring_eng!$A$1:$CX$78,MATCH(Analysis!$A4,Monitoring_eng!$A:$A,0),MATCH(Analysis!Q$1,Monitoring_eng!$1:$1,0))</f>
        <v>yes</v>
      </c>
      <c r="R4" s="25" t="str">
        <f>INDEX(Monitoring_eng!$A$1:$CX$78,MATCH(Analysis!$A4,Monitoring_eng!$A:$A,0),MATCH(Analysis!R$1,Monitoring_eng!$1:$1,0))</f>
        <v>yes</v>
      </c>
      <c r="S4" s="25" t="str">
        <f>INDEX(Monitoring_eng!$A$1:$CX$78,MATCH(Analysis!$A4,Monitoring_eng!$A:$A,0),MATCH(Analysis!S$1,Monitoring_eng!$1:$1,0))</f>
        <v>no</v>
      </c>
      <c r="T4" s="25" t="str">
        <f>INDEX(Monitoring_eng!$A$1:$CX$78,MATCH(Analysis!$A4,Monitoring_eng!$A:$A,0),MATCH(Analysis!T$1,Monitoring_eng!$1:$1,0))</f>
        <v>no</v>
      </c>
      <c r="U4" s="25" t="str">
        <f>INDEX(Monitoring_eng!$A$1:$CX$78,MATCH(Analysis!$A4,Monitoring_eng!$A:$A,0),MATCH(Analysis!U$1,Monitoring_eng!$1:$1,0))</f>
        <v>no</v>
      </c>
      <c r="V4" s="25" t="str">
        <f>INDEX(Monitoring_eng!$A$1:$CX$78,MATCH(Analysis!$A4,Monitoring_eng!$A:$A,0),MATCH(Analysis!V$1,Monitoring_eng!$1:$1,0))</f>
        <v>no</v>
      </c>
      <c r="W4" s="25" t="str">
        <f>INDEX(Monitoring_eng!$A$1:$CX$78,MATCH(Analysis!$A4,Monitoring_eng!$A:$A,0),MATCH(Analysis!W$1,Monitoring_eng!$1:$1,0))</f>
        <v>no</v>
      </c>
      <c r="X4" s="25" t="str">
        <f>INDEX(Monitoring_eng!$A$1:$CX$78,MATCH(Analysis!$A4,Monitoring_eng!$A:$A,0),MATCH(Analysis!X$1,Monitoring_eng!$1:$1,0))</f>
        <v>no</v>
      </c>
      <c r="Y4" s="25" t="str">
        <f>INDEX(Monitoring_eng!$A$1:$CX$78,MATCH(Analysis!$A4,Monitoring_eng!$A:$A,0),MATCH(Analysis!Y$1,Monitoring_eng!$1:$1,0))</f>
        <v>no</v>
      </c>
      <c r="Z4" s="25" t="str">
        <f>INDEX(Monitoring_eng!$A$1:$CX$78,MATCH(Analysis!$A4,Monitoring_eng!$A:$A,0),MATCH(Analysis!Z$1,Monitoring_eng!$1:$1,0))</f>
        <v>no</v>
      </c>
      <c r="AA4" s="25" t="str">
        <f>INDEX(Monitoring_eng!$A$1:$CX$78,MATCH(Analysis!$A4,Monitoring_eng!$A:$A,0),MATCH(Analysis!AA$1,Monitoring_eng!$1:$1,0))</f>
        <v>no</v>
      </c>
      <c r="AB4" s="25" t="str">
        <f>INDEX(Monitoring_eng!$A$1:$CX$78,MATCH(Analysis!$A4,Monitoring_eng!$A:$A,0),MATCH(Analysis!AB$1,Monitoring_eng!$1:$1,0))</f>
        <v>no</v>
      </c>
      <c r="AC4" s="25" t="str">
        <f>INDEX(Monitoring_eng!$A$1:$CX$78,MATCH(Analysis!$A4,Monitoring_eng!$A:$A,0),MATCH(Analysis!AC$1,Monitoring_eng!$1:$1,0))</f>
        <v>no</v>
      </c>
      <c r="AD4" s="25" t="str">
        <f>INDEX(Monitoring_eng!$A$1:$CX$78,MATCH(Analysis!$A4,Monitoring_eng!$A:$A,0),MATCH(Analysis!AD$1,Monitoring_eng!$1:$1,0))</f>
        <v>no</v>
      </c>
      <c r="AE4" s="25" t="str">
        <f>INDEX(Monitoring_eng!$A$1:$CX$78,MATCH(Analysis!$A4,Monitoring_eng!$A:$A,0),MATCH(Analysis!AE$1,Monitoring_eng!$1:$1,0))</f>
        <v>yes</v>
      </c>
      <c r="AF4" s="25" t="str">
        <f>INDEX(Monitoring_eng!$A$1:$CX$78,MATCH(Analysis!$A4,Monitoring_eng!$A:$A,0),MATCH(Analysis!AF$1,Monitoring_eng!$1:$1,0))</f>
        <v>yes</v>
      </c>
      <c r="AG4" s="25" t="str">
        <f>INDEX(Monitoring_eng!$A$1:$CX$78,MATCH(Analysis!$A4,Monitoring_eng!$A:$A,0),MATCH(Analysis!AG$1,Monitoring_eng!$1:$1,0))</f>
        <v>yes</v>
      </c>
      <c r="AH4" s="25" t="str">
        <f>INDEX(Monitoring_eng!$A$1:$CX$78,MATCH(Analysis!$A4,Monitoring_eng!$A:$A,0),MATCH(Analysis!AH$1,Monitoring_eng!$1:$1,0))</f>
        <v>no</v>
      </c>
      <c r="AI4" s="25" t="str">
        <f>INDEX(Monitoring_eng!$A$1:$CX$78,MATCH(Analysis!$A4,Monitoring_eng!$A:$A,0),MATCH(Analysis!AI$1,Monitoring_eng!$1:$1,0))</f>
        <v>yes</v>
      </c>
      <c r="AJ4" s="25" t="str">
        <f>INDEX(Monitoring_eng!$A$1:$CX$78,MATCH(Analysis!$A4,Monitoring_eng!$A:$A,0),MATCH(Analysis!AJ$1,Monitoring_eng!$1:$1,0))</f>
        <v>no</v>
      </c>
      <c r="AK4" s="25" t="str">
        <f>INDEX(Monitoring_eng!$A$1:$CX$78,MATCH(Analysis!$A4,Monitoring_eng!$A:$A,0),MATCH(Analysis!AK$1,Monitoring_eng!$1:$1,0))</f>
        <v>no</v>
      </c>
      <c r="AL4" s="25" t="str">
        <f>INDEX(Monitoring_eng!$A$1:$CX$78,MATCH(Analysis!$A4,Monitoring_eng!$A:$A,0),MATCH(Analysis!AL$1,Monitoring_eng!$1:$1,0))</f>
        <v>no</v>
      </c>
      <c r="AM4" s="25" t="str">
        <f>INDEX(Monitoring_eng!$A$1:$CX$78,MATCH(Analysis!$A4,Monitoring_eng!$A:$A,0),MATCH(Analysis!AM$1,Monitoring_eng!$1:$1,0))</f>
        <v>partially</v>
      </c>
      <c r="AN4" s="25" t="str">
        <f>INDEX(Monitoring_eng!$A$1:$CX$78,MATCH(Analysis!$A4,Monitoring_eng!$A:$A,0),MATCH(Analysis!AN$1,Monitoring_eng!$1:$1,0))</f>
        <v>no</v>
      </c>
      <c r="AO4" s="25" t="str">
        <f>INDEX(Monitoring_eng!$A$1:$CX$78,MATCH(Analysis!$A4,Monitoring_eng!$A:$A,0),MATCH(Analysis!AO$1,Monitoring_eng!$1:$1,0))</f>
        <v>no</v>
      </c>
      <c r="AP4" s="25" t="str">
        <f>INDEX(Monitoring_eng!$A$1:$CX$78,MATCH(Analysis!$A4,Monitoring_eng!$A:$A,0),MATCH(Analysis!AP$1,Monitoring_eng!$1:$1,0))</f>
        <v>yes</v>
      </c>
      <c r="AQ4" s="25" t="str">
        <f>INDEX(Monitoring_eng!$A$1:$CX$78,MATCH(Analysis!$A4,Monitoring_eng!$A:$A,0),MATCH(Analysis!AQ$1,Monitoring_eng!$1:$1,0))</f>
        <v>yes</v>
      </c>
      <c r="AR4" s="25" t="str">
        <f>INDEX(Monitoring_eng!$A$1:$CX$78,MATCH(Analysis!$A4,Monitoring_eng!$A:$A,0),MATCH(Analysis!AR$1,Monitoring_eng!$1:$1,0))</f>
        <v>partially</v>
      </c>
      <c r="AS4" s="25" t="str">
        <f>INDEX(Monitoring_eng!$A$1:$CX$78,MATCH(Analysis!$A4,Monitoring_eng!$A:$A,0),MATCH(Analysis!AS$1,Monitoring_eng!$1:$1,0))</f>
        <v>yes</v>
      </c>
      <c r="AT4" s="25" t="str">
        <f>INDEX(Monitoring_eng!$A$1:$CX$78,MATCH(Analysis!$A4,Monitoring_eng!$A:$A,0),MATCH(Analysis!AT$1,Monitoring_eng!$1:$1,0))</f>
        <v>no</v>
      </c>
      <c r="AU4" s="25" t="str">
        <f>INDEX(Monitoring_eng!$A$1:$CX$78,MATCH(Analysis!$A4,Monitoring_eng!$A:$A,0),MATCH(Analysis!AU$1,Monitoring_eng!$1:$1,0))</f>
        <v>no</v>
      </c>
      <c r="AV4" s="25" t="str">
        <f>INDEX(Monitoring_eng!$A$1:$CX$78,MATCH(Analysis!$A4,Monitoring_eng!$A:$A,0),MATCH(Analysis!AV$1,Monitoring_eng!$1:$1,0))</f>
        <v>yes</v>
      </c>
      <c r="AW4" s="25" t="str">
        <f>INDEX(Monitoring_eng!$A$1:$CX$78,MATCH(Analysis!$A4,Monitoring_eng!$A:$A,0),MATCH(Analysis!AW$1,Monitoring_eng!$1:$1,0))</f>
        <v>no</v>
      </c>
      <c r="AX4" s="25" t="str">
        <f>INDEX(Monitoring_eng!$A$1:$CX$78,MATCH(Analysis!$A4,Monitoring_eng!$A:$A,0),MATCH(Analysis!AX$1,Monitoring_eng!$1:$1,0))</f>
        <v>yes</v>
      </c>
      <c r="AY4" s="25" t="str">
        <f>INDEX(Monitoring_eng!$A$1:$CX$78,MATCH(Analysis!$A4,Monitoring_eng!$A:$A,0),MATCH(Analysis!AY$1,Monitoring_eng!$1:$1,0))</f>
        <v>yes</v>
      </c>
      <c r="AZ4" s="25" t="str">
        <f>INDEX(Monitoring_eng!$A$1:$CX$78,MATCH(Analysis!$A4,Monitoring_eng!$A:$A,0),MATCH(Analysis!AZ$1,Monitoring_eng!$1:$1,0))</f>
        <v>yes</v>
      </c>
      <c r="BA4" s="37" t="s">
        <v>621</v>
      </c>
      <c r="BB4" s="37">
        <f t="shared" si="0"/>
        <v>20</v>
      </c>
      <c r="BC4" s="37" t="s">
        <v>622</v>
      </c>
      <c r="BD4" s="37">
        <f t="shared" si="1"/>
        <v>27</v>
      </c>
      <c r="BE4" s="37" t="s">
        <v>623</v>
      </c>
      <c r="BF4" s="37">
        <f t="shared" si="2"/>
        <v>3</v>
      </c>
      <c r="BG4" s="37" t="s">
        <v>755</v>
      </c>
      <c r="BH4" s="37">
        <f t="shared" si="3"/>
        <v>0</v>
      </c>
      <c r="BI4" s="37">
        <f t="shared" si="4"/>
        <v>50</v>
      </c>
      <c r="BJ4" s="37">
        <f t="shared" si="5"/>
        <v>50</v>
      </c>
      <c r="BK4" s="37" t="str">
        <f t="shared" si="6"/>
        <v>yes</v>
      </c>
      <c r="BL4" s="37" t="str">
        <f t="shared" si="7"/>
        <v>no</v>
      </c>
      <c r="BM4" s="37">
        <f t="shared" si="8"/>
        <v>20</v>
      </c>
      <c r="BN4" s="37">
        <f t="shared" si="9"/>
        <v>27</v>
      </c>
      <c r="BO4" s="69">
        <f t="shared" si="10"/>
        <v>0.4</v>
      </c>
      <c r="BP4" s="69">
        <f t="shared" si="11"/>
        <v>0.54</v>
      </c>
      <c r="BQ4" s="70">
        <f>COUNTIFS($C4:$AZ4,$BK4,Results!$T$87:$BQ$87,BQ$1)/((COUNTIF(Results!$T$87:$BQ$87,BQ$1)-COUNTIFS($C4:$AZ4,"N/A",Results!$T$87:$BQ$87,BQ$1)))</f>
        <v>0.47058823529411764</v>
      </c>
      <c r="BR4" s="70">
        <f>COUNTIFS($C4:$AZ4,$BK4,Results!$T$87:$BQ$87,BR$1)/((COUNTIF(Results!$T$87:$BQ$87,BR$1)-COUNTIFS($C4:$AZ4,"N/A",Results!$T$87:$BQ$87,BR$1)))</f>
        <v>0.66666666666666663</v>
      </c>
      <c r="BS4" s="70">
        <f>COUNTIFS($C4:$AZ4,$BK4,Results!$T$87:$BQ$87,BS$1)/((COUNTIF(Results!$T$87:$BQ$87,BS$1)-COUNTIFS($C4:$AZ4,"N/A",Results!$T$87:$BQ$87,BS$1)))</f>
        <v>0</v>
      </c>
      <c r="BT4" s="70">
        <f>COUNTIFS($C4:$AZ4,$BK4,Results!$T$87:$BQ$87,BT$1)/((COUNTIF(Results!$T$87:$BQ$87,BT$1)-COUNTIFS($C4:$AZ4,"N/A",Results!$T$87:$BQ$87,BT$1)))</f>
        <v>0.30769230769230771</v>
      </c>
      <c r="BU4" s="70">
        <f>COUNTIFS($C4:$AZ4,$BK4,Results!$T$89:$BQ$89,BU$1)/((COUNTIF(Results!$T$89:$BQ$89,BU$1)-COUNTIFS($C4:$AZ4,"N/A",Results!$T$89:$BQ$89,BU$1)))</f>
        <v>0.53333333333333333</v>
      </c>
      <c r="BV4" s="70">
        <f>COUNTIFS($C4:$AZ4,$BK4,Results!$T$89:$BQ$89,BV$1)/((COUNTIF(Results!$T$89:$BQ$89,BV$1)-COUNTIFS($C4:$AZ4,"N/A",Results!$T$89:$BQ$89,BV$1)))</f>
        <v>0.36363636363636365</v>
      </c>
      <c r="BW4" s="70">
        <f>COUNTIFS($C4:$AZ4,$BK4,Results!$T$89:$BQ$89,BW$1)/((COUNTIF(Results!$T$89:$BQ$89,BW$1)-COUNTIFS($C4:$AZ4,"N/A",Results!$T$89:$BQ$89,BW$1)))</f>
        <v>0.22222222222222221</v>
      </c>
      <c r="BX4" s="70">
        <f>COUNTIFS($C4:$AZ4,$BK4,Results!$T$89:$BQ$89,BX$1)/((COUNTIF(Results!$T$89:$BQ$89,BX$1)-COUNTIFS($C4:$AZ4,"N/A",Results!$T$89:$BQ$89,BX$1)))</f>
        <v>0.5</v>
      </c>
      <c r="BY4" s="70">
        <f>COUNTIFS($C4:$AZ4,$BK4,Results!$T$90:$BQ$90,BY$1)/((COUNTIF(Results!$T$90:$BQ$90,BY$1)-COUNTIFS($C4:$AZ4,"N/A",Results!$T$90:$BQ$90,BY$1)))</f>
        <v>0.35294117647058826</v>
      </c>
      <c r="BZ4" s="70">
        <f>COUNTIFS($C4:$AZ4,$BK4,Results!$T$90:$BQ$90,BZ$1)/((COUNTIF(Results!$T$90:$BQ$90,BZ$1)-COUNTIFS($C4:$AZ4,"N/A",Results!$T$90:$BQ$90,BZ$1)))</f>
        <v>0.41176470588235292</v>
      </c>
      <c r="CA4" s="70">
        <f>COUNTIFS($C4:$AZ4,$BK4,Results!$T$90:$BQ$90,CA$1)/((COUNTIF(Results!$T$90:$BQ$90,CA$1)-COUNTIFS($C4:$AZ4,"N/A",Results!$T$90:$BQ$90,CA$1)))</f>
        <v>0.4375</v>
      </c>
      <c r="CB4" s="70">
        <f>COUNTIFS($C4:$AZ4,$BK4,Results!$T$91:$BQ$91,CB$1)/((COUNTIF(Results!$T$91:$BQ$91,CB$1)-COUNTIFS($C4:$AZ4,"N/A",Results!$T$91:$BQ$91,CB$1)))</f>
        <v>0.41176470588235292</v>
      </c>
      <c r="CC4" s="70">
        <f>COUNTIFS($C4:$AZ4,$BK4,Results!$T$91:$BQ$91,CC$1)/((COUNTIF(Results!$T$91:$BQ$91,CC$1)-COUNTIFS($C4:$AZ4,"N/A",Results!$T$91:$BQ$91,CC$1)))</f>
        <v>0.35294117647058826</v>
      </c>
      <c r="CD4" s="37"/>
    </row>
    <row r="5" spans="1:82" x14ac:dyDescent="0.3">
      <c r="A5" s="37" t="s">
        <v>306</v>
      </c>
      <c r="B5" s="38" t="s">
        <v>88</v>
      </c>
      <c r="C5" s="25" t="str">
        <f>INDEX(Monitoring_eng!$A$1:$CX$78,MATCH(Analysis!$A5,Monitoring_eng!$A:$A,0),MATCH(Analysis!C$1,Monitoring_eng!$1:$1,0))</f>
        <v>no</v>
      </c>
      <c r="D5" s="25" t="str">
        <f>INDEX(Monitoring_eng!$A$1:$CX$78,MATCH(Analysis!$A5,Monitoring_eng!$A:$A,0),MATCH(Analysis!D$1,Monitoring_eng!$1:$1,0))</f>
        <v>no</v>
      </c>
      <c r="E5" s="25" t="str">
        <f>INDEX(Monitoring_eng!$A$1:$CX$78,MATCH(Analysis!$A5,Monitoring_eng!$A:$A,0),MATCH(Analysis!E$1,Monitoring_eng!$1:$1,0))</f>
        <v>no</v>
      </c>
      <c r="F5" s="25" t="str">
        <f>INDEX(Monitoring_eng!$A$1:$CX$78,MATCH(Analysis!$A5,Monitoring_eng!$A:$A,0),MATCH(Analysis!F$1,Monitoring_eng!$1:$1,0))</f>
        <v>no</v>
      </c>
      <c r="G5" s="25" t="str">
        <f>INDEX(Monitoring_eng!$A$1:$CX$78,MATCH(Analysis!$A5,Monitoring_eng!$A:$A,0),MATCH(Analysis!G$1,Monitoring_eng!$1:$1,0))</f>
        <v>no</v>
      </c>
      <c r="H5" s="25" t="str">
        <f>INDEX(Monitoring_eng!$A$1:$CX$78,MATCH(Analysis!$A5,Monitoring_eng!$A:$A,0),MATCH(Analysis!H$1,Monitoring_eng!$1:$1,0))</f>
        <v>yes</v>
      </c>
      <c r="I5" s="25" t="str">
        <f>INDEX(Monitoring_eng!$A$1:$CX$78,MATCH(Analysis!$A5,Monitoring_eng!$A:$A,0),MATCH(Analysis!I$1,Monitoring_eng!$1:$1,0))</f>
        <v>yes</v>
      </c>
      <c r="J5" s="25" t="str">
        <f>INDEX(Monitoring_eng!$A$1:$CX$78,MATCH(Analysis!$A5,Monitoring_eng!$A:$A,0),MATCH(Analysis!J$1,Monitoring_eng!$1:$1,0))</f>
        <v>yes</v>
      </c>
      <c r="K5" s="25" t="str">
        <f>INDEX(Monitoring_eng!$A$1:$CX$78,MATCH(Analysis!$A5,Monitoring_eng!$A:$A,0),MATCH(Analysis!K$1,Monitoring_eng!$1:$1,0))</f>
        <v>no</v>
      </c>
      <c r="L5" s="25" t="str">
        <f>INDEX(Monitoring_eng!$A$1:$CX$78,MATCH(Analysis!$A5,Monitoring_eng!$A:$A,0),MATCH(Analysis!L$1,Monitoring_eng!$1:$1,0))</f>
        <v>no</v>
      </c>
      <c r="M5" s="25" t="str">
        <f>INDEX(Monitoring_eng!$A$1:$CX$78,MATCH(Analysis!$A5,Monitoring_eng!$A:$A,0),MATCH(Analysis!M$1,Monitoring_eng!$1:$1,0))</f>
        <v>yes</v>
      </c>
      <c r="N5" s="25" t="str">
        <f>INDEX(Monitoring_eng!$A$1:$CX$78,MATCH(Analysis!$A5,Monitoring_eng!$A:$A,0),MATCH(Analysis!N$1,Monitoring_eng!$1:$1,0))</f>
        <v>no</v>
      </c>
      <c r="O5" s="25" t="str">
        <f>INDEX(Monitoring_eng!$A$1:$CX$78,MATCH(Analysis!$A5,Monitoring_eng!$A:$A,0),MATCH(Analysis!O$1,Monitoring_eng!$1:$1,0))</f>
        <v>yes</v>
      </c>
      <c r="P5" s="25" t="str">
        <f>INDEX(Monitoring_eng!$A$1:$CX$78,MATCH(Analysis!$A5,Monitoring_eng!$A:$A,0),MATCH(Analysis!P$1,Monitoring_eng!$1:$1,0))</f>
        <v>yes</v>
      </c>
      <c r="Q5" s="25" t="str">
        <f>INDEX(Monitoring_eng!$A$1:$CX$78,MATCH(Analysis!$A5,Monitoring_eng!$A:$A,0),MATCH(Analysis!Q$1,Monitoring_eng!$1:$1,0))</f>
        <v>no</v>
      </c>
      <c r="R5" s="25" t="str">
        <f>INDEX(Monitoring_eng!$A$1:$CX$78,MATCH(Analysis!$A5,Monitoring_eng!$A:$A,0),MATCH(Analysis!R$1,Monitoring_eng!$1:$1,0))</f>
        <v>no</v>
      </c>
      <c r="S5" s="25" t="str">
        <f>INDEX(Monitoring_eng!$A$1:$CX$78,MATCH(Analysis!$A5,Monitoring_eng!$A:$A,0),MATCH(Analysis!S$1,Monitoring_eng!$1:$1,0))</f>
        <v>no</v>
      </c>
      <c r="T5" s="25" t="str">
        <f>INDEX(Monitoring_eng!$A$1:$CX$78,MATCH(Analysis!$A5,Monitoring_eng!$A:$A,0),MATCH(Analysis!T$1,Monitoring_eng!$1:$1,0))</f>
        <v>no</v>
      </c>
      <c r="U5" s="25" t="str">
        <f>INDEX(Monitoring_eng!$A$1:$CX$78,MATCH(Analysis!$A5,Monitoring_eng!$A:$A,0),MATCH(Analysis!U$1,Monitoring_eng!$1:$1,0))</f>
        <v>no</v>
      </c>
      <c r="V5" s="25" t="str">
        <f>INDEX(Monitoring_eng!$A$1:$CX$78,MATCH(Analysis!$A5,Monitoring_eng!$A:$A,0),MATCH(Analysis!V$1,Monitoring_eng!$1:$1,0))</f>
        <v>no</v>
      </c>
      <c r="W5" s="25" t="str">
        <f>INDEX(Monitoring_eng!$A$1:$CX$78,MATCH(Analysis!$A5,Monitoring_eng!$A:$A,0),MATCH(Analysis!W$1,Monitoring_eng!$1:$1,0))</f>
        <v>yes</v>
      </c>
      <c r="X5" s="25" t="str">
        <f>INDEX(Monitoring_eng!$A$1:$CX$78,MATCH(Analysis!$A5,Monitoring_eng!$A:$A,0),MATCH(Analysis!X$1,Monitoring_eng!$1:$1,0))</f>
        <v>no</v>
      </c>
      <c r="Y5" s="25" t="str">
        <f>INDEX(Monitoring_eng!$A$1:$CX$78,MATCH(Analysis!$A5,Monitoring_eng!$A:$A,0),MATCH(Analysis!Y$1,Monitoring_eng!$1:$1,0))</f>
        <v>no</v>
      </c>
      <c r="Z5" s="25" t="str">
        <f>INDEX(Monitoring_eng!$A$1:$CX$78,MATCH(Analysis!$A5,Monitoring_eng!$A:$A,0),MATCH(Analysis!Z$1,Monitoring_eng!$1:$1,0))</f>
        <v>no</v>
      </c>
      <c r="AA5" s="25" t="str">
        <f>INDEX(Monitoring_eng!$A$1:$CX$78,MATCH(Analysis!$A5,Monitoring_eng!$A:$A,0),MATCH(Analysis!AA$1,Monitoring_eng!$1:$1,0))</f>
        <v>yes</v>
      </c>
      <c r="AB5" s="25" t="str">
        <f>INDEX(Monitoring_eng!$A$1:$CX$78,MATCH(Analysis!$A5,Monitoring_eng!$A:$A,0),MATCH(Analysis!AB$1,Monitoring_eng!$1:$1,0))</f>
        <v>no</v>
      </c>
      <c r="AC5" s="25" t="str">
        <f>INDEX(Monitoring_eng!$A$1:$CX$78,MATCH(Analysis!$A5,Monitoring_eng!$A:$A,0),MATCH(Analysis!AC$1,Monitoring_eng!$1:$1,0))</f>
        <v>no</v>
      </c>
      <c r="AD5" s="25" t="str">
        <f>INDEX(Monitoring_eng!$A$1:$CX$78,MATCH(Analysis!$A5,Monitoring_eng!$A:$A,0),MATCH(Analysis!AD$1,Monitoring_eng!$1:$1,0))</f>
        <v>no</v>
      </c>
      <c r="AE5" s="25" t="str">
        <f>INDEX(Monitoring_eng!$A$1:$CX$78,MATCH(Analysis!$A5,Monitoring_eng!$A:$A,0),MATCH(Analysis!AE$1,Monitoring_eng!$1:$1,0))</f>
        <v>yes</v>
      </c>
      <c r="AF5" s="25" t="str">
        <f>INDEX(Monitoring_eng!$A$1:$CX$78,MATCH(Analysis!$A5,Monitoring_eng!$A:$A,0),MATCH(Analysis!AF$1,Monitoring_eng!$1:$1,0))</f>
        <v>no</v>
      </c>
      <c r="AG5" s="25" t="str">
        <f>INDEX(Monitoring_eng!$A$1:$CX$78,MATCH(Analysis!$A5,Monitoring_eng!$A:$A,0),MATCH(Analysis!AG$1,Monitoring_eng!$1:$1,0))</f>
        <v>no</v>
      </c>
      <c r="AH5" s="25" t="str">
        <f>INDEX(Monitoring_eng!$A$1:$CX$78,MATCH(Analysis!$A5,Monitoring_eng!$A:$A,0),MATCH(Analysis!AH$1,Monitoring_eng!$1:$1,0))</f>
        <v>no</v>
      </c>
      <c r="AI5" s="25" t="str">
        <f>INDEX(Monitoring_eng!$A$1:$CX$78,MATCH(Analysis!$A5,Monitoring_eng!$A:$A,0),MATCH(Analysis!AI$1,Monitoring_eng!$1:$1,0))</f>
        <v>yes</v>
      </c>
      <c r="AJ5" s="25" t="str">
        <f>INDEX(Monitoring_eng!$A$1:$CX$78,MATCH(Analysis!$A5,Monitoring_eng!$A:$A,0),MATCH(Analysis!AJ$1,Monitoring_eng!$1:$1,0))</f>
        <v>no</v>
      </c>
      <c r="AK5" s="25" t="str">
        <f>INDEX(Monitoring_eng!$A$1:$CX$78,MATCH(Analysis!$A5,Monitoring_eng!$A:$A,0),MATCH(Analysis!AK$1,Monitoring_eng!$1:$1,0))</f>
        <v>no</v>
      </c>
      <c r="AL5" s="25" t="str">
        <f>INDEX(Monitoring_eng!$A$1:$CX$78,MATCH(Analysis!$A5,Monitoring_eng!$A:$A,0),MATCH(Analysis!AL$1,Monitoring_eng!$1:$1,0))</f>
        <v>yes</v>
      </c>
      <c r="AM5" s="25" t="str">
        <f>INDEX(Monitoring_eng!$A$1:$CX$78,MATCH(Analysis!$A5,Monitoring_eng!$A:$A,0),MATCH(Analysis!AM$1,Monitoring_eng!$1:$1,0))</f>
        <v>partially</v>
      </c>
      <c r="AN5" s="25" t="str">
        <f>INDEX(Monitoring_eng!$A$1:$CX$78,MATCH(Analysis!$A5,Monitoring_eng!$A:$A,0),MATCH(Analysis!AN$1,Monitoring_eng!$1:$1,0))</f>
        <v>no</v>
      </c>
      <c r="AO5" s="25" t="str">
        <f>INDEX(Monitoring_eng!$A$1:$CX$78,MATCH(Analysis!$A5,Monitoring_eng!$A:$A,0),MATCH(Analysis!AO$1,Monitoring_eng!$1:$1,0))</f>
        <v>yes</v>
      </c>
      <c r="AP5" s="25" t="str">
        <f>INDEX(Monitoring_eng!$A$1:$CX$78,MATCH(Analysis!$A5,Monitoring_eng!$A:$A,0),MATCH(Analysis!AP$1,Monitoring_eng!$1:$1,0))</f>
        <v>yes</v>
      </c>
      <c r="AQ5" s="25" t="str">
        <f>INDEX(Monitoring_eng!$A$1:$CX$78,MATCH(Analysis!$A5,Monitoring_eng!$A:$A,0),MATCH(Analysis!AQ$1,Monitoring_eng!$1:$1,0))</f>
        <v>no</v>
      </c>
      <c r="AR5" s="25" t="str">
        <f>INDEX(Monitoring_eng!$A$1:$CX$78,MATCH(Analysis!$A5,Monitoring_eng!$A:$A,0),MATCH(Analysis!AR$1,Monitoring_eng!$1:$1,0))</f>
        <v>partially</v>
      </c>
      <c r="AS5" s="25" t="str">
        <f>INDEX(Monitoring_eng!$A$1:$CX$78,MATCH(Analysis!$A5,Monitoring_eng!$A:$A,0),MATCH(Analysis!AS$1,Monitoring_eng!$1:$1,0))</f>
        <v>yes</v>
      </c>
      <c r="AT5" s="25" t="str">
        <f>INDEX(Monitoring_eng!$A$1:$CX$78,MATCH(Analysis!$A5,Monitoring_eng!$A:$A,0),MATCH(Analysis!AT$1,Monitoring_eng!$1:$1,0))</f>
        <v>no</v>
      </c>
      <c r="AU5" s="25" t="str">
        <f>INDEX(Monitoring_eng!$A$1:$CX$78,MATCH(Analysis!$A5,Monitoring_eng!$A:$A,0),MATCH(Analysis!AU$1,Monitoring_eng!$1:$1,0))</f>
        <v>no</v>
      </c>
      <c r="AV5" s="25" t="str">
        <f>INDEX(Monitoring_eng!$A$1:$CX$78,MATCH(Analysis!$A5,Monitoring_eng!$A:$A,0),MATCH(Analysis!AV$1,Monitoring_eng!$1:$1,0))</f>
        <v>yes</v>
      </c>
      <c r="AW5" s="25" t="str">
        <f>INDEX(Monitoring_eng!$A$1:$CX$78,MATCH(Analysis!$A5,Monitoring_eng!$A:$A,0),MATCH(Analysis!AW$1,Monitoring_eng!$1:$1,0))</f>
        <v>no</v>
      </c>
      <c r="AX5" s="25" t="str">
        <f>INDEX(Monitoring_eng!$A$1:$CX$78,MATCH(Analysis!$A5,Monitoring_eng!$A:$A,0),MATCH(Analysis!AX$1,Monitoring_eng!$1:$1,0))</f>
        <v>yes</v>
      </c>
      <c r="AY5" s="25" t="str">
        <f>INDEX(Monitoring_eng!$A$1:$CX$78,MATCH(Analysis!$A5,Monitoring_eng!$A:$A,0),MATCH(Analysis!AY$1,Monitoring_eng!$1:$1,0))</f>
        <v>no</v>
      </c>
      <c r="AZ5" s="25" t="str">
        <f>INDEX(Monitoring_eng!$A$1:$CX$78,MATCH(Analysis!$A5,Monitoring_eng!$A:$A,0),MATCH(Analysis!AZ$1,Monitoring_eng!$1:$1,0))</f>
        <v>no</v>
      </c>
      <c r="BA5" s="37" t="s">
        <v>621</v>
      </c>
      <c r="BB5" s="37">
        <f t="shared" si="0"/>
        <v>16</v>
      </c>
      <c r="BC5" s="37" t="s">
        <v>622</v>
      </c>
      <c r="BD5" s="37">
        <f t="shared" si="1"/>
        <v>32</v>
      </c>
      <c r="BE5" s="37" t="s">
        <v>623</v>
      </c>
      <c r="BF5" s="37">
        <f t="shared" si="2"/>
        <v>2</v>
      </c>
      <c r="BG5" s="37" t="s">
        <v>755</v>
      </c>
      <c r="BH5" s="37">
        <f t="shared" si="3"/>
        <v>0</v>
      </c>
      <c r="BI5" s="37">
        <f t="shared" si="4"/>
        <v>50</v>
      </c>
      <c r="BJ5" s="37">
        <f t="shared" si="5"/>
        <v>50</v>
      </c>
      <c r="BK5" s="37" t="str">
        <f t="shared" si="6"/>
        <v>yes</v>
      </c>
      <c r="BL5" s="37" t="str">
        <f t="shared" si="7"/>
        <v>no</v>
      </c>
      <c r="BM5" s="37">
        <f t="shared" si="8"/>
        <v>16</v>
      </c>
      <c r="BN5" s="37">
        <f t="shared" si="9"/>
        <v>32</v>
      </c>
      <c r="BO5" s="69">
        <f t="shared" si="10"/>
        <v>0.32</v>
      </c>
      <c r="BP5" s="69">
        <f t="shared" si="11"/>
        <v>0.64</v>
      </c>
      <c r="BQ5" s="70">
        <f>COUNTIFS($C5:$AZ5,$BK5,Results!$T$87:$BQ$87,BQ$1)/((COUNTIF(Results!$T$87:$BQ$87,BQ$1)-COUNTIFS($C5:$AZ5,"N/A",Results!$T$87:$BQ$87,BQ$1)))</f>
        <v>0.23529411764705882</v>
      </c>
      <c r="BR5" s="70">
        <f>COUNTIFS($C5:$AZ5,$BK5,Results!$T$87:$BQ$87,BR$1)/((COUNTIF(Results!$T$87:$BQ$87,BR$1)-COUNTIFS($C5:$AZ5,"N/A",Results!$T$87:$BQ$87,BR$1)))</f>
        <v>0.58333333333333337</v>
      </c>
      <c r="BS5" s="70">
        <f>COUNTIFS($C5:$AZ5,$BK5,Results!$T$87:$BQ$87,BS$1)/((COUNTIF(Results!$T$87:$BQ$87,BS$1)-COUNTIFS($C5:$AZ5,"N/A",Results!$T$87:$BQ$87,BS$1)))</f>
        <v>0.125</v>
      </c>
      <c r="BT5" s="70">
        <f>COUNTIFS($C5:$AZ5,$BK5,Results!$T$87:$BQ$87,BT$1)/((COUNTIF(Results!$T$87:$BQ$87,BT$1)-COUNTIFS($C5:$AZ5,"N/A",Results!$T$87:$BQ$87,BT$1)))</f>
        <v>0.30769230769230771</v>
      </c>
      <c r="BU5" s="70">
        <f>COUNTIFS($C5:$AZ5,$BK5,Results!$T$89:$BQ$89,BU$1)/((COUNTIF(Results!$T$89:$BQ$89,BU$1)-COUNTIFS($C5:$AZ5,"N/A",Results!$T$89:$BQ$89,BU$1)))</f>
        <v>0.26666666666666666</v>
      </c>
      <c r="BV5" s="70">
        <f>COUNTIFS($C5:$AZ5,$BK5,Results!$T$89:$BQ$89,BV$1)/((COUNTIF(Results!$T$89:$BQ$89,BV$1)-COUNTIFS($C5:$AZ5,"N/A",Results!$T$89:$BQ$89,BV$1)))</f>
        <v>0.27272727272727271</v>
      </c>
      <c r="BW5" s="70">
        <f>COUNTIFS($C5:$AZ5,$BK5,Results!$T$89:$BQ$89,BW$1)/((COUNTIF(Results!$T$89:$BQ$89,BW$1)-COUNTIFS($C5:$AZ5,"N/A",Results!$T$89:$BQ$89,BW$1)))</f>
        <v>0.44444444444444442</v>
      </c>
      <c r="BX5" s="70">
        <f>COUNTIFS($C5:$AZ5,$BK5,Results!$T$89:$BQ$89,BX$1)/((COUNTIF(Results!$T$89:$BQ$89,BX$1)-COUNTIFS($C5:$AZ5,"N/A",Results!$T$89:$BQ$89,BX$1)))</f>
        <v>0.5</v>
      </c>
      <c r="BY5" s="70">
        <f>COUNTIFS($C5:$AZ5,$BK5,Results!$T$90:$BQ$90,BY$1)/((COUNTIF(Results!$T$90:$BQ$90,BY$1)-COUNTIFS($C5:$AZ5,"N/A",Results!$T$90:$BQ$90,BY$1)))</f>
        <v>0.23529411764705882</v>
      </c>
      <c r="BZ5" s="70">
        <f>COUNTIFS($C5:$AZ5,$BK5,Results!$T$90:$BQ$90,BZ$1)/((COUNTIF(Results!$T$90:$BQ$90,BZ$1)-COUNTIFS($C5:$AZ5,"N/A",Results!$T$90:$BQ$90,BZ$1)))</f>
        <v>0.35294117647058826</v>
      </c>
      <c r="CA5" s="70">
        <f>COUNTIFS($C5:$AZ5,$BK5,Results!$T$90:$BQ$90,CA$1)/((COUNTIF(Results!$T$90:$BQ$90,CA$1)-COUNTIFS($C5:$AZ5,"N/A",Results!$T$90:$BQ$90,CA$1)))</f>
        <v>0.375</v>
      </c>
      <c r="CB5" s="70">
        <f>COUNTIFS($C5:$AZ5,$BK5,Results!$T$91:$BQ$91,CB$1)/((COUNTIF(Results!$T$91:$BQ$91,CB$1)-COUNTIFS($C5:$AZ5,"N/A",Results!$T$91:$BQ$91,CB$1)))</f>
        <v>0.35294117647058826</v>
      </c>
      <c r="CC5" s="70">
        <f>COUNTIFS($C5:$AZ5,$BK5,Results!$T$91:$BQ$91,CC$1)/((COUNTIF(Results!$T$91:$BQ$91,CC$1)-COUNTIFS($C5:$AZ5,"N/A",Results!$T$91:$BQ$91,CC$1)))</f>
        <v>0.23529411764705882</v>
      </c>
      <c r="CD5" s="37"/>
    </row>
    <row r="6" spans="1:82" x14ac:dyDescent="0.3">
      <c r="A6" s="37" t="s">
        <v>307</v>
      </c>
      <c r="B6" s="38" t="s">
        <v>628</v>
      </c>
      <c r="C6" s="25" t="str">
        <f>INDEX(Monitoring_eng!$A$1:$CX$78,MATCH(Analysis!$A6,Monitoring_eng!$A:$A,0),MATCH(Analysis!C$1,Monitoring_eng!$1:$1,0))</f>
        <v>yes</v>
      </c>
      <c r="D6" s="25" t="str">
        <f>INDEX(Monitoring_eng!$A$1:$CX$78,MATCH(Analysis!$A6,Monitoring_eng!$A:$A,0),MATCH(Analysis!D$1,Monitoring_eng!$1:$1,0))</f>
        <v>yes</v>
      </c>
      <c r="E6" s="25" t="str">
        <f>INDEX(Monitoring_eng!$A$1:$CX$78,MATCH(Analysis!$A6,Monitoring_eng!$A:$A,0),MATCH(Analysis!E$1,Monitoring_eng!$1:$1,0))</f>
        <v>yes</v>
      </c>
      <c r="F6" s="25" t="str">
        <f>INDEX(Monitoring_eng!$A$1:$CX$78,MATCH(Analysis!$A6,Monitoring_eng!$A:$A,0),MATCH(Analysis!F$1,Monitoring_eng!$1:$1,0))</f>
        <v>no</v>
      </c>
      <c r="G6" s="25" t="str">
        <f>INDEX(Monitoring_eng!$A$1:$CX$78,MATCH(Analysis!$A6,Monitoring_eng!$A:$A,0),MATCH(Analysis!G$1,Monitoring_eng!$1:$1,0))</f>
        <v>yes</v>
      </c>
      <c r="H6" s="25" t="str">
        <f>INDEX(Monitoring_eng!$A$1:$CX$78,MATCH(Analysis!$A6,Monitoring_eng!$A:$A,0),MATCH(Analysis!H$1,Monitoring_eng!$1:$1,0))</f>
        <v>yes</v>
      </c>
      <c r="I6" s="25" t="str">
        <f>INDEX(Monitoring_eng!$A$1:$CX$78,MATCH(Analysis!$A6,Monitoring_eng!$A:$A,0),MATCH(Analysis!I$1,Monitoring_eng!$1:$1,0))</f>
        <v>yes</v>
      </c>
      <c r="J6" s="25" t="str">
        <f>INDEX(Monitoring_eng!$A$1:$CX$78,MATCH(Analysis!$A6,Monitoring_eng!$A:$A,0),MATCH(Analysis!J$1,Monitoring_eng!$1:$1,0))</f>
        <v>no</v>
      </c>
      <c r="K6" s="25" t="str">
        <f>INDEX(Monitoring_eng!$A$1:$CX$78,MATCH(Analysis!$A6,Monitoring_eng!$A:$A,0),MATCH(Analysis!K$1,Monitoring_eng!$1:$1,0))</f>
        <v>yes</v>
      </c>
      <c r="L6" s="25" t="str">
        <f>INDEX(Monitoring_eng!$A$1:$CX$78,MATCH(Analysis!$A6,Monitoring_eng!$A:$A,0),MATCH(Analysis!L$1,Monitoring_eng!$1:$1,0))</f>
        <v>yes</v>
      </c>
      <c r="M6" s="25" t="str">
        <f>INDEX(Monitoring_eng!$A$1:$CX$78,MATCH(Analysis!$A6,Monitoring_eng!$A:$A,0),MATCH(Analysis!M$1,Monitoring_eng!$1:$1,0))</f>
        <v>yes</v>
      </c>
      <c r="N6" s="25" t="str">
        <f>INDEX(Monitoring_eng!$A$1:$CX$78,MATCH(Analysis!$A6,Monitoring_eng!$A:$A,0),MATCH(Analysis!N$1,Monitoring_eng!$1:$1,0))</f>
        <v>yes</v>
      </c>
      <c r="O6" s="25" t="str">
        <f>INDEX(Monitoring_eng!$A$1:$CX$78,MATCH(Analysis!$A6,Monitoring_eng!$A:$A,0),MATCH(Analysis!O$1,Monitoring_eng!$1:$1,0))</f>
        <v>yes</v>
      </c>
      <c r="P6" s="25" t="str">
        <f>INDEX(Monitoring_eng!$A$1:$CX$78,MATCH(Analysis!$A6,Monitoring_eng!$A:$A,0),MATCH(Analysis!P$1,Monitoring_eng!$1:$1,0))</f>
        <v>yes</v>
      </c>
      <c r="Q6" s="25" t="str">
        <f>INDEX(Monitoring_eng!$A$1:$CX$78,MATCH(Analysis!$A6,Monitoring_eng!$A:$A,0),MATCH(Analysis!Q$1,Monitoring_eng!$1:$1,0))</f>
        <v>no</v>
      </c>
      <c r="R6" s="25" t="str">
        <f>INDEX(Monitoring_eng!$A$1:$CX$78,MATCH(Analysis!$A6,Monitoring_eng!$A:$A,0),MATCH(Analysis!R$1,Monitoring_eng!$1:$1,0))</f>
        <v>no</v>
      </c>
      <c r="S6" s="25" t="str">
        <f>INDEX(Monitoring_eng!$A$1:$CX$78,MATCH(Analysis!$A6,Monitoring_eng!$A:$A,0),MATCH(Analysis!S$1,Monitoring_eng!$1:$1,0))</f>
        <v>yes</v>
      </c>
      <c r="T6" s="25" t="str">
        <f>INDEX(Monitoring_eng!$A$1:$CX$78,MATCH(Analysis!$A6,Monitoring_eng!$A:$A,0),MATCH(Analysis!T$1,Monitoring_eng!$1:$1,0))</f>
        <v>yes</v>
      </c>
      <c r="U6" s="25" t="str">
        <f>INDEX(Monitoring_eng!$A$1:$CX$78,MATCH(Analysis!$A6,Monitoring_eng!$A:$A,0),MATCH(Analysis!U$1,Monitoring_eng!$1:$1,0))</f>
        <v>yes</v>
      </c>
      <c r="V6" s="25" t="str">
        <f>INDEX(Monitoring_eng!$A$1:$CX$78,MATCH(Analysis!$A6,Monitoring_eng!$A:$A,0),MATCH(Analysis!V$1,Monitoring_eng!$1:$1,0))</f>
        <v>yes</v>
      </c>
      <c r="W6" s="25" t="str">
        <f>INDEX(Monitoring_eng!$A$1:$CX$78,MATCH(Analysis!$A6,Monitoring_eng!$A:$A,0),MATCH(Analysis!W$1,Monitoring_eng!$1:$1,0))</f>
        <v>yes</v>
      </c>
      <c r="X6" s="25" t="str">
        <f>INDEX(Monitoring_eng!$A$1:$CX$78,MATCH(Analysis!$A6,Monitoring_eng!$A:$A,0),MATCH(Analysis!X$1,Monitoring_eng!$1:$1,0))</f>
        <v>yes</v>
      </c>
      <c r="Y6" s="25" t="str">
        <f>INDEX(Monitoring_eng!$A$1:$CX$78,MATCH(Analysis!$A6,Monitoring_eng!$A:$A,0),MATCH(Analysis!Y$1,Monitoring_eng!$1:$1,0))</f>
        <v>yes</v>
      </c>
      <c r="Z6" s="25" t="str">
        <f>INDEX(Monitoring_eng!$A$1:$CX$78,MATCH(Analysis!$A6,Monitoring_eng!$A:$A,0),MATCH(Analysis!Z$1,Monitoring_eng!$1:$1,0))</f>
        <v>yes</v>
      </c>
      <c r="AA6" s="25" t="str">
        <f>INDEX(Monitoring_eng!$A$1:$CX$78,MATCH(Analysis!$A6,Monitoring_eng!$A:$A,0),MATCH(Analysis!AA$1,Monitoring_eng!$1:$1,0))</f>
        <v>no</v>
      </c>
      <c r="AB6" s="25" t="str">
        <f>INDEX(Monitoring_eng!$A$1:$CX$78,MATCH(Analysis!$A6,Monitoring_eng!$A:$A,0),MATCH(Analysis!AB$1,Monitoring_eng!$1:$1,0))</f>
        <v>no</v>
      </c>
      <c r="AC6" s="25" t="str">
        <f>INDEX(Monitoring_eng!$A$1:$CX$78,MATCH(Analysis!$A6,Monitoring_eng!$A:$A,0),MATCH(Analysis!AC$1,Monitoring_eng!$1:$1,0))</f>
        <v>yes</v>
      </c>
      <c r="AD6" s="25" t="str">
        <f>INDEX(Monitoring_eng!$A$1:$CX$78,MATCH(Analysis!$A6,Monitoring_eng!$A:$A,0),MATCH(Analysis!AD$1,Monitoring_eng!$1:$1,0))</f>
        <v>yes</v>
      </c>
      <c r="AE6" s="25" t="str">
        <f>INDEX(Monitoring_eng!$A$1:$CX$78,MATCH(Analysis!$A6,Monitoring_eng!$A:$A,0),MATCH(Analysis!AE$1,Monitoring_eng!$1:$1,0))</f>
        <v>no</v>
      </c>
      <c r="AF6" s="25" t="str">
        <f>INDEX(Monitoring_eng!$A$1:$CX$78,MATCH(Analysis!$A6,Monitoring_eng!$A:$A,0),MATCH(Analysis!AF$1,Monitoring_eng!$1:$1,0))</f>
        <v>no</v>
      </c>
      <c r="AG6" s="25" t="str">
        <f>INDEX(Monitoring_eng!$A$1:$CX$78,MATCH(Analysis!$A6,Monitoring_eng!$A:$A,0),MATCH(Analysis!AG$1,Monitoring_eng!$1:$1,0))</f>
        <v>yes</v>
      </c>
      <c r="AH6" s="25" t="str">
        <f>INDEX(Monitoring_eng!$A$1:$CX$78,MATCH(Analysis!$A6,Monitoring_eng!$A:$A,0),MATCH(Analysis!AH$1,Monitoring_eng!$1:$1,0))</f>
        <v>yes</v>
      </c>
      <c r="AI6" s="25" t="str">
        <f>INDEX(Monitoring_eng!$A$1:$CX$78,MATCH(Analysis!$A6,Monitoring_eng!$A:$A,0),MATCH(Analysis!AI$1,Monitoring_eng!$1:$1,0))</f>
        <v>yes</v>
      </c>
      <c r="AJ6" s="25" t="str">
        <f>INDEX(Monitoring_eng!$A$1:$CX$78,MATCH(Analysis!$A6,Monitoring_eng!$A:$A,0),MATCH(Analysis!AJ$1,Monitoring_eng!$1:$1,0))</f>
        <v>yes</v>
      </c>
      <c r="AK6" s="25" t="str">
        <f>INDEX(Monitoring_eng!$A$1:$CX$78,MATCH(Analysis!$A6,Monitoring_eng!$A:$A,0),MATCH(Analysis!AK$1,Monitoring_eng!$1:$1,0))</f>
        <v>yes</v>
      </c>
      <c r="AL6" s="25" t="str">
        <f>INDEX(Monitoring_eng!$A$1:$CX$78,MATCH(Analysis!$A6,Monitoring_eng!$A:$A,0),MATCH(Analysis!AL$1,Monitoring_eng!$1:$1,0))</f>
        <v>yes</v>
      </c>
      <c r="AM6" s="25" t="str">
        <f>INDEX(Monitoring_eng!$A$1:$CX$78,MATCH(Analysis!$A6,Monitoring_eng!$A:$A,0),MATCH(Analysis!AM$1,Monitoring_eng!$1:$1,0))</f>
        <v>yes</v>
      </c>
      <c r="AN6" s="25" t="str">
        <f>INDEX(Monitoring_eng!$A$1:$CX$78,MATCH(Analysis!$A6,Monitoring_eng!$A:$A,0),MATCH(Analysis!AN$1,Monitoring_eng!$1:$1,0))</f>
        <v>no</v>
      </c>
      <c r="AO6" s="25" t="str">
        <f>INDEX(Monitoring_eng!$A$1:$CX$78,MATCH(Analysis!$A6,Monitoring_eng!$A:$A,0),MATCH(Analysis!AO$1,Monitoring_eng!$1:$1,0))</f>
        <v>no</v>
      </c>
      <c r="AP6" s="25" t="str">
        <f>INDEX(Monitoring_eng!$A$1:$CX$78,MATCH(Analysis!$A6,Monitoring_eng!$A:$A,0),MATCH(Analysis!AP$1,Monitoring_eng!$1:$1,0))</f>
        <v>yes</v>
      </c>
      <c r="AQ6" s="25" t="str">
        <f>INDEX(Monitoring_eng!$A$1:$CX$78,MATCH(Analysis!$A6,Monitoring_eng!$A:$A,0),MATCH(Analysis!AQ$1,Monitoring_eng!$1:$1,0))</f>
        <v>yes</v>
      </c>
      <c r="AR6" s="25" t="str">
        <f>INDEX(Monitoring_eng!$A$1:$CX$78,MATCH(Analysis!$A6,Monitoring_eng!$A:$A,0),MATCH(Analysis!AR$1,Monitoring_eng!$1:$1,0))</f>
        <v>yes</v>
      </c>
      <c r="AS6" s="25" t="str">
        <f>INDEX(Monitoring_eng!$A$1:$CX$78,MATCH(Analysis!$A6,Monitoring_eng!$A:$A,0),MATCH(Analysis!AS$1,Monitoring_eng!$1:$1,0))</f>
        <v>no</v>
      </c>
      <c r="AT6" s="25" t="str">
        <f>INDEX(Monitoring_eng!$A$1:$CX$78,MATCH(Analysis!$A6,Monitoring_eng!$A:$A,0),MATCH(Analysis!AT$1,Monitoring_eng!$1:$1,0))</f>
        <v>yes</v>
      </c>
      <c r="AU6" s="25" t="str">
        <f>INDEX(Monitoring_eng!$A$1:$CX$78,MATCH(Analysis!$A6,Monitoring_eng!$A:$A,0),MATCH(Analysis!AU$1,Monitoring_eng!$1:$1,0))</f>
        <v>yes</v>
      </c>
      <c r="AV6" s="25" t="str">
        <f>INDEX(Monitoring_eng!$A$1:$CX$78,MATCH(Analysis!$A6,Monitoring_eng!$A:$A,0),MATCH(Analysis!AV$1,Monitoring_eng!$1:$1,0))</f>
        <v>yes</v>
      </c>
      <c r="AW6" s="25" t="str">
        <f>INDEX(Monitoring_eng!$A$1:$CX$78,MATCH(Analysis!$A6,Monitoring_eng!$A:$A,0),MATCH(Analysis!AW$1,Monitoring_eng!$1:$1,0))</f>
        <v>yes</v>
      </c>
      <c r="AX6" s="25" t="str">
        <f>INDEX(Monitoring_eng!$A$1:$CX$78,MATCH(Analysis!$A6,Monitoring_eng!$A:$A,0),MATCH(Analysis!AX$1,Monitoring_eng!$1:$1,0))</f>
        <v>yes</v>
      </c>
      <c r="AY6" s="25" t="str">
        <f>INDEX(Monitoring_eng!$A$1:$CX$78,MATCH(Analysis!$A6,Monitoring_eng!$A:$A,0),MATCH(Analysis!AY$1,Monitoring_eng!$1:$1,0))</f>
        <v>yes</v>
      </c>
      <c r="AZ6" s="25" t="str">
        <f>INDEX(Monitoring_eng!$A$1:$CX$78,MATCH(Analysis!$A6,Monitoring_eng!$A:$A,0),MATCH(Analysis!AZ$1,Monitoring_eng!$1:$1,0))</f>
        <v>yes</v>
      </c>
      <c r="BA6" s="37" t="s">
        <v>621</v>
      </c>
      <c r="BB6" s="37">
        <f t="shared" si="0"/>
        <v>39</v>
      </c>
      <c r="BC6" s="37" t="s">
        <v>622</v>
      </c>
      <c r="BD6" s="37">
        <f t="shared" si="1"/>
        <v>11</v>
      </c>
      <c r="BE6" s="37" t="s">
        <v>623</v>
      </c>
      <c r="BF6" s="37">
        <f t="shared" si="2"/>
        <v>0</v>
      </c>
      <c r="BG6" s="37" t="s">
        <v>755</v>
      </c>
      <c r="BH6" s="37">
        <f t="shared" si="3"/>
        <v>0</v>
      </c>
      <c r="BI6" s="37">
        <f t="shared" si="4"/>
        <v>50</v>
      </c>
      <c r="BJ6" s="37">
        <f t="shared" si="5"/>
        <v>50</v>
      </c>
      <c r="BK6" s="37" t="str">
        <f t="shared" si="6"/>
        <v>yes</v>
      </c>
      <c r="BL6" s="37" t="str">
        <f t="shared" si="7"/>
        <v>no</v>
      </c>
      <c r="BM6" s="37">
        <f t="shared" si="8"/>
        <v>39</v>
      </c>
      <c r="BN6" s="37">
        <f t="shared" si="9"/>
        <v>11</v>
      </c>
      <c r="BO6" s="69">
        <f t="shared" si="10"/>
        <v>0.78</v>
      </c>
      <c r="BP6" s="69">
        <f t="shared" si="11"/>
        <v>0.22</v>
      </c>
      <c r="BQ6" s="70">
        <f>COUNTIFS($C6:$AZ6,$BK6,Results!$T$87:$BQ$87,BQ$1)/((COUNTIF(Results!$T$87:$BQ$87,BQ$1)-COUNTIFS($C6:$AZ6,"N/A",Results!$T$87:$BQ$87,BQ$1)))</f>
        <v>0.76470588235294112</v>
      </c>
      <c r="BR6" s="70">
        <f>COUNTIFS($C6:$AZ6,$BK6,Results!$T$87:$BQ$87,BR$1)/((COUNTIF(Results!$T$87:$BQ$87,BR$1)-COUNTIFS($C6:$AZ6,"N/A",Results!$T$87:$BQ$87,BR$1)))</f>
        <v>0.66666666666666663</v>
      </c>
      <c r="BS6" s="70">
        <f>COUNTIFS($C6:$AZ6,$BK6,Results!$T$87:$BQ$87,BS$1)/((COUNTIF(Results!$T$87:$BQ$87,BS$1)-COUNTIFS($C6:$AZ6,"N/A",Results!$T$87:$BQ$87,BS$1)))</f>
        <v>0.625</v>
      </c>
      <c r="BT6" s="70">
        <f>COUNTIFS($C6:$AZ6,$BK6,Results!$T$87:$BQ$87,BT$1)/((COUNTIF(Results!$T$87:$BQ$87,BT$1)-COUNTIFS($C6:$AZ6,"N/A",Results!$T$87:$BQ$87,BT$1)))</f>
        <v>1</v>
      </c>
      <c r="BU6" s="70">
        <f>COUNTIFS($C6:$AZ6,$BK6,Results!$T$89:$BQ$89,BU$1)/((COUNTIF(Results!$T$89:$BQ$89,BU$1)-COUNTIFS($C6:$AZ6,"N/A",Results!$T$89:$BQ$89,BU$1)))</f>
        <v>0.66666666666666663</v>
      </c>
      <c r="BV6" s="70">
        <f>COUNTIFS($C6:$AZ6,$BK6,Results!$T$89:$BQ$89,BV$1)/((COUNTIF(Results!$T$89:$BQ$89,BV$1)-COUNTIFS($C6:$AZ6,"N/A",Results!$T$89:$BQ$89,BV$1)))</f>
        <v>0.86363636363636365</v>
      </c>
      <c r="BW6" s="70">
        <f>COUNTIFS($C6:$AZ6,$BK6,Results!$T$89:$BQ$89,BW$1)/((COUNTIF(Results!$T$89:$BQ$89,BW$1)-COUNTIFS($C6:$AZ6,"N/A",Results!$T$89:$BQ$89,BW$1)))</f>
        <v>0.77777777777777779</v>
      </c>
      <c r="BX6" s="70">
        <f>COUNTIFS($C6:$AZ6,$BK6,Results!$T$89:$BQ$89,BX$1)/((COUNTIF(Results!$T$89:$BQ$89,BX$1)-COUNTIFS($C6:$AZ6,"N/A",Results!$T$89:$BQ$89,BX$1)))</f>
        <v>0.75</v>
      </c>
      <c r="BY6" s="70">
        <f>COUNTIFS($C6:$AZ6,$BK6,Results!$T$90:$BQ$90,BY$1)/((COUNTIF(Results!$T$90:$BQ$90,BY$1)-COUNTIFS($C6:$AZ6,"N/A",Results!$T$90:$BQ$90,BY$1)))</f>
        <v>0.76470588235294112</v>
      </c>
      <c r="BZ6" s="70">
        <f>COUNTIFS($C6:$AZ6,$BK6,Results!$T$90:$BQ$90,BZ$1)/((COUNTIF(Results!$T$90:$BQ$90,BZ$1)-COUNTIFS($C6:$AZ6,"N/A",Results!$T$90:$BQ$90,BZ$1)))</f>
        <v>0.76470588235294112</v>
      </c>
      <c r="CA6" s="70">
        <f>COUNTIFS($C6:$AZ6,$BK6,Results!$T$90:$BQ$90,CA$1)/((COUNTIF(Results!$T$90:$BQ$90,CA$1)-COUNTIFS($C6:$AZ6,"N/A",Results!$T$90:$BQ$90,CA$1)))</f>
        <v>0.8125</v>
      </c>
      <c r="CB6" s="70">
        <f>COUNTIFS($C6:$AZ6,$BK6,Results!$T$91:$BQ$91,CB$1)/((COUNTIF(Results!$T$91:$BQ$91,CB$1)-COUNTIFS($C6:$AZ6,"N/A",Results!$T$91:$BQ$91,CB$1)))</f>
        <v>0.76470588235294112</v>
      </c>
      <c r="CC6" s="70">
        <f>COUNTIFS($C6:$AZ6,$BK6,Results!$T$91:$BQ$91,CC$1)/((COUNTIF(Results!$T$91:$BQ$91,CC$1)-COUNTIFS($C6:$AZ6,"N/A",Results!$T$91:$BQ$91,CC$1)))</f>
        <v>0.76470588235294112</v>
      </c>
      <c r="CD6" s="37"/>
    </row>
    <row r="7" spans="1:82" x14ac:dyDescent="0.3">
      <c r="A7" s="37" t="s">
        <v>308</v>
      </c>
      <c r="B7" s="38" t="s">
        <v>629</v>
      </c>
      <c r="C7" s="25" t="str">
        <f>INDEX(Monitoring_eng!$A$1:$CX$78,MATCH(Analysis!$A7,Monitoring_eng!$A:$A,0),MATCH(Analysis!C$1,Monitoring_eng!$1:$1,0))</f>
        <v>yes</v>
      </c>
      <c r="D7" s="25" t="str">
        <f>INDEX(Monitoring_eng!$A$1:$CX$78,MATCH(Analysis!$A7,Monitoring_eng!$A:$A,0),MATCH(Analysis!D$1,Monitoring_eng!$1:$1,0))</f>
        <v>yes</v>
      </c>
      <c r="E7" s="25" t="str">
        <f>INDEX(Monitoring_eng!$A$1:$CX$78,MATCH(Analysis!$A7,Monitoring_eng!$A:$A,0),MATCH(Analysis!E$1,Monitoring_eng!$1:$1,0))</f>
        <v>yes</v>
      </c>
      <c r="F7" s="25" t="str">
        <f>INDEX(Monitoring_eng!$A$1:$CX$78,MATCH(Analysis!$A7,Monitoring_eng!$A:$A,0),MATCH(Analysis!F$1,Monitoring_eng!$1:$1,0))</f>
        <v>no</v>
      </c>
      <c r="G7" s="25" t="str">
        <f>INDEX(Monitoring_eng!$A$1:$CX$78,MATCH(Analysis!$A7,Monitoring_eng!$A:$A,0),MATCH(Analysis!G$1,Monitoring_eng!$1:$1,0))</f>
        <v>yes</v>
      </c>
      <c r="H7" s="25" t="str">
        <f>INDEX(Monitoring_eng!$A$1:$CX$78,MATCH(Analysis!$A7,Monitoring_eng!$A:$A,0),MATCH(Analysis!H$1,Monitoring_eng!$1:$1,0))</f>
        <v>yes</v>
      </c>
      <c r="I7" s="25" t="str">
        <f>INDEX(Monitoring_eng!$A$1:$CX$78,MATCH(Analysis!$A7,Monitoring_eng!$A:$A,0),MATCH(Analysis!I$1,Monitoring_eng!$1:$1,0))</f>
        <v>yes</v>
      </c>
      <c r="J7" s="25" t="str">
        <f>INDEX(Monitoring_eng!$A$1:$CX$78,MATCH(Analysis!$A7,Monitoring_eng!$A:$A,0),MATCH(Analysis!J$1,Monitoring_eng!$1:$1,0))</f>
        <v>yes</v>
      </c>
      <c r="K7" s="25" t="str">
        <f>INDEX(Monitoring_eng!$A$1:$CX$78,MATCH(Analysis!$A7,Monitoring_eng!$A:$A,0),MATCH(Analysis!K$1,Monitoring_eng!$1:$1,0))</f>
        <v>yes</v>
      </c>
      <c r="L7" s="25" t="str">
        <f>INDEX(Monitoring_eng!$A$1:$CX$78,MATCH(Analysis!$A7,Monitoring_eng!$A:$A,0),MATCH(Analysis!L$1,Monitoring_eng!$1:$1,0))</f>
        <v>yes</v>
      </c>
      <c r="M7" s="25" t="str">
        <f>INDEX(Monitoring_eng!$A$1:$CX$78,MATCH(Analysis!$A7,Monitoring_eng!$A:$A,0),MATCH(Analysis!M$1,Monitoring_eng!$1:$1,0))</f>
        <v>yes</v>
      </c>
      <c r="N7" s="25" t="str">
        <f>INDEX(Monitoring_eng!$A$1:$CX$78,MATCH(Analysis!$A7,Monitoring_eng!$A:$A,0),MATCH(Analysis!N$1,Monitoring_eng!$1:$1,0))</f>
        <v>yes</v>
      </c>
      <c r="O7" s="25" t="str">
        <f>INDEX(Monitoring_eng!$A$1:$CX$78,MATCH(Analysis!$A7,Monitoring_eng!$A:$A,0),MATCH(Analysis!O$1,Monitoring_eng!$1:$1,0))</f>
        <v>yes</v>
      </c>
      <c r="P7" s="25" t="str">
        <f>INDEX(Monitoring_eng!$A$1:$CX$78,MATCH(Analysis!$A7,Monitoring_eng!$A:$A,0),MATCH(Analysis!P$1,Monitoring_eng!$1:$1,0))</f>
        <v>yes</v>
      </c>
      <c r="Q7" s="25" t="str">
        <f>INDEX(Monitoring_eng!$A$1:$CX$78,MATCH(Analysis!$A7,Monitoring_eng!$A:$A,0),MATCH(Analysis!Q$1,Monitoring_eng!$1:$1,0))</f>
        <v>no</v>
      </c>
      <c r="R7" s="25" t="str">
        <f>INDEX(Monitoring_eng!$A$1:$CX$78,MATCH(Analysis!$A7,Monitoring_eng!$A:$A,0),MATCH(Analysis!R$1,Monitoring_eng!$1:$1,0))</f>
        <v>yes</v>
      </c>
      <c r="S7" s="25" t="str">
        <f>INDEX(Monitoring_eng!$A$1:$CX$78,MATCH(Analysis!$A7,Monitoring_eng!$A:$A,0),MATCH(Analysis!S$1,Monitoring_eng!$1:$1,0))</f>
        <v>yes</v>
      </c>
      <c r="T7" s="25" t="str">
        <f>INDEX(Monitoring_eng!$A$1:$CX$78,MATCH(Analysis!$A7,Monitoring_eng!$A:$A,0),MATCH(Analysis!T$1,Monitoring_eng!$1:$1,0))</f>
        <v>yes</v>
      </c>
      <c r="U7" s="25" t="str">
        <f>INDEX(Monitoring_eng!$A$1:$CX$78,MATCH(Analysis!$A7,Monitoring_eng!$A:$A,0),MATCH(Analysis!U$1,Monitoring_eng!$1:$1,0))</f>
        <v>yes</v>
      </c>
      <c r="V7" s="25" t="str">
        <f>INDEX(Monitoring_eng!$A$1:$CX$78,MATCH(Analysis!$A7,Monitoring_eng!$A:$A,0),MATCH(Analysis!V$1,Monitoring_eng!$1:$1,0))</f>
        <v>yes</v>
      </c>
      <c r="W7" s="25" t="str">
        <f>INDEX(Monitoring_eng!$A$1:$CX$78,MATCH(Analysis!$A7,Monitoring_eng!$A:$A,0),MATCH(Analysis!W$1,Monitoring_eng!$1:$1,0))</f>
        <v>yes</v>
      </c>
      <c r="X7" s="25" t="str">
        <f>INDEX(Monitoring_eng!$A$1:$CX$78,MATCH(Analysis!$A7,Monitoring_eng!$A:$A,0),MATCH(Analysis!X$1,Monitoring_eng!$1:$1,0))</f>
        <v>yes</v>
      </c>
      <c r="Y7" s="25" t="str">
        <f>INDEX(Monitoring_eng!$A$1:$CX$78,MATCH(Analysis!$A7,Monitoring_eng!$A:$A,0),MATCH(Analysis!Y$1,Monitoring_eng!$1:$1,0))</f>
        <v>no</v>
      </c>
      <c r="Z7" s="25" t="str">
        <f>INDEX(Monitoring_eng!$A$1:$CX$78,MATCH(Analysis!$A7,Monitoring_eng!$A:$A,0),MATCH(Analysis!Z$1,Monitoring_eng!$1:$1,0))</f>
        <v>yes</v>
      </c>
      <c r="AA7" s="25" t="str">
        <f>INDEX(Monitoring_eng!$A$1:$CX$78,MATCH(Analysis!$A7,Monitoring_eng!$A:$A,0),MATCH(Analysis!AA$1,Monitoring_eng!$1:$1,0))</f>
        <v>no</v>
      </c>
      <c r="AB7" s="25" t="str">
        <f>INDEX(Monitoring_eng!$A$1:$CX$78,MATCH(Analysis!$A7,Monitoring_eng!$A:$A,0),MATCH(Analysis!AB$1,Monitoring_eng!$1:$1,0))</f>
        <v>yes</v>
      </c>
      <c r="AC7" s="25" t="str">
        <f>INDEX(Monitoring_eng!$A$1:$CX$78,MATCH(Analysis!$A7,Monitoring_eng!$A:$A,0),MATCH(Analysis!AC$1,Monitoring_eng!$1:$1,0))</f>
        <v>yes</v>
      </c>
      <c r="AD7" s="25" t="str">
        <f>INDEX(Monitoring_eng!$A$1:$CX$78,MATCH(Analysis!$A7,Monitoring_eng!$A:$A,0),MATCH(Analysis!AD$1,Monitoring_eng!$1:$1,0))</f>
        <v>yes</v>
      </c>
      <c r="AE7" s="25" t="str">
        <f>INDEX(Monitoring_eng!$A$1:$CX$78,MATCH(Analysis!$A7,Monitoring_eng!$A:$A,0),MATCH(Analysis!AE$1,Monitoring_eng!$1:$1,0))</f>
        <v>no</v>
      </c>
      <c r="AF7" s="25" t="str">
        <f>INDEX(Monitoring_eng!$A$1:$CX$78,MATCH(Analysis!$A7,Monitoring_eng!$A:$A,0),MATCH(Analysis!AF$1,Monitoring_eng!$1:$1,0))</f>
        <v>no</v>
      </c>
      <c r="AG7" s="25" t="str">
        <f>INDEX(Monitoring_eng!$A$1:$CX$78,MATCH(Analysis!$A7,Monitoring_eng!$A:$A,0),MATCH(Analysis!AG$1,Monitoring_eng!$1:$1,0))</f>
        <v>yes</v>
      </c>
      <c r="AH7" s="25" t="str">
        <f>INDEX(Monitoring_eng!$A$1:$CX$78,MATCH(Analysis!$A7,Monitoring_eng!$A:$A,0),MATCH(Analysis!AH$1,Monitoring_eng!$1:$1,0))</f>
        <v>yes</v>
      </c>
      <c r="AI7" s="25" t="str">
        <f>INDEX(Monitoring_eng!$A$1:$CX$78,MATCH(Analysis!$A7,Monitoring_eng!$A:$A,0),MATCH(Analysis!AI$1,Monitoring_eng!$1:$1,0))</f>
        <v>yes</v>
      </c>
      <c r="AJ7" s="25" t="str">
        <f>INDEX(Monitoring_eng!$A$1:$CX$78,MATCH(Analysis!$A7,Monitoring_eng!$A:$A,0),MATCH(Analysis!AJ$1,Monitoring_eng!$1:$1,0))</f>
        <v>yes</v>
      </c>
      <c r="AK7" s="25" t="str">
        <f>INDEX(Monitoring_eng!$A$1:$CX$78,MATCH(Analysis!$A7,Monitoring_eng!$A:$A,0),MATCH(Analysis!AK$1,Monitoring_eng!$1:$1,0))</f>
        <v>yes</v>
      </c>
      <c r="AL7" s="25" t="str">
        <f>INDEX(Monitoring_eng!$A$1:$CX$78,MATCH(Analysis!$A7,Monitoring_eng!$A:$A,0),MATCH(Analysis!AL$1,Monitoring_eng!$1:$1,0))</f>
        <v>yes</v>
      </c>
      <c r="AM7" s="25" t="str">
        <f>INDEX(Monitoring_eng!$A$1:$CX$78,MATCH(Analysis!$A7,Monitoring_eng!$A:$A,0),MATCH(Analysis!AM$1,Monitoring_eng!$1:$1,0))</f>
        <v>yes</v>
      </c>
      <c r="AN7" s="25" t="str">
        <f>INDEX(Monitoring_eng!$A$1:$CX$78,MATCH(Analysis!$A7,Monitoring_eng!$A:$A,0),MATCH(Analysis!AN$1,Monitoring_eng!$1:$1,0))</f>
        <v>no</v>
      </c>
      <c r="AO7" s="25" t="str">
        <f>INDEX(Monitoring_eng!$A$1:$CX$78,MATCH(Analysis!$A7,Monitoring_eng!$A:$A,0),MATCH(Analysis!AO$1,Monitoring_eng!$1:$1,0))</f>
        <v>no</v>
      </c>
      <c r="AP7" s="25" t="str">
        <f>INDEX(Monitoring_eng!$A$1:$CX$78,MATCH(Analysis!$A7,Monitoring_eng!$A:$A,0),MATCH(Analysis!AP$1,Monitoring_eng!$1:$1,0))</f>
        <v>yes</v>
      </c>
      <c r="AQ7" s="25" t="str">
        <f>INDEX(Monitoring_eng!$A$1:$CX$78,MATCH(Analysis!$A7,Monitoring_eng!$A:$A,0),MATCH(Analysis!AQ$1,Monitoring_eng!$1:$1,0))</f>
        <v>yes</v>
      </c>
      <c r="AR7" s="25" t="str">
        <f>INDEX(Monitoring_eng!$A$1:$CX$78,MATCH(Analysis!$A7,Monitoring_eng!$A:$A,0),MATCH(Analysis!AR$1,Monitoring_eng!$1:$1,0))</f>
        <v>yes</v>
      </c>
      <c r="AS7" s="25" t="str">
        <f>INDEX(Monitoring_eng!$A$1:$CX$78,MATCH(Analysis!$A7,Monitoring_eng!$A:$A,0),MATCH(Analysis!AS$1,Monitoring_eng!$1:$1,0))</f>
        <v>no</v>
      </c>
      <c r="AT7" s="25" t="str">
        <f>INDEX(Monitoring_eng!$A$1:$CX$78,MATCH(Analysis!$A7,Monitoring_eng!$A:$A,0),MATCH(Analysis!AT$1,Monitoring_eng!$1:$1,0))</f>
        <v>yes</v>
      </c>
      <c r="AU7" s="25" t="str">
        <f>INDEX(Monitoring_eng!$A$1:$CX$78,MATCH(Analysis!$A7,Monitoring_eng!$A:$A,0),MATCH(Analysis!AU$1,Monitoring_eng!$1:$1,0))</f>
        <v>yes</v>
      </c>
      <c r="AV7" s="25" t="str">
        <f>INDEX(Monitoring_eng!$A$1:$CX$78,MATCH(Analysis!$A7,Monitoring_eng!$A:$A,0),MATCH(Analysis!AV$1,Monitoring_eng!$1:$1,0))</f>
        <v>yes</v>
      </c>
      <c r="AW7" s="25" t="str">
        <f>INDEX(Monitoring_eng!$A$1:$CX$78,MATCH(Analysis!$A7,Monitoring_eng!$A:$A,0),MATCH(Analysis!AW$1,Monitoring_eng!$1:$1,0))</f>
        <v>yes</v>
      </c>
      <c r="AX7" s="25" t="str">
        <f>INDEX(Monitoring_eng!$A$1:$CX$78,MATCH(Analysis!$A7,Monitoring_eng!$A:$A,0),MATCH(Analysis!AX$1,Monitoring_eng!$1:$1,0))</f>
        <v>yes</v>
      </c>
      <c r="AY7" s="25" t="str">
        <f>INDEX(Monitoring_eng!$A$1:$CX$78,MATCH(Analysis!$A7,Monitoring_eng!$A:$A,0),MATCH(Analysis!AY$1,Monitoring_eng!$1:$1,0))</f>
        <v>yes</v>
      </c>
      <c r="AZ7" s="25" t="str">
        <f>INDEX(Monitoring_eng!$A$1:$CX$78,MATCH(Analysis!$A7,Monitoring_eng!$A:$A,0),MATCH(Analysis!AZ$1,Monitoring_eng!$1:$1,0))</f>
        <v>yes</v>
      </c>
      <c r="BA7" s="37" t="s">
        <v>621</v>
      </c>
      <c r="BB7" s="37">
        <f t="shared" si="0"/>
        <v>41</v>
      </c>
      <c r="BC7" s="37" t="s">
        <v>622</v>
      </c>
      <c r="BD7" s="37">
        <f t="shared" si="1"/>
        <v>9</v>
      </c>
      <c r="BE7" s="37" t="s">
        <v>623</v>
      </c>
      <c r="BF7" s="37">
        <f t="shared" si="2"/>
        <v>0</v>
      </c>
      <c r="BG7" s="37" t="s">
        <v>755</v>
      </c>
      <c r="BH7" s="37">
        <f t="shared" si="3"/>
        <v>0</v>
      </c>
      <c r="BI7" s="37">
        <f t="shared" si="4"/>
        <v>50</v>
      </c>
      <c r="BJ7" s="37">
        <f t="shared" si="5"/>
        <v>50</v>
      </c>
      <c r="BK7" s="37" t="str">
        <f t="shared" si="6"/>
        <v>yes</v>
      </c>
      <c r="BL7" s="37" t="str">
        <f t="shared" si="7"/>
        <v>no</v>
      </c>
      <c r="BM7" s="37">
        <f t="shared" si="8"/>
        <v>41</v>
      </c>
      <c r="BN7" s="37">
        <f t="shared" si="9"/>
        <v>9</v>
      </c>
      <c r="BO7" s="69">
        <f t="shared" si="10"/>
        <v>0.82</v>
      </c>
      <c r="BP7" s="69">
        <f t="shared" si="11"/>
        <v>0.18</v>
      </c>
      <c r="BQ7" s="70">
        <f>COUNTIFS($C7:$AZ7,$BK7,Results!$T$87:$BQ$87,BQ$1)/((COUNTIF(Results!$T$87:$BQ$87,BQ$1)-COUNTIFS($C7:$AZ7,"N/A",Results!$T$87:$BQ$87,BQ$1)))</f>
        <v>0.76470588235294112</v>
      </c>
      <c r="BR7" s="70">
        <f>COUNTIFS($C7:$AZ7,$BK7,Results!$T$87:$BQ$87,BR$1)/((COUNTIF(Results!$T$87:$BQ$87,BR$1)-COUNTIFS($C7:$AZ7,"N/A",Results!$T$87:$BQ$87,BR$1)))</f>
        <v>0.83333333333333337</v>
      </c>
      <c r="BS7" s="70">
        <f>COUNTIFS($C7:$AZ7,$BK7,Results!$T$87:$BQ$87,BS$1)/((COUNTIF(Results!$T$87:$BQ$87,BS$1)-COUNTIFS($C7:$AZ7,"N/A",Results!$T$87:$BQ$87,BS$1)))</f>
        <v>0.625</v>
      </c>
      <c r="BT7" s="70">
        <f>COUNTIFS($C7:$AZ7,$BK7,Results!$T$87:$BQ$87,BT$1)/((COUNTIF(Results!$T$87:$BQ$87,BT$1)-COUNTIFS($C7:$AZ7,"N/A",Results!$T$87:$BQ$87,BT$1)))</f>
        <v>1</v>
      </c>
      <c r="BU7" s="70">
        <f>COUNTIFS($C7:$AZ7,$BK7,Results!$T$89:$BQ$89,BU$1)/((COUNTIF(Results!$T$89:$BQ$89,BU$1)-COUNTIFS($C7:$AZ7,"N/A",Results!$T$89:$BQ$89,BU$1)))</f>
        <v>0.8</v>
      </c>
      <c r="BV7" s="70">
        <f>COUNTIFS($C7:$AZ7,$BK7,Results!$T$89:$BQ$89,BV$1)/((COUNTIF(Results!$T$89:$BQ$89,BV$1)-COUNTIFS($C7:$AZ7,"N/A",Results!$T$89:$BQ$89,BV$1)))</f>
        <v>0.81818181818181823</v>
      </c>
      <c r="BW7" s="70">
        <f>COUNTIFS($C7:$AZ7,$BK7,Results!$T$89:$BQ$89,BW$1)/((COUNTIF(Results!$T$89:$BQ$89,BW$1)-COUNTIFS($C7:$AZ7,"N/A",Results!$T$89:$BQ$89,BW$1)))</f>
        <v>0.88888888888888884</v>
      </c>
      <c r="BX7" s="70">
        <f>COUNTIFS($C7:$AZ7,$BK7,Results!$T$89:$BQ$89,BX$1)/((COUNTIF(Results!$T$89:$BQ$89,BX$1)-COUNTIFS($C7:$AZ7,"N/A",Results!$T$89:$BQ$89,BX$1)))</f>
        <v>0.75</v>
      </c>
      <c r="BY7" s="70">
        <f>COUNTIFS($C7:$AZ7,$BK7,Results!$T$90:$BQ$90,BY$1)/((COUNTIF(Results!$T$90:$BQ$90,BY$1)-COUNTIFS($C7:$AZ7,"N/A",Results!$T$90:$BQ$90,BY$1)))</f>
        <v>0.82352941176470584</v>
      </c>
      <c r="BZ7" s="70">
        <f>COUNTIFS($C7:$AZ7,$BK7,Results!$T$90:$BQ$90,BZ$1)/((COUNTIF(Results!$T$90:$BQ$90,BZ$1)-COUNTIFS($C7:$AZ7,"N/A",Results!$T$90:$BQ$90,BZ$1)))</f>
        <v>0.82352941176470584</v>
      </c>
      <c r="CA7" s="70">
        <f>COUNTIFS($C7:$AZ7,$BK7,Results!$T$90:$BQ$90,CA$1)/((COUNTIF(Results!$T$90:$BQ$90,CA$1)-COUNTIFS($C7:$AZ7,"N/A",Results!$T$90:$BQ$90,CA$1)))</f>
        <v>0.8125</v>
      </c>
      <c r="CB7" s="70">
        <f>COUNTIFS($C7:$AZ7,$BK7,Results!$T$91:$BQ$91,CB$1)/((COUNTIF(Results!$T$91:$BQ$91,CB$1)-COUNTIFS($C7:$AZ7,"N/A",Results!$T$91:$BQ$91,CB$1)))</f>
        <v>0.82352941176470584</v>
      </c>
      <c r="CC7" s="70">
        <f>COUNTIFS($C7:$AZ7,$BK7,Results!$T$91:$BQ$91,CC$1)/((COUNTIF(Results!$T$91:$BQ$91,CC$1)-COUNTIFS($C7:$AZ7,"N/A",Results!$T$91:$BQ$91,CC$1)))</f>
        <v>0.82352941176470584</v>
      </c>
      <c r="CD7" s="37"/>
    </row>
    <row r="8" spans="1:82" x14ac:dyDescent="0.3">
      <c r="A8" s="37" t="s">
        <v>309</v>
      </c>
      <c r="B8" s="38" t="s">
        <v>630</v>
      </c>
      <c r="C8" s="25" t="str">
        <f>INDEX(Monitoring_eng!$A$1:$CX$78,MATCH(Analysis!$A8,Monitoring_eng!$A:$A,0),MATCH(Analysis!C$1,Monitoring_eng!$1:$1,0))</f>
        <v>yes</v>
      </c>
      <c r="D8" s="25" t="str">
        <f>INDEX(Monitoring_eng!$A$1:$CX$78,MATCH(Analysis!$A8,Monitoring_eng!$A:$A,0),MATCH(Analysis!D$1,Monitoring_eng!$1:$1,0))</f>
        <v>no</v>
      </c>
      <c r="E8" s="25" t="str">
        <f>INDEX(Monitoring_eng!$A$1:$CX$78,MATCH(Analysis!$A8,Monitoring_eng!$A:$A,0),MATCH(Analysis!E$1,Monitoring_eng!$1:$1,0))</f>
        <v>yes</v>
      </c>
      <c r="F8" s="25" t="str">
        <f>INDEX(Monitoring_eng!$A$1:$CX$78,MATCH(Analysis!$A8,Monitoring_eng!$A:$A,0),MATCH(Analysis!F$1,Monitoring_eng!$1:$1,0))</f>
        <v>no</v>
      </c>
      <c r="G8" s="25" t="str">
        <f>INDEX(Monitoring_eng!$A$1:$CX$78,MATCH(Analysis!$A8,Monitoring_eng!$A:$A,0),MATCH(Analysis!G$1,Monitoring_eng!$1:$1,0))</f>
        <v>yes</v>
      </c>
      <c r="H8" s="25" t="str">
        <f>INDEX(Monitoring_eng!$A$1:$CX$78,MATCH(Analysis!$A8,Monitoring_eng!$A:$A,0),MATCH(Analysis!H$1,Monitoring_eng!$1:$1,0))</f>
        <v>yes</v>
      </c>
      <c r="I8" s="25" t="str">
        <f>INDEX(Monitoring_eng!$A$1:$CX$78,MATCH(Analysis!$A8,Monitoring_eng!$A:$A,0),MATCH(Analysis!I$1,Monitoring_eng!$1:$1,0))</f>
        <v>no</v>
      </c>
      <c r="J8" s="25" t="str">
        <f>INDEX(Monitoring_eng!$A$1:$CX$78,MATCH(Analysis!$A8,Monitoring_eng!$A:$A,0),MATCH(Analysis!J$1,Monitoring_eng!$1:$1,0))</f>
        <v>no</v>
      </c>
      <c r="K8" s="25" t="str">
        <f>INDEX(Monitoring_eng!$A$1:$CX$78,MATCH(Analysis!$A8,Monitoring_eng!$A:$A,0),MATCH(Analysis!K$1,Monitoring_eng!$1:$1,0))</f>
        <v>yes</v>
      </c>
      <c r="L8" s="25" t="str">
        <f>INDEX(Monitoring_eng!$A$1:$CX$78,MATCH(Analysis!$A8,Monitoring_eng!$A:$A,0),MATCH(Analysis!L$1,Monitoring_eng!$1:$1,0))</f>
        <v>yes</v>
      </c>
      <c r="M8" s="25" t="str">
        <f>INDEX(Monitoring_eng!$A$1:$CX$78,MATCH(Analysis!$A8,Monitoring_eng!$A:$A,0),MATCH(Analysis!M$1,Monitoring_eng!$1:$1,0))</f>
        <v>yes</v>
      </c>
      <c r="N8" s="25" t="str">
        <f>INDEX(Monitoring_eng!$A$1:$CX$78,MATCH(Analysis!$A8,Monitoring_eng!$A:$A,0),MATCH(Analysis!N$1,Monitoring_eng!$1:$1,0))</f>
        <v>yes</v>
      </c>
      <c r="O8" s="25" t="str">
        <f>INDEX(Monitoring_eng!$A$1:$CX$78,MATCH(Analysis!$A8,Monitoring_eng!$A:$A,0),MATCH(Analysis!O$1,Monitoring_eng!$1:$1,0))</f>
        <v>yes</v>
      </c>
      <c r="P8" s="25" t="str">
        <f>INDEX(Monitoring_eng!$A$1:$CX$78,MATCH(Analysis!$A8,Monitoring_eng!$A:$A,0),MATCH(Analysis!P$1,Monitoring_eng!$1:$1,0))</f>
        <v>yes</v>
      </c>
      <c r="Q8" s="25" t="str">
        <f>INDEX(Monitoring_eng!$A$1:$CX$78,MATCH(Analysis!$A8,Monitoring_eng!$A:$A,0),MATCH(Analysis!Q$1,Monitoring_eng!$1:$1,0))</f>
        <v>no</v>
      </c>
      <c r="R8" s="25" t="str">
        <f>INDEX(Monitoring_eng!$A$1:$CX$78,MATCH(Analysis!$A8,Monitoring_eng!$A:$A,0),MATCH(Analysis!R$1,Monitoring_eng!$1:$1,0))</f>
        <v>no</v>
      </c>
      <c r="S8" s="25" t="str">
        <f>INDEX(Monitoring_eng!$A$1:$CX$78,MATCH(Analysis!$A8,Monitoring_eng!$A:$A,0),MATCH(Analysis!S$1,Monitoring_eng!$1:$1,0))</f>
        <v>no</v>
      </c>
      <c r="T8" s="25" t="str">
        <f>INDEX(Monitoring_eng!$A$1:$CX$78,MATCH(Analysis!$A8,Monitoring_eng!$A:$A,0),MATCH(Analysis!T$1,Monitoring_eng!$1:$1,0))</f>
        <v>no</v>
      </c>
      <c r="U8" s="25" t="str">
        <f>INDEX(Monitoring_eng!$A$1:$CX$78,MATCH(Analysis!$A8,Monitoring_eng!$A:$A,0),MATCH(Analysis!U$1,Monitoring_eng!$1:$1,0))</f>
        <v>yes</v>
      </c>
      <c r="V8" s="25" t="str">
        <f>INDEX(Monitoring_eng!$A$1:$CX$78,MATCH(Analysis!$A8,Monitoring_eng!$A:$A,0),MATCH(Analysis!V$1,Monitoring_eng!$1:$1,0))</f>
        <v>no</v>
      </c>
      <c r="W8" s="25" t="str">
        <f>INDEX(Monitoring_eng!$A$1:$CX$78,MATCH(Analysis!$A8,Monitoring_eng!$A:$A,0),MATCH(Analysis!W$1,Monitoring_eng!$1:$1,0))</f>
        <v>yes</v>
      </c>
      <c r="X8" s="25" t="str">
        <f>INDEX(Monitoring_eng!$A$1:$CX$78,MATCH(Analysis!$A8,Monitoring_eng!$A:$A,0),MATCH(Analysis!X$1,Monitoring_eng!$1:$1,0))</f>
        <v>no</v>
      </c>
      <c r="Y8" s="25" t="str">
        <f>INDEX(Monitoring_eng!$A$1:$CX$78,MATCH(Analysis!$A8,Monitoring_eng!$A:$A,0),MATCH(Analysis!Y$1,Monitoring_eng!$1:$1,0))</f>
        <v>yes</v>
      </c>
      <c r="Z8" s="25" t="str">
        <f>INDEX(Monitoring_eng!$A$1:$CX$78,MATCH(Analysis!$A8,Monitoring_eng!$A:$A,0),MATCH(Analysis!Z$1,Monitoring_eng!$1:$1,0))</f>
        <v>yes</v>
      </c>
      <c r="AA8" s="25" t="str">
        <f>INDEX(Monitoring_eng!$A$1:$CX$78,MATCH(Analysis!$A8,Monitoring_eng!$A:$A,0),MATCH(Analysis!AA$1,Monitoring_eng!$1:$1,0))</f>
        <v>partially</v>
      </c>
      <c r="AB8" s="25" t="str">
        <f>INDEX(Monitoring_eng!$A$1:$CX$78,MATCH(Analysis!$A8,Monitoring_eng!$A:$A,0),MATCH(Analysis!AB$1,Monitoring_eng!$1:$1,0))</f>
        <v>no</v>
      </c>
      <c r="AC8" s="25" t="str">
        <f>INDEX(Monitoring_eng!$A$1:$CX$78,MATCH(Analysis!$A8,Monitoring_eng!$A:$A,0),MATCH(Analysis!AC$1,Monitoring_eng!$1:$1,0))</f>
        <v>no</v>
      </c>
      <c r="AD8" s="25" t="str">
        <f>INDEX(Monitoring_eng!$A$1:$CX$78,MATCH(Analysis!$A8,Monitoring_eng!$A:$A,0),MATCH(Analysis!AD$1,Monitoring_eng!$1:$1,0))</f>
        <v>yes</v>
      </c>
      <c r="AE8" s="25" t="str">
        <f>INDEX(Monitoring_eng!$A$1:$CX$78,MATCH(Analysis!$A8,Monitoring_eng!$A:$A,0),MATCH(Analysis!AE$1,Monitoring_eng!$1:$1,0))</f>
        <v>yes</v>
      </c>
      <c r="AF8" s="25" t="str">
        <f>INDEX(Monitoring_eng!$A$1:$CX$78,MATCH(Analysis!$A8,Monitoring_eng!$A:$A,0),MATCH(Analysis!AF$1,Monitoring_eng!$1:$1,0))</f>
        <v>yes</v>
      </c>
      <c r="AG8" s="25" t="str">
        <f>INDEX(Monitoring_eng!$A$1:$CX$78,MATCH(Analysis!$A8,Monitoring_eng!$A:$A,0),MATCH(Analysis!AG$1,Monitoring_eng!$1:$1,0))</f>
        <v>no</v>
      </c>
      <c r="AH8" s="25" t="str">
        <f>INDEX(Monitoring_eng!$A$1:$CX$78,MATCH(Analysis!$A8,Monitoring_eng!$A:$A,0),MATCH(Analysis!AH$1,Monitoring_eng!$1:$1,0))</f>
        <v>no</v>
      </c>
      <c r="AI8" s="25" t="str">
        <f>INDEX(Monitoring_eng!$A$1:$CX$78,MATCH(Analysis!$A8,Monitoring_eng!$A:$A,0),MATCH(Analysis!AI$1,Monitoring_eng!$1:$1,0))</f>
        <v>no</v>
      </c>
      <c r="AJ8" s="25" t="str">
        <f>INDEX(Monitoring_eng!$A$1:$CX$78,MATCH(Analysis!$A8,Monitoring_eng!$A:$A,0),MATCH(Analysis!AJ$1,Monitoring_eng!$1:$1,0))</f>
        <v>no</v>
      </c>
      <c r="AK8" s="25" t="str">
        <f>INDEX(Monitoring_eng!$A$1:$CX$78,MATCH(Analysis!$A8,Monitoring_eng!$A:$A,0),MATCH(Analysis!AK$1,Monitoring_eng!$1:$1,0))</f>
        <v>no</v>
      </c>
      <c r="AL8" s="25" t="str">
        <f>INDEX(Monitoring_eng!$A$1:$CX$78,MATCH(Analysis!$A8,Monitoring_eng!$A:$A,0),MATCH(Analysis!AL$1,Monitoring_eng!$1:$1,0))</f>
        <v>no</v>
      </c>
      <c r="AM8" s="25" t="str">
        <f>INDEX(Monitoring_eng!$A$1:$CX$78,MATCH(Analysis!$A8,Monitoring_eng!$A:$A,0),MATCH(Analysis!AM$1,Monitoring_eng!$1:$1,0))</f>
        <v>no</v>
      </c>
      <c r="AN8" s="25" t="str">
        <f>INDEX(Monitoring_eng!$A$1:$CX$78,MATCH(Analysis!$A8,Monitoring_eng!$A:$A,0),MATCH(Analysis!AN$1,Monitoring_eng!$1:$1,0))</f>
        <v>no</v>
      </c>
      <c r="AO8" s="25" t="str">
        <f>INDEX(Monitoring_eng!$A$1:$CX$78,MATCH(Analysis!$A8,Monitoring_eng!$A:$A,0),MATCH(Analysis!AO$1,Monitoring_eng!$1:$1,0))</f>
        <v>no</v>
      </c>
      <c r="AP8" s="25" t="str">
        <f>INDEX(Monitoring_eng!$A$1:$CX$78,MATCH(Analysis!$A8,Monitoring_eng!$A:$A,0),MATCH(Analysis!AP$1,Monitoring_eng!$1:$1,0))</f>
        <v>no</v>
      </c>
      <c r="AQ8" s="25" t="str">
        <f>INDEX(Monitoring_eng!$A$1:$CX$78,MATCH(Analysis!$A8,Monitoring_eng!$A:$A,0),MATCH(Analysis!AQ$1,Monitoring_eng!$1:$1,0))</f>
        <v>yes</v>
      </c>
      <c r="AR8" s="25" t="str">
        <f>INDEX(Monitoring_eng!$A$1:$CX$78,MATCH(Analysis!$A8,Monitoring_eng!$A:$A,0),MATCH(Analysis!AR$1,Monitoring_eng!$1:$1,0))</f>
        <v>yes</v>
      </c>
      <c r="AS8" s="25" t="str">
        <f>INDEX(Monitoring_eng!$A$1:$CX$78,MATCH(Analysis!$A8,Monitoring_eng!$A:$A,0),MATCH(Analysis!AS$1,Monitoring_eng!$1:$1,0))</f>
        <v>yes</v>
      </c>
      <c r="AT8" s="25" t="str">
        <f>INDEX(Monitoring_eng!$A$1:$CX$78,MATCH(Analysis!$A8,Monitoring_eng!$A:$A,0),MATCH(Analysis!AT$1,Monitoring_eng!$1:$1,0))</f>
        <v>yes</v>
      </c>
      <c r="AU8" s="25" t="str">
        <f>INDEX(Monitoring_eng!$A$1:$CX$78,MATCH(Analysis!$A8,Monitoring_eng!$A:$A,0),MATCH(Analysis!AU$1,Monitoring_eng!$1:$1,0))</f>
        <v>yes</v>
      </c>
      <c r="AV8" s="25" t="str">
        <f>INDEX(Monitoring_eng!$A$1:$CX$78,MATCH(Analysis!$A8,Monitoring_eng!$A:$A,0),MATCH(Analysis!AV$1,Monitoring_eng!$1:$1,0))</f>
        <v>yes</v>
      </c>
      <c r="AW8" s="25" t="str">
        <f>INDEX(Monitoring_eng!$A$1:$CX$78,MATCH(Analysis!$A8,Monitoring_eng!$A:$A,0),MATCH(Analysis!AW$1,Monitoring_eng!$1:$1,0))</f>
        <v>yes</v>
      </c>
      <c r="AX8" s="25" t="str">
        <f>INDEX(Monitoring_eng!$A$1:$CX$78,MATCH(Analysis!$A8,Monitoring_eng!$A:$A,0),MATCH(Analysis!AX$1,Monitoring_eng!$1:$1,0))</f>
        <v>yes</v>
      </c>
      <c r="AY8" s="25" t="str">
        <f>INDEX(Monitoring_eng!$A$1:$CX$78,MATCH(Analysis!$A8,Monitoring_eng!$A:$A,0),MATCH(Analysis!AY$1,Monitoring_eng!$1:$1,0))</f>
        <v>yes</v>
      </c>
      <c r="AZ8" s="25" t="str">
        <f>INDEX(Monitoring_eng!$A$1:$CX$78,MATCH(Analysis!$A8,Monitoring_eng!$A:$A,0),MATCH(Analysis!AZ$1,Monitoring_eng!$1:$1,0))</f>
        <v>yes</v>
      </c>
      <c r="BA8" s="37" t="s">
        <v>621</v>
      </c>
      <c r="BB8" s="37">
        <f t="shared" si="0"/>
        <v>27</v>
      </c>
      <c r="BC8" s="37" t="s">
        <v>622</v>
      </c>
      <c r="BD8" s="37">
        <f t="shared" si="1"/>
        <v>22</v>
      </c>
      <c r="BE8" s="37" t="s">
        <v>623</v>
      </c>
      <c r="BF8" s="37">
        <f t="shared" si="2"/>
        <v>1</v>
      </c>
      <c r="BG8" s="37" t="s">
        <v>755</v>
      </c>
      <c r="BH8" s="37">
        <f t="shared" si="3"/>
        <v>0</v>
      </c>
      <c r="BI8" s="37">
        <f t="shared" si="4"/>
        <v>50</v>
      </c>
      <c r="BJ8" s="37">
        <f t="shared" si="5"/>
        <v>50</v>
      </c>
      <c r="BK8" s="37" t="str">
        <f t="shared" si="6"/>
        <v>yes</v>
      </c>
      <c r="BL8" s="37" t="str">
        <f t="shared" si="7"/>
        <v>no</v>
      </c>
      <c r="BM8" s="37">
        <f t="shared" si="8"/>
        <v>27</v>
      </c>
      <c r="BN8" s="37">
        <f t="shared" si="9"/>
        <v>22</v>
      </c>
      <c r="BO8" s="69">
        <f t="shared" si="10"/>
        <v>0.54</v>
      </c>
      <c r="BP8" s="69">
        <f t="shared" si="11"/>
        <v>0.44</v>
      </c>
      <c r="BQ8" s="70">
        <f>COUNTIFS($C8:$AZ8,$BK8,Results!$T$87:$BQ$87,BQ$1)/((COUNTIF(Results!$T$87:$BQ$87,BQ$1)-COUNTIFS($C8:$AZ8,"N/A",Results!$T$87:$BQ$87,BQ$1)))</f>
        <v>0.47058823529411764</v>
      </c>
      <c r="BR8" s="70">
        <f>COUNTIFS($C8:$AZ8,$BK8,Results!$T$87:$BQ$87,BR$1)/((COUNTIF(Results!$T$87:$BQ$87,BR$1)-COUNTIFS($C8:$AZ8,"N/A",Results!$T$87:$BQ$87,BR$1)))</f>
        <v>0.66666666666666663</v>
      </c>
      <c r="BS8" s="70">
        <f>COUNTIFS($C8:$AZ8,$BK8,Results!$T$87:$BQ$87,BS$1)/((COUNTIF(Results!$T$87:$BQ$87,BS$1)-COUNTIFS($C8:$AZ8,"N/A",Results!$T$87:$BQ$87,BS$1)))</f>
        <v>0.5</v>
      </c>
      <c r="BT8" s="70">
        <f>COUNTIFS($C8:$AZ8,$BK8,Results!$T$87:$BQ$87,BT$1)/((COUNTIF(Results!$T$87:$BQ$87,BT$1)-COUNTIFS($C8:$AZ8,"N/A",Results!$T$87:$BQ$87,BT$1)))</f>
        <v>0.53846153846153844</v>
      </c>
      <c r="BU8" s="70">
        <f>COUNTIFS($C8:$AZ8,$BK8,Results!$T$89:$BQ$89,BU$1)/((COUNTIF(Results!$T$89:$BQ$89,BU$1)-COUNTIFS($C8:$AZ8,"N/A",Results!$T$89:$BQ$89,BU$1)))</f>
        <v>0.53333333333333333</v>
      </c>
      <c r="BV8" s="70">
        <f>COUNTIFS($C8:$AZ8,$BK8,Results!$T$89:$BQ$89,BV$1)/((COUNTIF(Results!$T$89:$BQ$89,BV$1)-COUNTIFS($C8:$AZ8,"N/A",Results!$T$89:$BQ$89,BV$1)))</f>
        <v>0.54545454545454541</v>
      </c>
      <c r="BW8" s="70">
        <f>COUNTIFS($C8:$AZ8,$BK8,Results!$T$89:$BQ$89,BW$1)/((COUNTIF(Results!$T$89:$BQ$89,BW$1)-COUNTIFS($C8:$AZ8,"N/A",Results!$T$89:$BQ$89,BW$1)))</f>
        <v>0.66666666666666663</v>
      </c>
      <c r="BX8" s="70">
        <f>COUNTIFS($C8:$AZ8,$BK8,Results!$T$89:$BQ$89,BX$1)/((COUNTIF(Results!$T$89:$BQ$89,BX$1)-COUNTIFS($C8:$AZ8,"N/A",Results!$T$89:$BQ$89,BX$1)))</f>
        <v>0.25</v>
      </c>
      <c r="BY8" s="70">
        <f>COUNTIFS($C8:$AZ8,$BK8,Results!$T$90:$BQ$90,BY$1)/((COUNTIF(Results!$T$90:$BQ$90,BY$1)-COUNTIFS($C8:$AZ8,"N/A",Results!$T$90:$BQ$90,BY$1)))</f>
        <v>0.52941176470588236</v>
      </c>
      <c r="BZ8" s="70">
        <f>COUNTIFS($C8:$AZ8,$BK8,Results!$T$90:$BQ$90,BZ$1)/((COUNTIF(Results!$T$90:$BQ$90,BZ$1)-COUNTIFS($C8:$AZ8,"N/A",Results!$T$90:$BQ$90,BZ$1)))</f>
        <v>0.47058823529411764</v>
      </c>
      <c r="CA8" s="70">
        <f>COUNTIFS($C8:$AZ8,$BK8,Results!$T$90:$BQ$90,CA$1)/((COUNTIF(Results!$T$90:$BQ$90,CA$1)-COUNTIFS($C8:$AZ8,"N/A",Results!$T$90:$BQ$90,CA$1)))</f>
        <v>0.625</v>
      </c>
      <c r="CB8" s="70">
        <f>COUNTIFS($C8:$AZ8,$BK8,Results!$T$91:$BQ$91,CB$1)/((COUNTIF(Results!$T$91:$BQ$91,CB$1)-COUNTIFS($C8:$AZ8,"N/A",Results!$T$91:$BQ$91,CB$1)))</f>
        <v>0.47058823529411764</v>
      </c>
      <c r="CC8" s="70">
        <f>COUNTIFS($C8:$AZ8,$BK8,Results!$T$91:$BQ$91,CC$1)/((COUNTIF(Results!$T$91:$BQ$91,CC$1)-COUNTIFS($C8:$AZ8,"N/A",Results!$T$91:$BQ$91,CC$1)))</f>
        <v>0.52941176470588236</v>
      </c>
      <c r="CD8" s="37"/>
    </row>
    <row r="9" spans="1:82" x14ac:dyDescent="0.3">
      <c r="A9" s="37" t="s">
        <v>310</v>
      </c>
      <c r="B9" s="38" t="s">
        <v>631</v>
      </c>
      <c r="C9" s="25" t="str">
        <f>INDEX(Monitoring_eng!$A$1:$CX$78,MATCH(Analysis!$A9,Monitoring_eng!$A:$A,0),MATCH(Analysis!C$1,Monitoring_eng!$1:$1,0))</f>
        <v>yes</v>
      </c>
      <c r="D9" s="25" t="str">
        <f>INDEX(Monitoring_eng!$A$1:$CX$78,MATCH(Analysis!$A9,Monitoring_eng!$A:$A,0),MATCH(Analysis!D$1,Monitoring_eng!$1:$1,0))</f>
        <v>yes</v>
      </c>
      <c r="E9" s="25" t="str">
        <f>INDEX(Monitoring_eng!$A$1:$CX$78,MATCH(Analysis!$A9,Monitoring_eng!$A:$A,0),MATCH(Analysis!E$1,Monitoring_eng!$1:$1,0))</f>
        <v>no</v>
      </c>
      <c r="F9" s="25" t="str">
        <f>INDEX(Monitoring_eng!$A$1:$CX$78,MATCH(Analysis!$A9,Monitoring_eng!$A:$A,0),MATCH(Analysis!F$1,Monitoring_eng!$1:$1,0))</f>
        <v>no</v>
      </c>
      <c r="G9" s="25" t="str">
        <f>INDEX(Monitoring_eng!$A$1:$CX$78,MATCH(Analysis!$A9,Monitoring_eng!$A:$A,0),MATCH(Analysis!G$1,Monitoring_eng!$1:$1,0))</f>
        <v>no</v>
      </c>
      <c r="H9" s="25" t="str">
        <f>INDEX(Monitoring_eng!$A$1:$CX$78,MATCH(Analysis!$A9,Monitoring_eng!$A:$A,0),MATCH(Analysis!H$1,Monitoring_eng!$1:$1,0))</f>
        <v>yes</v>
      </c>
      <c r="I9" s="25" t="str">
        <f>INDEX(Monitoring_eng!$A$1:$CX$78,MATCH(Analysis!$A9,Monitoring_eng!$A:$A,0),MATCH(Analysis!I$1,Monitoring_eng!$1:$1,0))</f>
        <v>no</v>
      </c>
      <c r="J9" s="25" t="str">
        <f>INDEX(Monitoring_eng!$A$1:$CX$78,MATCH(Analysis!$A9,Monitoring_eng!$A:$A,0),MATCH(Analysis!J$1,Monitoring_eng!$1:$1,0))</f>
        <v>partially</v>
      </c>
      <c r="K9" s="25" t="str">
        <f>INDEX(Monitoring_eng!$A$1:$CX$78,MATCH(Analysis!$A9,Monitoring_eng!$A:$A,0),MATCH(Analysis!K$1,Monitoring_eng!$1:$1,0))</f>
        <v>yes</v>
      </c>
      <c r="L9" s="25" t="str">
        <f>INDEX(Monitoring_eng!$A$1:$CX$78,MATCH(Analysis!$A9,Monitoring_eng!$A:$A,0),MATCH(Analysis!L$1,Monitoring_eng!$1:$1,0))</f>
        <v>yes</v>
      </c>
      <c r="M9" s="25" t="str">
        <f>INDEX(Monitoring_eng!$A$1:$CX$78,MATCH(Analysis!$A9,Monitoring_eng!$A:$A,0),MATCH(Analysis!M$1,Monitoring_eng!$1:$1,0))</f>
        <v>yes</v>
      </c>
      <c r="N9" s="25" t="str">
        <f>INDEX(Monitoring_eng!$A$1:$CX$78,MATCH(Analysis!$A9,Monitoring_eng!$A:$A,0),MATCH(Analysis!N$1,Monitoring_eng!$1:$1,0))</f>
        <v>yes</v>
      </c>
      <c r="O9" s="25" t="str">
        <f>INDEX(Monitoring_eng!$A$1:$CX$78,MATCH(Analysis!$A9,Monitoring_eng!$A:$A,0),MATCH(Analysis!O$1,Monitoring_eng!$1:$1,0))</f>
        <v>yes</v>
      </c>
      <c r="P9" s="25" t="str">
        <f>INDEX(Monitoring_eng!$A$1:$CX$78,MATCH(Analysis!$A9,Monitoring_eng!$A:$A,0),MATCH(Analysis!P$1,Monitoring_eng!$1:$1,0))</f>
        <v>yes</v>
      </c>
      <c r="Q9" s="25" t="str">
        <f>INDEX(Monitoring_eng!$A$1:$CX$78,MATCH(Analysis!$A9,Monitoring_eng!$A:$A,0),MATCH(Analysis!Q$1,Monitoring_eng!$1:$1,0))</f>
        <v>yes</v>
      </c>
      <c r="R9" s="25" t="str">
        <f>INDEX(Monitoring_eng!$A$1:$CX$78,MATCH(Analysis!$A9,Monitoring_eng!$A:$A,0),MATCH(Analysis!R$1,Monitoring_eng!$1:$1,0))</f>
        <v>partially</v>
      </c>
      <c r="S9" s="25" t="str">
        <f>INDEX(Monitoring_eng!$A$1:$CX$78,MATCH(Analysis!$A9,Monitoring_eng!$A:$A,0),MATCH(Analysis!S$1,Monitoring_eng!$1:$1,0))</f>
        <v>yes</v>
      </c>
      <c r="T9" s="25" t="str">
        <f>INDEX(Monitoring_eng!$A$1:$CX$78,MATCH(Analysis!$A9,Monitoring_eng!$A:$A,0),MATCH(Analysis!T$1,Monitoring_eng!$1:$1,0))</f>
        <v>no</v>
      </c>
      <c r="U9" s="25" t="str">
        <f>INDEX(Monitoring_eng!$A$1:$CX$78,MATCH(Analysis!$A9,Monitoring_eng!$A:$A,0),MATCH(Analysis!U$1,Monitoring_eng!$1:$1,0))</f>
        <v>yes</v>
      </c>
      <c r="V9" s="25" t="str">
        <f>INDEX(Monitoring_eng!$A$1:$CX$78,MATCH(Analysis!$A9,Monitoring_eng!$A:$A,0),MATCH(Analysis!V$1,Monitoring_eng!$1:$1,0))</f>
        <v>no</v>
      </c>
      <c r="W9" s="25" t="str">
        <f>INDEX(Monitoring_eng!$A$1:$CX$78,MATCH(Analysis!$A9,Monitoring_eng!$A:$A,0),MATCH(Analysis!W$1,Monitoring_eng!$1:$1,0))</f>
        <v>yes</v>
      </c>
      <c r="X9" s="25" t="str">
        <f>INDEX(Monitoring_eng!$A$1:$CX$78,MATCH(Analysis!$A9,Monitoring_eng!$A:$A,0),MATCH(Analysis!X$1,Monitoring_eng!$1:$1,0))</f>
        <v>partially</v>
      </c>
      <c r="Y9" s="25" t="str">
        <f>INDEX(Monitoring_eng!$A$1:$CX$78,MATCH(Analysis!$A9,Monitoring_eng!$A:$A,0),MATCH(Analysis!Y$1,Monitoring_eng!$1:$1,0))</f>
        <v>no</v>
      </c>
      <c r="Z9" s="25" t="str">
        <f>INDEX(Monitoring_eng!$A$1:$CX$78,MATCH(Analysis!$A9,Monitoring_eng!$A:$A,0),MATCH(Analysis!Z$1,Monitoring_eng!$1:$1,0))</f>
        <v>partially</v>
      </c>
      <c r="AA9" s="25" t="str">
        <f>INDEX(Monitoring_eng!$A$1:$CX$78,MATCH(Analysis!$A9,Monitoring_eng!$A:$A,0),MATCH(Analysis!AA$1,Monitoring_eng!$1:$1,0))</f>
        <v>partially</v>
      </c>
      <c r="AB9" s="25" t="str">
        <f>INDEX(Monitoring_eng!$A$1:$CX$78,MATCH(Analysis!$A9,Monitoring_eng!$A:$A,0),MATCH(Analysis!AB$1,Monitoring_eng!$1:$1,0))</f>
        <v>partially</v>
      </c>
      <c r="AC9" s="25" t="str">
        <f>INDEX(Monitoring_eng!$A$1:$CX$78,MATCH(Analysis!$A9,Monitoring_eng!$A:$A,0),MATCH(Analysis!AC$1,Monitoring_eng!$1:$1,0))</f>
        <v>partially</v>
      </c>
      <c r="AD9" s="25" t="str">
        <f>INDEX(Monitoring_eng!$A$1:$CX$78,MATCH(Analysis!$A9,Monitoring_eng!$A:$A,0),MATCH(Analysis!AD$1,Monitoring_eng!$1:$1,0))</f>
        <v>partially</v>
      </c>
      <c r="AE9" s="25" t="str">
        <f>INDEX(Monitoring_eng!$A$1:$CX$78,MATCH(Analysis!$A9,Monitoring_eng!$A:$A,0),MATCH(Analysis!AE$1,Monitoring_eng!$1:$1,0))</f>
        <v>partially</v>
      </c>
      <c r="AF9" s="25" t="str">
        <f>INDEX(Monitoring_eng!$A$1:$CX$78,MATCH(Analysis!$A9,Monitoring_eng!$A:$A,0),MATCH(Analysis!AF$1,Monitoring_eng!$1:$1,0))</f>
        <v>partially</v>
      </c>
      <c r="AG9" s="25" t="str">
        <f>INDEX(Monitoring_eng!$A$1:$CX$78,MATCH(Analysis!$A9,Monitoring_eng!$A:$A,0),MATCH(Analysis!AG$1,Monitoring_eng!$1:$1,0))</f>
        <v>yes</v>
      </c>
      <c r="AH9" s="25" t="str">
        <f>INDEX(Monitoring_eng!$A$1:$CX$78,MATCH(Analysis!$A9,Monitoring_eng!$A:$A,0),MATCH(Analysis!AH$1,Monitoring_eng!$1:$1,0))</f>
        <v>yes</v>
      </c>
      <c r="AI9" s="25" t="str">
        <f>INDEX(Monitoring_eng!$A$1:$CX$78,MATCH(Analysis!$A9,Monitoring_eng!$A:$A,0),MATCH(Analysis!AI$1,Monitoring_eng!$1:$1,0))</f>
        <v>yes</v>
      </c>
      <c r="AJ9" s="25" t="str">
        <f>INDEX(Monitoring_eng!$A$1:$CX$78,MATCH(Analysis!$A9,Monitoring_eng!$A:$A,0),MATCH(Analysis!AJ$1,Monitoring_eng!$1:$1,0))</f>
        <v>yes</v>
      </c>
      <c r="AK9" s="25" t="str">
        <f>INDEX(Monitoring_eng!$A$1:$CX$78,MATCH(Analysis!$A9,Monitoring_eng!$A:$A,0),MATCH(Analysis!AK$1,Monitoring_eng!$1:$1,0))</f>
        <v>no</v>
      </c>
      <c r="AL9" s="25" t="str">
        <f>INDEX(Monitoring_eng!$A$1:$CX$78,MATCH(Analysis!$A9,Monitoring_eng!$A:$A,0),MATCH(Analysis!AL$1,Monitoring_eng!$1:$1,0))</f>
        <v>yes</v>
      </c>
      <c r="AM9" s="25" t="str">
        <f>INDEX(Monitoring_eng!$A$1:$CX$78,MATCH(Analysis!$A9,Monitoring_eng!$A:$A,0),MATCH(Analysis!AM$1,Monitoring_eng!$1:$1,0))</f>
        <v>yes</v>
      </c>
      <c r="AN9" s="25" t="str">
        <f>INDEX(Monitoring_eng!$A$1:$CX$78,MATCH(Analysis!$A9,Monitoring_eng!$A:$A,0),MATCH(Analysis!AN$1,Monitoring_eng!$1:$1,0))</f>
        <v>no</v>
      </c>
      <c r="AO9" s="25" t="str">
        <f>INDEX(Monitoring_eng!$A$1:$CX$78,MATCH(Analysis!$A9,Monitoring_eng!$A:$A,0),MATCH(Analysis!AO$1,Monitoring_eng!$1:$1,0))</f>
        <v>yes</v>
      </c>
      <c r="AP9" s="25" t="str">
        <f>INDEX(Monitoring_eng!$A$1:$CX$78,MATCH(Analysis!$A9,Monitoring_eng!$A:$A,0),MATCH(Analysis!AP$1,Monitoring_eng!$1:$1,0))</f>
        <v>yes</v>
      </c>
      <c r="AQ9" s="25" t="str">
        <f>INDEX(Monitoring_eng!$A$1:$CX$78,MATCH(Analysis!$A9,Monitoring_eng!$A:$A,0),MATCH(Analysis!AQ$1,Monitoring_eng!$1:$1,0))</f>
        <v>yes</v>
      </c>
      <c r="AR9" s="25" t="str">
        <f>INDEX(Monitoring_eng!$A$1:$CX$78,MATCH(Analysis!$A9,Monitoring_eng!$A:$A,0),MATCH(Analysis!AR$1,Monitoring_eng!$1:$1,0))</f>
        <v>yes</v>
      </c>
      <c r="AS9" s="25" t="str">
        <f>INDEX(Monitoring_eng!$A$1:$CX$78,MATCH(Analysis!$A9,Monitoring_eng!$A:$A,0),MATCH(Analysis!AS$1,Monitoring_eng!$1:$1,0))</f>
        <v>yes</v>
      </c>
      <c r="AT9" s="25" t="str">
        <f>INDEX(Monitoring_eng!$A$1:$CX$78,MATCH(Analysis!$A9,Monitoring_eng!$A:$A,0),MATCH(Analysis!AT$1,Monitoring_eng!$1:$1,0))</f>
        <v>yes</v>
      </c>
      <c r="AU9" s="25" t="str">
        <f>INDEX(Monitoring_eng!$A$1:$CX$78,MATCH(Analysis!$A9,Monitoring_eng!$A:$A,0),MATCH(Analysis!AU$1,Monitoring_eng!$1:$1,0))</f>
        <v>yes</v>
      </c>
      <c r="AV9" s="25" t="str">
        <f>INDEX(Monitoring_eng!$A$1:$CX$78,MATCH(Analysis!$A9,Monitoring_eng!$A:$A,0),MATCH(Analysis!AV$1,Monitoring_eng!$1:$1,0))</f>
        <v>yes</v>
      </c>
      <c r="AW9" s="25" t="str">
        <f>INDEX(Monitoring_eng!$A$1:$CX$78,MATCH(Analysis!$A9,Monitoring_eng!$A:$A,0),MATCH(Analysis!AW$1,Monitoring_eng!$1:$1,0))</f>
        <v>yes</v>
      </c>
      <c r="AX9" s="25" t="str">
        <f>INDEX(Monitoring_eng!$A$1:$CX$78,MATCH(Analysis!$A9,Monitoring_eng!$A:$A,0),MATCH(Analysis!AX$1,Monitoring_eng!$1:$1,0))</f>
        <v>yes</v>
      </c>
      <c r="AY9" s="25" t="str">
        <f>INDEX(Monitoring_eng!$A$1:$CX$78,MATCH(Analysis!$A9,Monitoring_eng!$A:$A,0),MATCH(Analysis!AY$1,Monitoring_eng!$1:$1,0))</f>
        <v>yes</v>
      </c>
      <c r="AZ9" s="25" t="str">
        <f>INDEX(Monitoring_eng!$A$1:$CX$78,MATCH(Analysis!$A9,Monitoring_eng!$A:$A,0),MATCH(Analysis!AZ$1,Monitoring_eng!$1:$1,0))</f>
        <v>yes</v>
      </c>
      <c r="BA9" s="37" t="s">
        <v>621</v>
      </c>
      <c r="BB9" s="37">
        <f t="shared" si="0"/>
        <v>31</v>
      </c>
      <c r="BC9" s="37" t="s">
        <v>622</v>
      </c>
      <c r="BD9" s="37">
        <f t="shared" si="1"/>
        <v>9</v>
      </c>
      <c r="BE9" s="37" t="s">
        <v>623</v>
      </c>
      <c r="BF9" s="37">
        <f t="shared" si="2"/>
        <v>10</v>
      </c>
      <c r="BG9" s="37" t="s">
        <v>755</v>
      </c>
      <c r="BH9" s="37">
        <f t="shared" si="3"/>
        <v>0</v>
      </c>
      <c r="BI9" s="37">
        <f t="shared" si="4"/>
        <v>50</v>
      </c>
      <c r="BJ9" s="37">
        <f t="shared" si="5"/>
        <v>50</v>
      </c>
      <c r="BK9" s="37" t="str">
        <f t="shared" si="6"/>
        <v>yes</v>
      </c>
      <c r="BL9" s="37" t="str">
        <f t="shared" si="7"/>
        <v>no</v>
      </c>
      <c r="BM9" s="37">
        <f t="shared" si="8"/>
        <v>31</v>
      </c>
      <c r="BN9" s="37">
        <f t="shared" si="9"/>
        <v>9</v>
      </c>
      <c r="BO9" s="69">
        <f t="shared" si="10"/>
        <v>0.62</v>
      </c>
      <c r="BP9" s="69">
        <f t="shared" si="11"/>
        <v>0.18</v>
      </c>
      <c r="BQ9" s="70">
        <f>COUNTIFS($C9:$AZ9,$BK9,Results!$T$87:$BQ$87,BQ$1)/((COUNTIF(Results!$T$87:$BQ$87,BQ$1)-COUNTIFS($C9:$AZ9,"N/A",Results!$T$87:$BQ$87,BQ$1)))</f>
        <v>0.70588235294117652</v>
      </c>
      <c r="BR9" s="70">
        <f>COUNTIFS($C9:$AZ9,$BK9,Results!$T$87:$BQ$87,BR$1)/((COUNTIF(Results!$T$87:$BQ$87,BR$1)-COUNTIFS($C9:$AZ9,"N/A",Results!$T$87:$BQ$87,BR$1)))</f>
        <v>0.58333333333333337</v>
      </c>
      <c r="BS9" s="70">
        <f>COUNTIFS($C9:$AZ9,$BK9,Results!$T$87:$BQ$87,BS$1)/((COUNTIF(Results!$T$87:$BQ$87,BS$1)-COUNTIFS($C9:$AZ9,"N/A",Results!$T$87:$BQ$87,BS$1)))</f>
        <v>0.5</v>
      </c>
      <c r="BT9" s="70">
        <f>COUNTIFS($C9:$AZ9,$BK9,Results!$T$87:$BQ$87,BT$1)/((COUNTIF(Results!$T$87:$BQ$87,BT$1)-COUNTIFS($C9:$AZ9,"N/A",Results!$T$87:$BQ$87,BT$1)))</f>
        <v>0.61538461538461542</v>
      </c>
      <c r="BU9" s="70">
        <f>COUNTIFS($C9:$AZ9,$BK9,Results!$T$89:$BQ$89,BU$1)/((COUNTIF(Results!$T$89:$BQ$89,BU$1)-COUNTIFS($C9:$AZ9,"N/A",Results!$T$89:$BQ$89,BU$1)))</f>
        <v>0.6</v>
      </c>
      <c r="BV9" s="70">
        <f>COUNTIFS($C9:$AZ9,$BK9,Results!$T$89:$BQ$89,BV$1)/((COUNTIF(Results!$T$89:$BQ$89,BV$1)-COUNTIFS($C9:$AZ9,"N/A",Results!$T$89:$BQ$89,BV$1)))</f>
        <v>0.59090909090909094</v>
      </c>
      <c r="BW9" s="70">
        <f>COUNTIFS($C9:$AZ9,$BK9,Results!$T$89:$BQ$89,BW$1)/((COUNTIF(Results!$T$89:$BQ$89,BW$1)-COUNTIFS($C9:$AZ9,"N/A",Results!$T$89:$BQ$89,BW$1)))</f>
        <v>0.66666666666666663</v>
      </c>
      <c r="BX9" s="70">
        <f>COUNTIFS($C9:$AZ9,$BK9,Results!$T$89:$BQ$89,BX$1)/((COUNTIF(Results!$T$89:$BQ$89,BX$1)-COUNTIFS($C9:$AZ9,"N/A",Results!$T$89:$BQ$89,BX$1)))</f>
        <v>0.75</v>
      </c>
      <c r="BY9" s="70">
        <f>COUNTIFS($C9:$AZ9,$BK9,Results!$T$90:$BQ$90,BY$1)/((COUNTIF(Results!$T$90:$BQ$90,BY$1)-COUNTIFS($C9:$AZ9,"N/A",Results!$T$90:$BQ$90,BY$1)))</f>
        <v>0.52941176470588236</v>
      </c>
      <c r="BZ9" s="70">
        <f>COUNTIFS($C9:$AZ9,$BK9,Results!$T$90:$BQ$90,BZ$1)/((COUNTIF(Results!$T$90:$BQ$90,BZ$1)-COUNTIFS($C9:$AZ9,"N/A",Results!$T$90:$BQ$90,BZ$1)))</f>
        <v>0.6470588235294118</v>
      </c>
      <c r="CA9" s="70">
        <f>COUNTIFS($C9:$AZ9,$BK9,Results!$T$90:$BQ$90,CA$1)/((COUNTIF(Results!$T$90:$BQ$90,CA$1)-COUNTIFS($C9:$AZ9,"N/A",Results!$T$90:$BQ$90,CA$1)))</f>
        <v>0.6875</v>
      </c>
      <c r="CB9" s="70">
        <f>COUNTIFS($C9:$AZ9,$BK9,Results!$T$91:$BQ$91,CB$1)/((COUNTIF(Results!$T$91:$BQ$91,CB$1)-COUNTIFS($C9:$AZ9,"N/A",Results!$T$91:$BQ$91,CB$1)))</f>
        <v>0.6470588235294118</v>
      </c>
      <c r="CC9" s="70">
        <f>COUNTIFS($C9:$AZ9,$BK9,Results!$T$91:$BQ$91,CC$1)/((COUNTIF(Results!$T$91:$BQ$91,CC$1)-COUNTIFS($C9:$AZ9,"N/A",Results!$T$91:$BQ$91,CC$1)))</f>
        <v>0.52941176470588236</v>
      </c>
      <c r="CD9" s="37"/>
    </row>
    <row r="10" spans="1:82" x14ac:dyDescent="0.3">
      <c r="A10" s="37" t="s">
        <v>311</v>
      </c>
      <c r="B10" s="38" t="s">
        <v>97</v>
      </c>
      <c r="C10" s="25" t="str">
        <f>INDEX(Monitoring_eng!$A$1:$CX$78,MATCH(Analysis!$A10,Monitoring_eng!$A:$A,0),MATCH(Analysis!C$1,Monitoring_eng!$1:$1,0))</f>
        <v>yes</v>
      </c>
      <c r="D10" s="25" t="str">
        <f>INDEX(Monitoring_eng!$A$1:$CX$78,MATCH(Analysis!$A10,Monitoring_eng!$A:$A,0),MATCH(Analysis!D$1,Monitoring_eng!$1:$1,0))</f>
        <v>yes</v>
      </c>
      <c r="E10" s="25" t="str">
        <f>INDEX(Monitoring_eng!$A$1:$CX$78,MATCH(Analysis!$A10,Monitoring_eng!$A:$A,0),MATCH(Analysis!E$1,Monitoring_eng!$1:$1,0))</f>
        <v>yes</v>
      </c>
      <c r="F10" s="25" t="str">
        <f>INDEX(Monitoring_eng!$A$1:$CX$78,MATCH(Analysis!$A10,Monitoring_eng!$A:$A,0),MATCH(Analysis!F$1,Monitoring_eng!$1:$1,0))</f>
        <v>yes</v>
      </c>
      <c r="G10" s="25" t="str">
        <f>INDEX(Monitoring_eng!$A$1:$CX$78,MATCH(Analysis!$A10,Monitoring_eng!$A:$A,0),MATCH(Analysis!G$1,Monitoring_eng!$1:$1,0))</f>
        <v>yes</v>
      </c>
      <c r="H10" s="25" t="str">
        <f>INDEX(Monitoring_eng!$A$1:$CX$78,MATCH(Analysis!$A10,Monitoring_eng!$A:$A,0),MATCH(Analysis!H$1,Monitoring_eng!$1:$1,0))</f>
        <v>yes</v>
      </c>
      <c r="I10" s="25" t="str">
        <f>INDEX(Monitoring_eng!$A$1:$CX$78,MATCH(Analysis!$A10,Monitoring_eng!$A:$A,0),MATCH(Analysis!I$1,Monitoring_eng!$1:$1,0))</f>
        <v>yes</v>
      </c>
      <c r="J10" s="25" t="str">
        <f>INDEX(Monitoring_eng!$A$1:$CX$78,MATCH(Analysis!$A10,Monitoring_eng!$A:$A,0),MATCH(Analysis!J$1,Monitoring_eng!$1:$1,0))</f>
        <v>yes</v>
      </c>
      <c r="K10" s="25" t="str">
        <f>INDEX(Monitoring_eng!$A$1:$CX$78,MATCH(Analysis!$A10,Monitoring_eng!$A:$A,0),MATCH(Analysis!K$1,Monitoring_eng!$1:$1,0))</f>
        <v>no</v>
      </c>
      <c r="L10" s="25" t="str">
        <f>INDEX(Monitoring_eng!$A$1:$CX$78,MATCH(Analysis!$A10,Monitoring_eng!$A:$A,0),MATCH(Analysis!L$1,Monitoring_eng!$1:$1,0))</f>
        <v>yes</v>
      </c>
      <c r="M10" s="25" t="str">
        <f>INDEX(Monitoring_eng!$A$1:$CX$78,MATCH(Analysis!$A10,Monitoring_eng!$A:$A,0),MATCH(Analysis!M$1,Monitoring_eng!$1:$1,0))</f>
        <v>yes</v>
      </c>
      <c r="N10" s="25" t="str">
        <f>INDEX(Monitoring_eng!$A$1:$CX$78,MATCH(Analysis!$A10,Monitoring_eng!$A:$A,0),MATCH(Analysis!N$1,Monitoring_eng!$1:$1,0))</f>
        <v>no</v>
      </c>
      <c r="O10" s="25" t="str">
        <f>INDEX(Monitoring_eng!$A$1:$CX$78,MATCH(Analysis!$A10,Monitoring_eng!$A:$A,0),MATCH(Analysis!O$1,Monitoring_eng!$1:$1,0))</f>
        <v>yes</v>
      </c>
      <c r="P10" s="25" t="str">
        <f>INDEX(Monitoring_eng!$A$1:$CX$78,MATCH(Analysis!$A10,Monitoring_eng!$A:$A,0),MATCH(Analysis!P$1,Monitoring_eng!$1:$1,0))</f>
        <v>yes</v>
      </c>
      <c r="Q10" s="25" t="str">
        <f>INDEX(Monitoring_eng!$A$1:$CX$78,MATCH(Analysis!$A10,Monitoring_eng!$A:$A,0),MATCH(Analysis!Q$1,Monitoring_eng!$1:$1,0))</f>
        <v>yes</v>
      </c>
      <c r="R10" s="25" t="str">
        <f>INDEX(Monitoring_eng!$A$1:$CX$78,MATCH(Analysis!$A10,Monitoring_eng!$A:$A,0),MATCH(Analysis!R$1,Monitoring_eng!$1:$1,0))</f>
        <v>yes</v>
      </c>
      <c r="S10" s="25" t="str">
        <f>INDEX(Monitoring_eng!$A$1:$CX$78,MATCH(Analysis!$A10,Monitoring_eng!$A:$A,0),MATCH(Analysis!S$1,Monitoring_eng!$1:$1,0))</f>
        <v>no</v>
      </c>
      <c r="T10" s="25" t="str">
        <f>INDEX(Monitoring_eng!$A$1:$CX$78,MATCH(Analysis!$A10,Monitoring_eng!$A:$A,0),MATCH(Analysis!T$1,Monitoring_eng!$1:$1,0))</f>
        <v>no</v>
      </c>
      <c r="U10" s="25" t="str">
        <f>INDEX(Monitoring_eng!$A$1:$CX$78,MATCH(Analysis!$A10,Monitoring_eng!$A:$A,0),MATCH(Analysis!U$1,Monitoring_eng!$1:$1,0))</f>
        <v>no</v>
      </c>
      <c r="V10" s="25" t="str">
        <f>INDEX(Monitoring_eng!$A$1:$CX$78,MATCH(Analysis!$A10,Monitoring_eng!$A:$A,0),MATCH(Analysis!V$1,Monitoring_eng!$1:$1,0))</f>
        <v>partially</v>
      </c>
      <c r="W10" s="25" t="str">
        <f>INDEX(Monitoring_eng!$A$1:$CX$78,MATCH(Analysis!$A10,Monitoring_eng!$A:$A,0),MATCH(Analysis!W$1,Monitoring_eng!$1:$1,0))</f>
        <v>yes</v>
      </c>
      <c r="X10" s="25" t="str">
        <f>INDEX(Monitoring_eng!$A$1:$CX$78,MATCH(Analysis!$A10,Monitoring_eng!$A:$A,0),MATCH(Analysis!X$1,Monitoring_eng!$1:$1,0))</f>
        <v>yes</v>
      </c>
      <c r="Y10" s="25" t="str">
        <f>INDEX(Monitoring_eng!$A$1:$CX$78,MATCH(Analysis!$A10,Monitoring_eng!$A:$A,0),MATCH(Analysis!Y$1,Monitoring_eng!$1:$1,0))</f>
        <v>yes</v>
      </c>
      <c r="Z10" s="25" t="str">
        <f>INDEX(Monitoring_eng!$A$1:$CX$78,MATCH(Analysis!$A10,Monitoring_eng!$A:$A,0),MATCH(Analysis!Z$1,Monitoring_eng!$1:$1,0))</f>
        <v>yes</v>
      </c>
      <c r="AA10" s="25" t="str">
        <f>INDEX(Monitoring_eng!$A$1:$CX$78,MATCH(Analysis!$A10,Monitoring_eng!$A:$A,0),MATCH(Analysis!AA$1,Monitoring_eng!$1:$1,0))</f>
        <v>yes</v>
      </c>
      <c r="AB10" s="25" t="str">
        <f>INDEX(Monitoring_eng!$A$1:$CX$78,MATCH(Analysis!$A10,Monitoring_eng!$A:$A,0),MATCH(Analysis!AB$1,Monitoring_eng!$1:$1,0))</f>
        <v>yes</v>
      </c>
      <c r="AC10" s="25" t="str">
        <f>INDEX(Monitoring_eng!$A$1:$CX$78,MATCH(Analysis!$A10,Monitoring_eng!$A:$A,0),MATCH(Analysis!AC$1,Monitoring_eng!$1:$1,0))</f>
        <v>yes</v>
      </c>
      <c r="AD10" s="25" t="str">
        <f>INDEX(Monitoring_eng!$A$1:$CX$78,MATCH(Analysis!$A10,Monitoring_eng!$A:$A,0),MATCH(Analysis!AD$1,Monitoring_eng!$1:$1,0))</f>
        <v>yes</v>
      </c>
      <c r="AE10" s="25" t="str">
        <f>INDEX(Monitoring_eng!$A$1:$CX$78,MATCH(Analysis!$A10,Monitoring_eng!$A:$A,0),MATCH(Analysis!AE$1,Monitoring_eng!$1:$1,0))</f>
        <v>yes</v>
      </c>
      <c r="AF10" s="25" t="str">
        <f>INDEX(Monitoring_eng!$A$1:$CX$78,MATCH(Analysis!$A10,Monitoring_eng!$A:$A,0),MATCH(Analysis!AF$1,Monitoring_eng!$1:$1,0))</f>
        <v>yes</v>
      </c>
      <c r="AG10" s="25" t="str">
        <f>INDEX(Monitoring_eng!$A$1:$CX$78,MATCH(Analysis!$A10,Monitoring_eng!$A:$A,0),MATCH(Analysis!AG$1,Monitoring_eng!$1:$1,0))</f>
        <v>yes</v>
      </c>
      <c r="AH10" s="25" t="str">
        <f>INDEX(Monitoring_eng!$A$1:$CX$78,MATCH(Analysis!$A10,Monitoring_eng!$A:$A,0),MATCH(Analysis!AH$1,Monitoring_eng!$1:$1,0))</f>
        <v>partially</v>
      </c>
      <c r="AI10" s="25" t="str">
        <f>INDEX(Monitoring_eng!$A$1:$CX$78,MATCH(Analysis!$A10,Monitoring_eng!$A:$A,0),MATCH(Analysis!AI$1,Monitoring_eng!$1:$1,0))</f>
        <v>yes</v>
      </c>
      <c r="AJ10" s="25" t="str">
        <f>INDEX(Monitoring_eng!$A$1:$CX$78,MATCH(Analysis!$A10,Monitoring_eng!$A:$A,0),MATCH(Analysis!AJ$1,Monitoring_eng!$1:$1,0))</f>
        <v>no</v>
      </c>
      <c r="AK10" s="25" t="str">
        <f>INDEX(Monitoring_eng!$A$1:$CX$78,MATCH(Analysis!$A10,Monitoring_eng!$A:$A,0),MATCH(Analysis!AK$1,Monitoring_eng!$1:$1,0))</f>
        <v>yes</v>
      </c>
      <c r="AL10" s="25" t="str">
        <f>INDEX(Monitoring_eng!$A$1:$CX$78,MATCH(Analysis!$A10,Monitoring_eng!$A:$A,0),MATCH(Analysis!AL$1,Monitoring_eng!$1:$1,0))</f>
        <v>yes</v>
      </c>
      <c r="AM10" s="25" t="str">
        <f>INDEX(Monitoring_eng!$A$1:$CX$78,MATCH(Analysis!$A10,Monitoring_eng!$A:$A,0),MATCH(Analysis!AM$1,Monitoring_eng!$1:$1,0))</f>
        <v>no</v>
      </c>
      <c r="AN10" s="25" t="str">
        <f>INDEX(Monitoring_eng!$A$1:$CX$78,MATCH(Analysis!$A10,Monitoring_eng!$A:$A,0),MATCH(Analysis!AN$1,Monitoring_eng!$1:$1,0))</f>
        <v>yes</v>
      </c>
      <c r="AO10" s="25" t="str">
        <f>INDEX(Monitoring_eng!$A$1:$CX$78,MATCH(Analysis!$A10,Monitoring_eng!$A:$A,0),MATCH(Analysis!AO$1,Monitoring_eng!$1:$1,0))</f>
        <v>yes</v>
      </c>
      <c r="AP10" s="25" t="str">
        <f>INDEX(Monitoring_eng!$A$1:$CX$78,MATCH(Analysis!$A10,Monitoring_eng!$A:$A,0),MATCH(Analysis!AP$1,Monitoring_eng!$1:$1,0))</f>
        <v>yes</v>
      </c>
      <c r="AQ10" s="25" t="str">
        <f>INDEX(Monitoring_eng!$A$1:$CX$78,MATCH(Analysis!$A10,Monitoring_eng!$A:$A,0),MATCH(Analysis!AQ$1,Monitoring_eng!$1:$1,0))</f>
        <v>yes</v>
      </c>
      <c r="AR10" s="25" t="str">
        <f>INDEX(Monitoring_eng!$A$1:$CX$78,MATCH(Analysis!$A10,Monitoring_eng!$A:$A,0),MATCH(Analysis!AR$1,Monitoring_eng!$1:$1,0))</f>
        <v>yes</v>
      </c>
      <c r="AS10" s="25" t="str">
        <f>INDEX(Monitoring_eng!$A$1:$CX$78,MATCH(Analysis!$A10,Monitoring_eng!$A:$A,0),MATCH(Analysis!AS$1,Monitoring_eng!$1:$1,0))</f>
        <v>partially</v>
      </c>
      <c r="AT10" s="25" t="str">
        <f>INDEX(Monitoring_eng!$A$1:$CX$78,MATCH(Analysis!$A10,Monitoring_eng!$A:$A,0),MATCH(Analysis!AT$1,Monitoring_eng!$1:$1,0))</f>
        <v>yes</v>
      </c>
      <c r="AU10" s="25" t="str">
        <f>INDEX(Monitoring_eng!$A$1:$CX$78,MATCH(Analysis!$A10,Monitoring_eng!$A:$A,0),MATCH(Analysis!AU$1,Monitoring_eng!$1:$1,0))</f>
        <v>yes</v>
      </c>
      <c r="AV10" s="25" t="str">
        <f>INDEX(Monitoring_eng!$A$1:$CX$78,MATCH(Analysis!$A10,Monitoring_eng!$A:$A,0),MATCH(Analysis!AV$1,Monitoring_eng!$1:$1,0))</f>
        <v>yes</v>
      </c>
      <c r="AW10" s="25" t="str">
        <f>INDEX(Monitoring_eng!$A$1:$CX$78,MATCH(Analysis!$A10,Monitoring_eng!$A:$A,0),MATCH(Analysis!AW$1,Monitoring_eng!$1:$1,0))</f>
        <v>yes</v>
      </c>
      <c r="AX10" s="25" t="str">
        <f>INDEX(Monitoring_eng!$A$1:$CX$78,MATCH(Analysis!$A10,Monitoring_eng!$A:$A,0),MATCH(Analysis!AX$1,Monitoring_eng!$1:$1,0))</f>
        <v>partially</v>
      </c>
      <c r="AY10" s="25" t="str">
        <f>INDEX(Monitoring_eng!$A$1:$CX$78,MATCH(Analysis!$A10,Monitoring_eng!$A:$A,0),MATCH(Analysis!AY$1,Monitoring_eng!$1:$1,0))</f>
        <v>yes</v>
      </c>
      <c r="AZ10" s="25" t="str">
        <f>INDEX(Monitoring_eng!$A$1:$CX$78,MATCH(Analysis!$A10,Monitoring_eng!$A:$A,0),MATCH(Analysis!AZ$1,Monitoring_eng!$1:$1,0))</f>
        <v>no</v>
      </c>
      <c r="BA10" s="37" t="s">
        <v>621</v>
      </c>
      <c r="BB10" s="37">
        <f t="shared" si="0"/>
        <v>38</v>
      </c>
      <c r="BC10" s="37" t="s">
        <v>622</v>
      </c>
      <c r="BD10" s="37">
        <f t="shared" si="1"/>
        <v>8</v>
      </c>
      <c r="BE10" s="37" t="s">
        <v>623</v>
      </c>
      <c r="BF10" s="37">
        <f t="shared" si="2"/>
        <v>4</v>
      </c>
      <c r="BG10" s="37" t="s">
        <v>755</v>
      </c>
      <c r="BH10" s="37">
        <f t="shared" si="3"/>
        <v>0</v>
      </c>
      <c r="BI10" s="37">
        <f t="shared" si="4"/>
        <v>50</v>
      </c>
      <c r="BJ10" s="37">
        <f t="shared" si="5"/>
        <v>50</v>
      </c>
      <c r="BK10" s="37" t="str">
        <f t="shared" si="6"/>
        <v>yes</v>
      </c>
      <c r="BL10" s="37" t="str">
        <f t="shared" si="7"/>
        <v>no</v>
      </c>
      <c r="BM10" s="37">
        <f t="shared" si="8"/>
        <v>38</v>
      </c>
      <c r="BN10" s="37">
        <f t="shared" si="9"/>
        <v>8</v>
      </c>
      <c r="BO10" s="69">
        <f t="shared" si="10"/>
        <v>0.76</v>
      </c>
      <c r="BP10" s="69">
        <f t="shared" si="11"/>
        <v>0.16</v>
      </c>
      <c r="BQ10" s="70">
        <f>COUNTIFS($C10:$AZ10,$BK10,Results!$T$87:$BQ$87,BQ$1)/((COUNTIF(Results!$T$87:$BQ$87,BQ$1)-COUNTIFS($C10:$AZ10,"N/A",Results!$T$87:$BQ$87,BQ$1)))</f>
        <v>0.6470588235294118</v>
      </c>
      <c r="BR10" s="70">
        <f>COUNTIFS($C10:$AZ10,$BK10,Results!$T$87:$BQ$87,BR$1)/((COUNTIF(Results!$T$87:$BQ$87,BR$1)-COUNTIFS($C10:$AZ10,"N/A",Results!$T$87:$BQ$87,BR$1)))</f>
        <v>0.83333333333333337</v>
      </c>
      <c r="BS10" s="70">
        <f>COUNTIFS($C10:$AZ10,$BK10,Results!$T$87:$BQ$87,BS$1)/((COUNTIF(Results!$T$87:$BQ$87,BS$1)-COUNTIFS($C10:$AZ10,"N/A",Results!$T$87:$BQ$87,BS$1)))</f>
        <v>0.75</v>
      </c>
      <c r="BT10" s="70">
        <f>COUNTIFS($C10:$AZ10,$BK10,Results!$T$87:$BQ$87,BT$1)/((COUNTIF(Results!$T$87:$BQ$87,BT$1)-COUNTIFS($C10:$AZ10,"N/A",Results!$T$87:$BQ$87,BT$1)))</f>
        <v>0.84615384615384615</v>
      </c>
      <c r="BU10" s="70">
        <f>COUNTIFS($C10:$AZ10,$BK10,Results!$T$89:$BQ$89,BU$1)/((COUNTIF(Results!$T$89:$BQ$89,BU$1)-COUNTIFS($C10:$AZ10,"N/A",Results!$T$89:$BQ$89,BU$1)))</f>
        <v>0.53333333333333333</v>
      </c>
      <c r="BV10" s="70">
        <f>COUNTIFS($C10:$AZ10,$BK10,Results!$T$89:$BQ$89,BV$1)/((COUNTIF(Results!$T$89:$BQ$89,BV$1)-COUNTIFS($C10:$AZ10,"N/A",Results!$T$89:$BQ$89,BV$1)))</f>
        <v>0.77272727272727271</v>
      </c>
      <c r="BW10" s="70">
        <f>COUNTIFS($C10:$AZ10,$BK10,Results!$T$89:$BQ$89,BW$1)/((COUNTIF(Results!$T$89:$BQ$89,BW$1)-COUNTIFS($C10:$AZ10,"N/A",Results!$T$89:$BQ$89,BW$1)))</f>
        <v>1</v>
      </c>
      <c r="BX10" s="70">
        <f>COUNTIFS($C10:$AZ10,$BK10,Results!$T$89:$BQ$89,BX$1)/((COUNTIF(Results!$T$89:$BQ$89,BX$1)-COUNTIFS($C10:$AZ10,"N/A",Results!$T$89:$BQ$89,BX$1)))</f>
        <v>1</v>
      </c>
      <c r="BY10" s="70">
        <f>COUNTIFS($C10:$AZ10,$BK10,Results!$T$90:$BQ$90,BY$1)/((COUNTIF(Results!$T$90:$BQ$90,BY$1)-COUNTIFS($C10:$AZ10,"N/A",Results!$T$90:$BQ$90,BY$1)))</f>
        <v>0.76470588235294112</v>
      </c>
      <c r="BZ10" s="70">
        <f>COUNTIFS($C10:$AZ10,$BK10,Results!$T$90:$BQ$90,BZ$1)/((COUNTIF(Results!$T$90:$BQ$90,BZ$1)-COUNTIFS($C10:$AZ10,"N/A",Results!$T$90:$BQ$90,BZ$1)))</f>
        <v>0.76470588235294112</v>
      </c>
      <c r="CA10" s="70">
        <f>COUNTIFS($C10:$AZ10,$BK10,Results!$T$90:$BQ$90,CA$1)/((COUNTIF(Results!$T$90:$BQ$90,CA$1)-COUNTIFS($C10:$AZ10,"N/A",Results!$T$90:$BQ$90,CA$1)))</f>
        <v>0.75</v>
      </c>
      <c r="CB10" s="70">
        <f>COUNTIFS($C10:$AZ10,$BK10,Results!$T$91:$BQ$91,CB$1)/((COUNTIF(Results!$T$91:$BQ$91,CB$1)-COUNTIFS($C10:$AZ10,"N/A",Results!$T$91:$BQ$91,CB$1)))</f>
        <v>0.76470588235294112</v>
      </c>
      <c r="CC10" s="70">
        <f>COUNTIFS($C10:$AZ10,$BK10,Results!$T$91:$BQ$91,CC$1)/((COUNTIF(Results!$T$91:$BQ$91,CC$1)-COUNTIFS($C10:$AZ10,"N/A",Results!$T$91:$BQ$91,CC$1)))</f>
        <v>0.76470588235294112</v>
      </c>
      <c r="CD10" s="37"/>
    </row>
    <row r="11" spans="1:82" x14ac:dyDescent="0.3">
      <c r="A11" s="37" t="s">
        <v>312</v>
      </c>
      <c r="B11" s="38" t="s">
        <v>89</v>
      </c>
      <c r="C11" s="25" t="str">
        <f>INDEX(Monitoring_eng!$A$1:$CX$78,MATCH(Analysis!$A11,Monitoring_eng!$A:$A,0),MATCH(Analysis!C$1,Monitoring_eng!$1:$1,0))</f>
        <v>yes</v>
      </c>
      <c r="D11" s="25" t="str">
        <f>INDEX(Monitoring_eng!$A$1:$CX$78,MATCH(Analysis!$A11,Monitoring_eng!$A:$A,0),MATCH(Analysis!D$1,Monitoring_eng!$1:$1,0))</f>
        <v>yes</v>
      </c>
      <c r="E11" s="25" t="str">
        <f>INDEX(Monitoring_eng!$A$1:$CX$78,MATCH(Analysis!$A11,Monitoring_eng!$A:$A,0),MATCH(Analysis!E$1,Monitoring_eng!$1:$1,0))</f>
        <v>yes</v>
      </c>
      <c r="F11" s="25" t="str">
        <f>INDEX(Monitoring_eng!$A$1:$CX$78,MATCH(Analysis!$A11,Monitoring_eng!$A:$A,0),MATCH(Analysis!F$1,Monitoring_eng!$1:$1,0))</f>
        <v>partially</v>
      </c>
      <c r="G11" s="25" t="str">
        <f>INDEX(Monitoring_eng!$A$1:$CX$78,MATCH(Analysis!$A11,Monitoring_eng!$A:$A,0),MATCH(Analysis!G$1,Monitoring_eng!$1:$1,0))</f>
        <v>yes</v>
      </c>
      <c r="H11" s="25" t="str">
        <f>INDEX(Monitoring_eng!$A$1:$CX$78,MATCH(Analysis!$A11,Monitoring_eng!$A:$A,0),MATCH(Analysis!H$1,Monitoring_eng!$1:$1,0))</f>
        <v>yes</v>
      </c>
      <c r="I11" s="25" t="str">
        <f>INDEX(Monitoring_eng!$A$1:$CX$78,MATCH(Analysis!$A11,Monitoring_eng!$A:$A,0),MATCH(Analysis!I$1,Monitoring_eng!$1:$1,0))</f>
        <v>yes</v>
      </c>
      <c r="J11" s="25" t="str">
        <f>INDEX(Monitoring_eng!$A$1:$CX$78,MATCH(Analysis!$A11,Monitoring_eng!$A:$A,0),MATCH(Analysis!J$1,Monitoring_eng!$1:$1,0))</f>
        <v>yes</v>
      </c>
      <c r="K11" s="25" t="str">
        <f>INDEX(Monitoring_eng!$A$1:$CX$78,MATCH(Analysis!$A11,Monitoring_eng!$A:$A,0),MATCH(Analysis!K$1,Monitoring_eng!$1:$1,0))</f>
        <v>yes</v>
      </c>
      <c r="L11" s="25" t="str">
        <f>INDEX(Monitoring_eng!$A$1:$CX$78,MATCH(Analysis!$A11,Monitoring_eng!$A:$A,0),MATCH(Analysis!L$1,Monitoring_eng!$1:$1,0))</f>
        <v>yes</v>
      </c>
      <c r="M11" s="25" t="str">
        <f>INDEX(Monitoring_eng!$A$1:$CX$78,MATCH(Analysis!$A11,Monitoring_eng!$A:$A,0),MATCH(Analysis!M$1,Monitoring_eng!$1:$1,0))</f>
        <v>yes</v>
      </c>
      <c r="N11" s="25" t="str">
        <f>INDEX(Monitoring_eng!$A$1:$CX$78,MATCH(Analysis!$A11,Monitoring_eng!$A:$A,0),MATCH(Analysis!N$1,Monitoring_eng!$1:$1,0))</f>
        <v>yes</v>
      </c>
      <c r="O11" s="25" t="str">
        <f>INDEX(Monitoring_eng!$A$1:$CX$78,MATCH(Analysis!$A11,Monitoring_eng!$A:$A,0),MATCH(Analysis!O$1,Monitoring_eng!$1:$1,0))</f>
        <v>yes</v>
      </c>
      <c r="P11" s="25" t="str">
        <f>INDEX(Monitoring_eng!$A$1:$CX$78,MATCH(Analysis!$A11,Monitoring_eng!$A:$A,0),MATCH(Analysis!P$1,Monitoring_eng!$1:$1,0))</f>
        <v>yes</v>
      </c>
      <c r="Q11" s="25" t="str">
        <f>INDEX(Monitoring_eng!$A$1:$CX$78,MATCH(Analysis!$A11,Monitoring_eng!$A:$A,0),MATCH(Analysis!Q$1,Monitoring_eng!$1:$1,0))</f>
        <v>yes</v>
      </c>
      <c r="R11" s="25" t="str">
        <f>INDEX(Monitoring_eng!$A$1:$CX$78,MATCH(Analysis!$A11,Monitoring_eng!$A:$A,0),MATCH(Analysis!R$1,Monitoring_eng!$1:$1,0))</f>
        <v>yes</v>
      </c>
      <c r="S11" s="25" t="str">
        <f>INDEX(Monitoring_eng!$A$1:$CX$78,MATCH(Analysis!$A11,Monitoring_eng!$A:$A,0),MATCH(Analysis!S$1,Monitoring_eng!$1:$1,0))</f>
        <v>no</v>
      </c>
      <c r="T11" s="25" t="str">
        <f>INDEX(Monitoring_eng!$A$1:$CX$78,MATCH(Analysis!$A11,Monitoring_eng!$A:$A,0),MATCH(Analysis!T$1,Monitoring_eng!$1:$1,0))</f>
        <v>yes</v>
      </c>
      <c r="U11" s="25" t="str">
        <f>INDEX(Monitoring_eng!$A$1:$CX$78,MATCH(Analysis!$A11,Monitoring_eng!$A:$A,0),MATCH(Analysis!U$1,Monitoring_eng!$1:$1,0))</f>
        <v>partially</v>
      </c>
      <c r="V11" s="25" t="str">
        <f>INDEX(Monitoring_eng!$A$1:$CX$78,MATCH(Analysis!$A11,Monitoring_eng!$A:$A,0),MATCH(Analysis!V$1,Monitoring_eng!$1:$1,0))</f>
        <v>yes</v>
      </c>
      <c r="W11" s="25" t="str">
        <f>INDEX(Monitoring_eng!$A$1:$CX$78,MATCH(Analysis!$A11,Monitoring_eng!$A:$A,0),MATCH(Analysis!W$1,Monitoring_eng!$1:$1,0))</f>
        <v>yes</v>
      </c>
      <c r="X11" s="25" t="str">
        <f>INDEX(Monitoring_eng!$A$1:$CX$78,MATCH(Analysis!$A11,Monitoring_eng!$A:$A,0),MATCH(Analysis!X$1,Monitoring_eng!$1:$1,0))</f>
        <v>yes</v>
      </c>
      <c r="Y11" s="25" t="str">
        <f>INDEX(Monitoring_eng!$A$1:$CX$78,MATCH(Analysis!$A11,Monitoring_eng!$A:$A,0),MATCH(Analysis!Y$1,Monitoring_eng!$1:$1,0))</f>
        <v>yes</v>
      </c>
      <c r="Z11" s="25" t="str">
        <f>INDEX(Monitoring_eng!$A$1:$CX$78,MATCH(Analysis!$A11,Monitoring_eng!$A:$A,0),MATCH(Analysis!Z$1,Monitoring_eng!$1:$1,0))</f>
        <v>yes</v>
      </c>
      <c r="AA11" s="25" t="str">
        <f>INDEX(Monitoring_eng!$A$1:$CX$78,MATCH(Analysis!$A11,Monitoring_eng!$A:$A,0),MATCH(Analysis!AA$1,Monitoring_eng!$1:$1,0))</f>
        <v>yes</v>
      </c>
      <c r="AB11" s="25" t="str">
        <f>INDEX(Monitoring_eng!$A$1:$CX$78,MATCH(Analysis!$A11,Monitoring_eng!$A:$A,0),MATCH(Analysis!AB$1,Monitoring_eng!$1:$1,0))</f>
        <v>yes</v>
      </c>
      <c r="AC11" s="25" t="str">
        <f>INDEX(Monitoring_eng!$A$1:$CX$78,MATCH(Analysis!$A11,Monitoring_eng!$A:$A,0),MATCH(Analysis!AC$1,Monitoring_eng!$1:$1,0))</f>
        <v>no</v>
      </c>
      <c r="AD11" s="25" t="str">
        <f>INDEX(Monitoring_eng!$A$1:$CX$78,MATCH(Analysis!$A11,Monitoring_eng!$A:$A,0),MATCH(Analysis!AD$1,Monitoring_eng!$1:$1,0))</f>
        <v>partially</v>
      </c>
      <c r="AE11" s="25" t="str">
        <f>INDEX(Monitoring_eng!$A$1:$CX$78,MATCH(Analysis!$A11,Monitoring_eng!$A:$A,0),MATCH(Analysis!AE$1,Monitoring_eng!$1:$1,0))</f>
        <v>yes</v>
      </c>
      <c r="AF11" s="25" t="str">
        <f>INDEX(Monitoring_eng!$A$1:$CX$78,MATCH(Analysis!$A11,Monitoring_eng!$A:$A,0),MATCH(Analysis!AF$1,Monitoring_eng!$1:$1,0))</f>
        <v>yes</v>
      </c>
      <c r="AG11" s="25" t="str">
        <f>INDEX(Monitoring_eng!$A$1:$CX$78,MATCH(Analysis!$A11,Monitoring_eng!$A:$A,0),MATCH(Analysis!AG$1,Monitoring_eng!$1:$1,0))</f>
        <v>yes</v>
      </c>
      <c r="AH11" s="25" t="str">
        <f>INDEX(Monitoring_eng!$A$1:$CX$78,MATCH(Analysis!$A11,Monitoring_eng!$A:$A,0),MATCH(Analysis!AH$1,Monitoring_eng!$1:$1,0))</f>
        <v>yes</v>
      </c>
      <c r="AI11" s="25" t="str">
        <f>INDEX(Monitoring_eng!$A$1:$CX$78,MATCH(Analysis!$A11,Monitoring_eng!$A:$A,0),MATCH(Analysis!AI$1,Monitoring_eng!$1:$1,0))</f>
        <v>yes</v>
      </c>
      <c r="AJ11" s="25" t="str">
        <f>INDEX(Monitoring_eng!$A$1:$CX$78,MATCH(Analysis!$A11,Monitoring_eng!$A:$A,0),MATCH(Analysis!AJ$1,Monitoring_eng!$1:$1,0))</f>
        <v>yes</v>
      </c>
      <c r="AK11" s="25" t="str">
        <f>INDEX(Monitoring_eng!$A$1:$CX$78,MATCH(Analysis!$A11,Monitoring_eng!$A:$A,0),MATCH(Analysis!AK$1,Monitoring_eng!$1:$1,0))</f>
        <v>yes</v>
      </c>
      <c r="AL11" s="25" t="str">
        <f>INDEX(Monitoring_eng!$A$1:$CX$78,MATCH(Analysis!$A11,Monitoring_eng!$A:$A,0),MATCH(Analysis!AL$1,Monitoring_eng!$1:$1,0))</f>
        <v>yes</v>
      </c>
      <c r="AM11" s="25" t="str">
        <f>INDEX(Monitoring_eng!$A$1:$CX$78,MATCH(Analysis!$A11,Monitoring_eng!$A:$A,0),MATCH(Analysis!AM$1,Monitoring_eng!$1:$1,0))</f>
        <v>yes</v>
      </c>
      <c r="AN11" s="25" t="str">
        <f>INDEX(Monitoring_eng!$A$1:$CX$78,MATCH(Analysis!$A11,Monitoring_eng!$A:$A,0),MATCH(Analysis!AN$1,Monitoring_eng!$1:$1,0))</f>
        <v>yes</v>
      </c>
      <c r="AO11" s="25" t="str">
        <f>INDEX(Monitoring_eng!$A$1:$CX$78,MATCH(Analysis!$A11,Monitoring_eng!$A:$A,0),MATCH(Analysis!AO$1,Monitoring_eng!$1:$1,0))</f>
        <v>yes</v>
      </c>
      <c r="AP11" s="25" t="str">
        <f>INDEX(Monitoring_eng!$A$1:$CX$78,MATCH(Analysis!$A11,Monitoring_eng!$A:$A,0),MATCH(Analysis!AP$1,Monitoring_eng!$1:$1,0))</f>
        <v>yes</v>
      </c>
      <c r="AQ11" s="25" t="str">
        <f>INDEX(Monitoring_eng!$A$1:$CX$78,MATCH(Analysis!$A11,Monitoring_eng!$A:$A,0),MATCH(Analysis!AQ$1,Monitoring_eng!$1:$1,0))</f>
        <v>yes</v>
      </c>
      <c r="AR11" s="25" t="str">
        <f>INDEX(Monitoring_eng!$A$1:$CX$78,MATCH(Analysis!$A11,Monitoring_eng!$A:$A,0),MATCH(Analysis!AR$1,Monitoring_eng!$1:$1,0))</f>
        <v>partially</v>
      </c>
      <c r="AS11" s="25" t="str">
        <f>INDEX(Monitoring_eng!$A$1:$CX$78,MATCH(Analysis!$A11,Monitoring_eng!$A:$A,0),MATCH(Analysis!AS$1,Monitoring_eng!$1:$1,0))</f>
        <v>yes</v>
      </c>
      <c r="AT11" s="25" t="str">
        <f>INDEX(Monitoring_eng!$A$1:$CX$78,MATCH(Analysis!$A11,Monitoring_eng!$A:$A,0),MATCH(Analysis!AT$1,Monitoring_eng!$1:$1,0))</f>
        <v>partially</v>
      </c>
      <c r="AU11" s="25" t="str">
        <f>INDEX(Monitoring_eng!$A$1:$CX$78,MATCH(Analysis!$A11,Monitoring_eng!$A:$A,0),MATCH(Analysis!AU$1,Monitoring_eng!$1:$1,0))</f>
        <v>yes</v>
      </c>
      <c r="AV11" s="25" t="str">
        <f>INDEX(Monitoring_eng!$A$1:$CX$78,MATCH(Analysis!$A11,Monitoring_eng!$A:$A,0),MATCH(Analysis!AV$1,Monitoring_eng!$1:$1,0))</f>
        <v>yes</v>
      </c>
      <c r="AW11" s="25" t="str">
        <f>INDEX(Monitoring_eng!$A$1:$CX$78,MATCH(Analysis!$A11,Monitoring_eng!$A:$A,0),MATCH(Analysis!AW$1,Monitoring_eng!$1:$1,0))</f>
        <v>yes</v>
      </c>
      <c r="AX11" s="25" t="str">
        <f>INDEX(Monitoring_eng!$A$1:$CX$78,MATCH(Analysis!$A11,Monitoring_eng!$A:$A,0),MATCH(Analysis!AX$1,Monitoring_eng!$1:$1,0))</f>
        <v>yes</v>
      </c>
      <c r="AY11" s="25" t="str">
        <f>INDEX(Monitoring_eng!$A$1:$CX$78,MATCH(Analysis!$A11,Monitoring_eng!$A:$A,0),MATCH(Analysis!AY$1,Monitoring_eng!$1:$1,0))</f>
        <v>yes</v>
      </c>
      <c r="AZ11" s="25" t="str">
        <f>INDEX(Monitoring_eng!$A$1:$CX$78,MATCH(Analysis!$A11,Monitoring_eng!$A:$A,0),MATCH(Analysis!AZ$1,Monitoring_eng!$1:$1,0))</f>
        <v>no</v>
      </c>
      <c r="BA11" s="37" t="s">
        <v>621</v>
      </c>
      <c r="BB11" s="37">
        <f t="shared" si="0"/>
        <v>42</v>
      </c>
      <c r="BC11" s="37" t="s">
        <v>622</v>
      </c>
      <c r="BD11" s="37">
        <f t="shared" si="1"/>
        <v>3</v>
      </c>
      <c r="BE11" s="37" t="s">
        <v>623</v>
      </c>
      <c r="BF11" s="37">
        <f t="shared" si="2"/>
        <v>5</v>
      </c>
      <c r="BG11" s="37" t="s">
        <v>755</v>
      </c>
      <c r="BH11" s="37">
        <f t="shared" si="3"/>
        <v>0</v>
      </c>
      <c r="BI11" s="37">
        <f t="shared" si="4"/>
        <v>50</v>
      </c>
      <c r="BJ11" s="37">
        <f t="shared" si="5"/>
        <v>50</v>
      </c>
      <c r="BK11" s="37" t="str">
        <f t="shared" si="6"/>
        <v>yes</v>
      </c>
      <c r="BL11" s="37" t="str">
        <f t="shared" si="7"/>
        <v>no</v>
      </c>
      <c r="BM11" s="37">
        <f t="shared" si="8"/>
        <v>42</v>
      </c>
      <c r="BN11" s="37">
        <f t="shared" si="9"/>
        <v>3</v>
      </c>
      <c r="BO11" s="69">
        <f t="shared" si="10"/>
        <v>0.84</v>
      </c>
      <c r="BP11" s="69">
        <f t="shared" si="11"/>
        <v>0.06</v>
      </c>
      <c r="BQ11" s="70">
        <f>COUNTIFS($C11:$AZ11,$BK11,Results!$T$87:$BQ$87,BQ$1)/((COUNTIF(Results!$T$87:$BQ$87,BQ$1)-COUNTIFS($C11:$AZ11,"N/A",Results!$T$87:$BQ$87,BQ$1)))</f>
        <v>0.82352941176470584</v>
      </c>
      <c r="BR11" s="70">
        <f>COUNTIFS($C11:$AZ11,$BK11,Results!$T$87:$BQ$87,BR$1)/((COUNTIF(Results!$T$87:$BQ$87,BR$1)-COUNTIFS($C11:$AZ11,"N/A",Results!$T$87:$BQ$87,BR$1)))</f>
        <v>0.91666666666666663</v>
      </c>
      <c r="BS11" s="70">
        <f>COUNTIFS($C11:$AZ11,$BK11,Results!$T$87:$BQ$87,BS$1)/((COUNTIF(Results!$T$87:$BQ$87,BS$1)-COUNTIFS($C11:$AZ11,"N/A",Results!$T$87:$BQ$87,BS$1)))</f>
        <v>0.75</v>
      </c>
      <c r="BT11" s="70">
        <f>COUNTIFS($C11:$AZ11,$BK11,Results!$T$87:$BQ$87,BT$1)/((COUNTIF(Results!$T$87:$BQ$87,BT$1)-COUNTIFS($C11:$AZ11,"N/A",Results!$T$87:$BQ$87,BT$1)))</f>
        <v>0.84615384615384615</v>
      </c>
      <c r="BU11" s="70">
        <f>COUNTIFS($C11:$AZ11,$BK11,Results!$T$89:$BQ$89,BU$1)/((COUNTIF(Results!$T$89:$BQ$89,BU$1)-COUNTIFS($C11:$AZ11,"N/A",Results!$T$89:$BQ$89,BU$1)))</f>
        <v>0.8666666666666667</v>
      </c>
      <c r="BV11" s="70">
        <f>COUNTIFS($C11:$AZ11,$BK11,Results!$T$89:$BQ$89,BV$1)/((COUNTIF(Results!$T$89:$BQ$89,BV$1)-COUNTIFS($C11:$AZ11,"N/A",Results!$T$89:$BQ$89,BV$1)))</f>
        <v>0.81818181818181823</v>
      </c>
      <c r="BW11" s="70">
        <f>COUNTIFS($C11:$AZ11,$BK11,Results!$T$89:$BQ$89,BW$1)/((COUNTIF(Results!$T$89:$BQ$89,BW$1)-COUNTIFS($C11:$AZ11,"N/A",Results!$T$89:$BQ$89,BW$1)))</f>
        <v>0.88888888888888884</v>
      </c>
      <c r="BX11" s="70">
        <f>COUNTIFS($C11:$AZ11,$BK11,Results!$T$89:$BQ$89,BX$1)/((COUNTIF(Results!$T$89:$BQ$89,BX$1)-COUNTIFS($C11:$AZ11,"N/A",Results!$T$89:$BQ$89,BX$1)))</f>
        <v>0.75</v>
      </c>
      <c r="BY11" s="70">
        <f>COUNTIFS($C11:$AZ11,$BK11,Results!$T$90:$BQ$90,BY$1)/((COUNTIF(Results!$T$90:$BQ$90,BY$1)-COUNTIFS($C11:$AZ11,"N/A",Results!$T$90:$BQ$90,BY$1)))</f>
        <v>0.82352941176470584</v>
      </c>
      <c r="BZ11" s="70">
        <f>COUNTIFS($C11:$AZ11,$BK11,Results!$T$90:$BQ$90,BZ$1)/((COUNTIF(Results!$T$90:$BQ$90,BZ$1)-COUNTIFS($C11:$AZ11,"N/A",Results!$T$90:$BQ$90,BZ$1)))</f>
        <v>0.82352941176470584</v>
      </c>
      <c r="CA11" s="70">
        <f>COUNTIFS($C11:$AZ11,$BK11,Results!$T$90:$BQ$90,CA$1)/((COUNTIF(Results!$T$90:$BQ$90,CA$1)-COUNTIFS($C11:$AZ11,"N/A",Results!$T$90:$BQ$90,CA$1)))</f>
        <v>0.875</v>
      </c>
      <c r="CB11" s="70">
        <f>COUNTIFS($C11:$AZ11,$BK11,Results!$T$91:$BQ$91,CB$1)/((COUNTIF(Results!$T$91:$BQ$91,CB$1)-COUNTIFS($C11:$AZ11,"N/A",Results!$T$91:$BQ$91,CB$1)))</f>
        <v>0.82352941176470584</v>
      </c>
      <c r="CC11" s="70">
        <f>COUNTIFS($C11:$AZ11,$BK11,Results!$T$91:$BQ$91,CC$1)/((COUNTIF(Results!$T$91:$BQ$91,CC$1)-COUNTIFS($C11:$AZ11,"N/A",Results!$T$91:$BQ$91,CC$1)))</f>
        <v>0.82352941176470584</v>
      </c>
      <c r="CD11" s="37"/>
    </row>
    <row r="12" spans="1:82" x14ac:dyDescent="0.3">
      <c r="A12" s="37" t="s">
        <v>313</v>
      </c>
      <c r="B12" s="38" t="s">
        <v>90</v>
      </c>
      <c r="C12" s="25" t="str">
        <f>INDEX(Monitoring_eng!$A$1:$CX$78,MATCH(Analysis!$A12,Monitoring_eng!$A:$A,0),MATCH(Analysis!C$1,Monitoring_eng!$1:$1,0))</f>
        <v>yes</v>
      </c>
      <c r="D12" s="25" t="str">
        <f>INDEX(Monitoring_eng!$A$1:$CX$78,MATCH(Analysis!$A12,Monitoring_eng!$A:$A,0),MATCH(Analysis!D$1,Monitoring_eng!$1:$1,0))</f>
        <v>yes</v>
      </c>
      <c r="E12" s="25" t="str">
        <f>INDEX(Monitoring_eng!$A$1:$CX$78,MATCH(Analysis!$A12,Monitoring_eng!$A:$A,0),MATCH(Analysis!E$1,Monitoring_eng!$1:$1,0))</f>
        <v>yes</v>
      </c>
      <c r="F12" s="25" t="str">
        <f>INDEX(Monitoring_eng!$A$1:$CX$78,MATCH(Analysis!$A12,Monitoring_eng!$A:$A,0),MATCH(Analysis!F$1,Monitoring_eng!$1:$1,0))</f>
        <v>partially</v>
      </c>
      <c r="G12" s="25" t="str">
        <f>INDEX(Monitoring_eng!$A$1:$CX$78,MATCH(Analysis!$A12,Monitoring_eng!$A:$A,0),MATCH(Analysis!G$1,Monitoring_eng!$1:$1,0))</f>
        <v>yes</v>
      </c>
      <c r="H12" s="25" t="str">
        <f>INDEX(Monitoring_eng!$A$1:$CX$78,MATCH(Analysis!$A12,Monitoring_eng!$A:$A,0),MATCH(Analysis!H$1,Monitoring_eng!$1:$1,0))</f>
        <v>yes</v>
      </c>
      <c r="I12" s="25" t="str">
        <f>INDEX(Monitoring_eng!$A$1:$CX$78,MATCH(Analysis!$A12,Monitoring_eng!$A:$A,0),MATCH(Analysis!I$1,Monitoring_eng!$1:$1,0))</f>
        <v>yes</v>
      </c>
      <c r="J12" s="25" t="str">
        <f>INDEX(Monitoring_eng!$A$1:$CX$78,MATCH(Analysis!$A12,Monitoring_eng!$A:$A,0),MATCH(Analysis!J$1,Monitoring_eng!$1:$1,0))</f>
        <v>no</v>
      </c>
      <c r="K12" s="25" t="str">
        <f>INDEX(Monitoring_eng!$A$1:$CX$78,MATCH(Analysis!$A12,Monitoring_eng!$A:$A,0),MATCH(Analysis!K$1,Monitoring_eng!$1:$1,0))</f>
        <v>yes</v>
      </c>
      <c r="L12" s="25" t="str">
        <f>INDEX(Monitoring_eng!$A$1:$CX$78,MATCH(Analysis!$A12,Monitoring_eng!$A:$A,0),MATCH(Analysis!L$1,Monitoring_eng!$1:$1,0))</f>
        <v>yes</v>
      </c>
      <c r="M12" s="25" t="str">
        <f>INDEX(Monitoring_eng!$A$1:$CX$78,MATCH(Analysis!$A12,Monitoring_eng!$A:$A,0),MATCH(Analysis!M$1,Monitoring_eng!$1:$1,0))</f>
        <v>yes</v>
      </c>
      <c r="N12" s="25" t="str">
        <f>INDEX(Monitoring_eng!$A$1:$CX$78,MATCH(Analysis!$A12,Monitoring_eng!$A:$A,0),MATCH(Analysis!N$1,Monitoring_eng!$1:$1,0))</f>
        <v>yes</v>
      </c>
      <c r="O12" s="25" t="str">
        <f>INDEX(Monitoring_eng!$A$1:$CX$78,MATCH(Analysis!$A12,Monitoring_eng!$A:$A,0),MATCH(Analysis!O$1,Monitoring_eng!$1:$1,0))</f>
        <v>yes</v>
      </c>
      <c r="P12" s="25" t="str">
        <f>INDEX(Monitoring_eng!$A$1:$CX$78,MATCH(Analysis!$A12,Monitoring_eng!$A:$A,0),MATCH(Analysis!P$1,Monitoring_eng!$1:$1,0))</f>
        <v>yes</v>
      </c>
      <c r="Q12" s="25" t="str">
        <f>INDEX(Monitoring_eng!$A$1:$CX$78,MATCH(Analysis!$A12,Monitoring_eng!$A:$A,0),MATCH(Analysis!Q$1,Monitoring_eng!$1:$1,0))</f>
        <v>partially</v>
      </c>
      <c r="R12" s="25" t="str">
        <f>INDEX(Monitoring_eng!$A$1:$CX$78,MATCH(Analysis!$A12,Monitoring_eng!$A:$A,0),MATCH(Analysis!R$1,Monitoring_eng!$1:$1,0))</f>
        <v>yes</v>
      </c>
      <c r="S12" s="25" t="str">
        <f>INDEX(Monitoring_eng!$A$1:$CX$78,MATCH(Analysis!$A12,Monitoring_eng!$A:$A,0),MATCH(Analysis!S$1,Monitoring_eng!$1:$1,0))</f>
        <v>no</v>
      </c>
      <c r="T12" s="25" t="str">
        <f>INDEX(Monitoring_eng!$A$1:$CX$78,MATCH(Analysis!$A12,Monitoring_eng!$A:$A,0),MATCH(Analysis!T$1,Monitoring_eng!$1:$1,0))</f>
        <v>no</v>
      </c>
      <c r="U12" s="25" t="str">
        <f>INDEX(Monitoring_eng!$A$1:$CX$78,MATCH(Analysis!$A12,Monitoring_eng!$A:$A,0),MATCH(Analysis!U$1,Monitoring_eng!$1:$1,0))</f>
        <v>yes</v>
      </c>
      <c r="V12" s="25" t="str">
        <f>INDEX(Monitoring_eng!$A$1:$CX$78,MATCH(Analysis!$A12,Monitoring_eng!$A:$A,0),MATCH(Analysis!V$1,Monitoring_eng!$1:$1,0))</f>
        <v>yes</v>
      </c>
      <c r="W12" s="25" t="str">
        <f>INDEX(Monitoring_eng!$A$1:$CX$78,MATCH(Analysis!$A12,Monitoring_eng!$A:$A,0),MATCH(Analysis!W$1,Monitoring_eng!$1:$1,0))</f>
        <v>yes</v>
      </c>
      <c r="X12" s="25" t="str">
        <f>INDEX(Monitoring_eng!$A$1:$CX$78,MATCH(Analysis!$A12,Monitoring_eng!$A:$A,0),MATCH(Analysis!X$1,Monitoring_eng!$1:$1,0))</f>
        <v>yes</v>
      </c>
      <c r="Y12" s="25" t="str">
        <f>INDEX(Monitoring_eng!$A$1:$CX$78,MATCH(Analysis!$A12,Monitoring_eng!$A:$A,0),MATCH(Analysis!Y$1,Monitoring_eng!$1:$1,0))</f>
        <v>yes</v>
      </c>
      <c r="Z12" s="25" t="str">
        <f>INDEX(Monitoring_eng!$A$1:$CX$78,MATCH(Analysis!$A12,Monitoring_eng!$A:$A,0),MATCH(Analysis!Z$1,Monitoring_eng!$1:$1,0))</f>
        <v>yes</v>
      </c>
      <c r="AA12" s="25" t="str">
        <f>INDEX(Monitoring_eng!$A$1:$CX$78,MATCH(Analysis!$A12,Monitoring_eng!$A:$A,0),MATCH(Analysis!AA$1,Monitoring_eng!$1:$1,0))</f>
        <v>yes</v>
      </c>
      <c r="AB12" s="25" t="str">
        <f>INDEX(Monitoring_eng!$A$1:$CX$78,MATCH(Analysis!$A12,Monitoring_eng!$A:$A,0),MATCH(Analysis!AB$1,Monitoring_eng!$1:$1,0))</f>
        <v>yes</v>
      </c>
      <c r="AC12" s="25" t="str">
        <f>INDEX(Monitoring_eng!$A$1:$CX$78,MATCH(Analysis!$A12,Monitoring_eng!$A:$A,0),MATCH(Analysis!AC$1,Monitoring_eng!$1:$1,0))</f>
        <v>no</v>
      </c>
      <c r="AD12" s="25" t="str">
        <f>INDEX(Monitoring_eng!$A$1:$CX$78,MATCH(Analysis!$A12,Monitoring_eng!$A:$A,0),MATCH(Analysis!AD$1,Monitoring_eng!$1:$1,0))</f>
        <v>partially</v>
      </c>
      <c r="AE12" s="25" t="str">
        <f>INDEX(Monitoring_eng!$A$1:$CX$78,MATCH(Analysis!$A12,Monitoring_eng!$A:$A,0),MATCH(Analysis!AE$1,Monitoring_eng!$1:$1,0))</f>
        <v>yes</v>
      </c>
      <c r="AF12" s="25" t="str">
        <f>INDEX(Monitoring_eng!$A$1:$CX$78,MATCH(Analysis!$A12,Monitoring_eng!$A:$A,0),MATCH(Analysis!AF$1,Monitoring_eng!$1:$1,0))</f>
        <v>yes</v>
      </c>
      <c r="AG12" s="25" t="str">
        <f>INDEX(Monitoring_eng!$A$1:$CX$78,MATCH(Analysis!$A12,Monitoring_eng!$A:$A,0),MATCH(Analysis!AG$1,Monitoring_eng!$1:$1,0))</f>
        <v>yes</v>
      </c>
      <c r="AH12" s="25" t="str">
        <f>INDEX(Monitoring_eng!$A$1:$CX$78,MATCH(Analysis!$A12,Monitoring_eng!$A:$A,0),MATCH(Analysis!AH$1,Monitoring_eng!$1:$1,0))</f>
        <v>no</v>
      </c>
      <c r="AI12" s="25" t="str">
        <f>INDEX(Monitoring_eng!$A$1:$CX$78,MATCH(Analysis!$A12,Monitoring_eng!$A:$A,0),MATCH(Analysis!AI$1,Monitoring_eng!$1:$1,0))</f>
        <v>yes</v>
      </c>
      <c r="AJ12" s="25" t="str">
        <f>INDEX(Monitoring_eng!$A$1:$CX$78,MATCH(Analysis!$A12,Monitoring_eng!$A:$A,0),MATCH(Analysis!AJ$1,Monitoring_eng!$1:$1,0))</f>
        <v>yes</v>
      </c>
      <c r="AK12" s="25" t="str">
        <f>INDEX(Monitoring_eng!$A$1:$CX$78,MATCH(Analysis!$A12,Monitoring_eng!$A:$A,0),MATCH(Analysis!AK$1,Monitoring_eng!$1:$1,0))</f>
        <v>yes</v>
      </c>
      <c r="AL12" s="25" t="str">
        <f>INDEX(Monitoring_eng!$A$1:$CX$78,MATCH(Analysis!$A12,Monitoring_eng!$A:$A,0),MATCH(Analysis!AL$1,Monitoring_eng!$1:$1,0))</f>
        <v>yes</v>
      </c>
      <c r="AM12" s="25" t="str">
        <f>INDEX(Monitoring_eng!$A$1:$CX$78,MATCH(Analysis!$A12,Monitoring_eng!$A:$A,0),MATCH(Analysis!AM$1,Monitoring_eng!$1:$1,0))</f>
        <v>yes</v>
      </c>
      <c r="AN12" s="25" t="str">
        <f>INDEX(Monitoring_eng!$A$1:$CX$78,MATCH(Analysis!$A12,Monitoring_eng!$A:$A,0),MATCH(Analysis!AN$1,Monitoring_eng!$1:$1,0))</f>
        <v>yes</v>
      </c>
      <c r="AO12" s="25" t="str">
        <f>INDEX(Monitoring_eng!$A$1:$CX$78,MATCH(Analysis!$A12,Monitoring_eng!$A:$A,0),MATCH(Analysis!AO$1,Monitoring_eng!$1:$1,0))</f>
        <v>partially</v>
      </c>
      <c r="AP12" s="25" t="str">
        <f>INDEX(Monitoring_eng!$A$1:$CX$78,MATCH(Analysis!$A12,Monitoring_eng!$A:$A,0),MATCH(Analysis!AP$1,Monitoring_eng!$1:$1,0))</f>
        <v>yes</v>
      </c>
      <c r="AQ12" s="25" t="str">
        <f>INDEX(Monitoring_eng!$A$1:$CX$78,MATCH(Analysis!$A12,Monitoring_eng!$A:$A,0),MATCH(Analysis!AQ$1,Monitoring_eng!$1:$1,0))</f>
        <v>yes</v>
      </c>
      <c r="AR12" s="25" t="str">
        <f>INDEX(Monitoring_eng!$A$1:$CX$78,MATCH(Analysis!$A12,Monitoring_eng!$A:$A,0),MATCH(Analysis!AR$1,Monitoring_eng!$1:$1,0))</f>
        <v>partially</v>
      </c>
      <c r="AS12" s="25" t="str">
        <f>INDEX(Monitoring_eng!$A$1:$CX$78,MATCH(Analysis!$A12,Monitoring_eng!$A:$A,0),MATCH(Analysis!AS$1,Monitoring_eng!$1:$1,0))</f>
        <v>yes</v>
      </c>
      <c r="AT12" s="25" t="str">
        <f>INDEX(Monitoring_eng!$A$1:$CX$78,MATCH(Analysis!$A12,Monitoring_eng!$A:$A,0),MATCH(Analysis!AT$1,Monitoring_eng!$1:$1,0))</f>
        <v>yes</v>
      </c>
      <c r="AU12" s="25" t="str">
        <f>INDEX(Monitoring_eng!$A$1:$CX$78,MATCH(Analysis!$A12,Monitoring_eng!$A:$A,0),MATCH(Analysis!AU$1,Monitoring_eng!$1:$1,0))</f>
        <v>yes</v>
      </c>
      <c r="AV12" s="25" t="str">
        <f>INDEX(Monitoring_eng!$A$1:$CX$78,MATCH(Analysis!$A12,Monitoring_eng!$A:$A,0),MATCH(Analysis!AV$1,Monitoring_eng!$1:$1,0))</f>
        <v>yes</v>
      </c>
      <c r="AW12" s="25" t="str">
        <f>INDEX(Monitoring_eng!$A$1:$CX$78,MATCH(Analysis!$A12,Monitoring_eng!$A:$A,0),MATCH(Analysis!AW$1,Monitoring_eng!$1:$1,0))</f>
        <v>yes</v>
      </c>
      <c r="AX12" s="25" t="str">
        <f>INDEX(Monitoring_eng!$A$1:$CX$78,MATCH(Analysis!$A12,Monitoring_eng!$A:$A,0),MATCH(Analysis!AX$1,Monitoring_eng!$1:$1,0))</f>
        <v>yes</v>
      </c>
      <c r="AY12" s="25" t="str">
        <f>INDEX(Monitoring_eng!$A$1:$CX$78,MATCH(Analysis!$A12,Monitoring_eng!$A:$A,0),MATCH(Analysis!AY$1,Monitoring_eng!$1:$1,0))</f>
        <v>yes</v>
      </c>
      <c r="AZ12" s="25" t="str">
        <f>INDEX(Monitoring_eng!$A$1:$CX$78,MATCH(Analysis!$A12,Monitoring_eng!$A:$A,0),MATCH(Analysis!AZ$1,Monitoring_eng!$1:$1,0))</f>
        <v>no</v>
      </c>
      <c r="BA12" s="37" t="s">
        <v>621</v>
      </c>
      <c r="BB12" s="37">
        <f t="shared" si="0"/>
        <v>39</v>
      </c>
      <c r="BC12" s="37" t="s">
        <v>622</v>
      </c>
      <c r="BD12" s="37">
        <f t="shared" si="1"/>
        <v>6</v>
      </c>
      <c r="BE12" s="37" t="s">
        <v>623</v>
      </c>
      <c r="BF12" s="37">
        <f t="shared" si="2"/>
        <v>5</v>
      </c>
      <c r="BG12" s="37" t="s">
        <v>755</v>
      </c>
      <c r="BH12" s="37">
        <f t="shared" si="3"/>
        <v>0</v>
      </c>
      <c r="BI12" s="37">
        <f t="shared" si="4"/>
        <v>50</v>
      </c>
      <c r="BJ12" s="37">
        <f t="shared" si="5"/>
        <v>50</v>
      </c>
      <c r="BK12" s="37" t="str">
        <f t="shared" si="6"/>
        <v>yes</v>
      </c>
      <c r="BL12" s="37" t="str">
        <f t="shared" si="7"/>
        <v>no</v>
      </c>
      <c r="BM12" s="37">
        <f t="shared" si="8"/>
        <v>39</v>
      </c>
      <c r="BN12" s="37">
        <f t="shared" si="9"/>
        <v>6</v>
      </c>
      <c r="BO12" s="69">
        <f t="shared" si="10"/>
        <v>0.78</v>
      </c>
      <c r="BP12" s="69">
        <f t="shared" si="11"/>
        <v>0.12</v>
      </c>
      <c r="BQ12" s="70">
        <f>COUNTIFS($C12:$AZ12,$BK12,Results!$T$87:$BQ$87,BQ$1)/((COUNTIF(Results!$T$87:$BQ$87,BQ$1)-COUNTIFS($C12:$AZ12,"N/A",Results!$T$87:$BQ$87,BQ$1)))</f>
        <v>0.76470588235294112</v>
      </c>
      <c r="BR12" s="70">
        <f>COUNTIFS($C12:$AZ12,$BK12,Results!$T$87:$BQ$87,BR$1)/((COUNTIF(Results!$T$87:$BQ$87,BR$1)-COUNTIFS($C12:$AZ12,"N/A",Results!$T$87:$BQ$87,BR$1)))</f>
        <v>0.83333333333333337</v>
      </c>
      <c r="BS12" s="70">
        <f>COUNTIFS($C12:$AZ12,$BK12,Results!$T$87:$BQ$87,BS$1)/((COUNTIF(Results!$T$87:$BQ$87,BS$1)-COUNTIFS($C12:$AZ12,"N/A",Results!$T$87:$BQ$87,BS$1)))</f>
        <v>0.75</v>
      </c>
      <c r="BT12" s="70">
        <f>COUNTIFS($C12:$AZ12,$BK12,Results!$T$87:$BQ$87,BT$1)/((COUNTIF(Results!$T$87:$BQ$87,BT$1)-COUNTIFS($C12:$AZ12,"N/A",Results!$T$87:$BQ$87,BT$1)))</f>
        <v>0.76923076923076927</v>
      </c>
      <c r="BU12" s="70">
        <f>COUNTIFS($C12:$AZ12,$BK12,Results!$T$89:$BQ$89,BU$1)/((COUNTIF(Results!$T$89:$BQ$89,BU$1)-COUNTIFS($C12:$AZ12,"N/A",Results!$T$89:$BQ$89,BU$1)))</f>
        <v>0.66666666666666663</v>
      </c>
      <c r="BV12" s="70">
        <f>COUNTIFS($C12:$AZ12,$BK12,Results!$T$89:$BQ$89,BV$1)/((COUNTIF(Results!$T$89:$BQ$89,BV$1)-COUNTIFS($C12:$AZ12,"N/A",Results!$T$89:$BQ$89,BV$1)))</f>
        <v>0.81818181818181823</v>
      </c>
      <c r="BW12" s="70">
        <f>COUNTIFS($C12:$AZ12,$BK12,Results!$T$89:$BQ$89,BW$1)/((COUNTIF(Results!$T$89:$BQ$89,BW$1)-COUNTIFS($C12:$AZ12,"N/A",Results!$T$89:$BQ$89,BW$1)))</f>
        <v>0.88888888888888884</v>
      </c>
      <c r="BX12" s="70">
        <f>COUNTIFS($C12:$AZ12,$BK12,Results!$T$89:$BQ$89,BX$1)/((COUNTIF(Results!$T$89:$BQ$89,BX$1)-COUNTIFS($C12:$AZ12,"N/A",Results!$T$89:$BQ$89,BX$1)))</f>
        <v>0.75</v>
      </c>
      <c r="BY12" s="70">
        <f>COUNTIFS($C12:$AZ12,$BK12,Results!$T$90:$BQ$90,BY$1)/((COUNTIF(Results!$T$90:$BQ$90,BY$1)-COUNTIFS($C12:$AZ12,"N/A",Results!$T$90:$BQ$90,BY$1)))</f>
        <v>0.76470588235294112</v>
      </c>
      <c r="BZ12" s="70">
        <f>COUNTIFS($C12:$AZ12,$BK12,Results!$T$90:$BQ$90,BZ$1)/((COUNTIF(Results!$T$90:$BQ$90,BZ$1)-COUNTIFS($C12:$AZ12,"N/A",Results!$T$90:$BQ$90,BZ$1)))</f>
        <v>0.88235294117647056</v>
      </c>
      <c r="CA12" s="70">
        <f>COUNTIFS($C12:$AZ12,$BK12,Results!$T$90:$BQ$90,CA$1)/((COUNTIF(Results!$T$90:$BQ$90,CA$1)-COUNTIFS($C12:$AZ12,"N/A",Results!$T$90:$BQ$90,CA$1)))</f>
        <v>0.6875</v>
      </c>
      <c r="CB12" s="70">
        <f>COUNTIFS($C12:$AZ12,$BK12,Results!$T$91:$BQ$91,CB$1)/((COUNTIF(Results!$T$91:$BQ$91,CB$1)-COUNTIFS($C12:$AZ12,"N/A",Results!$T$91:$BQ$91,CB$1)))</f>
        <v>0.88235294117647056</v>
      </c>
      <c r="CC12" s="70">
        <f>COUNTIFS($C12:$AZ12,$BK12,Results!$T$91:$BQ$91,CC$1)/((COUNTIF(Results!$T$91:$BQ$91,CC$1)-COUNTIFS($C12:$AZ12,"N/A",Results!$T$91:$BQ$91,CC$1)))</f>
        <v>0.76470588235294112</v>
      </c>
      <c r="CD12" s="37"/>
    </row>
    <row r="13" spans="1:82" x14ac:dyDescent="0.3">
      <c r="A13" s="37" t="s">
        <v>314</v>
      </c>
      <c r="B13" s="38" t="s">
        <v>91</v>
      </c>
      <c r="C13" s="25" t="str">
        <f>INDEX(Monitoring_eng!$A$1:$CX$78,MATCH(Analysis!$A13,Monitoring_eng!$A:$A,0),MATCH(Analysis!C$1,Monitoring_eng!$1:$1,0))</f>
        <v>yes</v>
      </c>
      <c r="D13" s="25" t="str">
        <f>INDEX(Monitoring_eng!$A$1:$CX$78,MATCH(Analysis!$A13,Monitoring_eng!$A:$A,0),MATCH(Analysis!D$1,Monitoring_eng!$1:$1,0))</f>
        <v>no</v>
      </c>
      <c r="E13" s="25" t="str">
        <f>INDEX(Monitoring_eng!$A$1:$CX$78,MATCH(Analysis!$A13,Monitoring_eng!$A:$A,0),MATCH(Analysis!E$1,Monitoring_eng!$1:$1,0))</f>
        <v>no</v>
      </c>
      <c r="F13" s="25" t="str">
        <f>INDEX(Monitoring_eng!$A$1:$CX$78,MATCH(Analysis!$A13,Monitoring_eng!$A:$A,0),MATCH(Analysis!F$1,Monitoring_eng!$1:$1,0))</f>
        <v>partially</v>
      </c>
      <c r="G13" s="25" t="str">
        <f>INDEX(Monitoring_eng!$A$1:$CX$78,MATCH(Analysis!$A13,Monitoring_eng!$A:$A,0),MATCH(Analysis!G$1,Monitoring_eng!$1:$1,0))</f>
        <v>yes</v>
      </c>
      <c r="H13" s="25" t="str">
        <f>INDEX(Monitoring_eng!$A$1:$CX$78,MATCH(Analysis!$A13,Monitoring_eng!$A:$A,0),MATCH(Analysis!H$1,Monitoring_eng!$1:$1,0))</f>
        <v>yes</v>
      </c>
      <c r="I13" s="25" t="str">
        <f>INDEX(Monitoring_eng!$A$1:$CX$78,MATCH(Analysis!$A13,Monitoring_eng!$A:$A,0),MATCH(Analysis!I$1,Monitoring_eng!$1:$1,0))</f>
        <v>yes</v>
      </c>
      <c r="J13" s="25" t="str">
        <f>INDEX(Monitoring_eng!$A$1:$CX$78,MATCH(Analysis!$A13,Monitoring_eng!$A:$A,0),MATCH(Analysis!J$1,Monitoring_eng!$1:$1,0))</f>
        <v>yes</v>
      </c>
      <c r="K13" s="25" t="str">
        <f>INDEX(Monitoring_eng!$A$1:$CX$78,MATCH(Analysis!$A13,Monitoring_eng!$A:$A,0),MATCH(Analysis!K$1,Monitoring_eng!$1:$1,0))</f>
        <v>yes</v>
      </c>
      <c r="L13" s="25" t="str">
        <f>INDEX(Monitoring_eng!$A$1:$CX$78,MATCH(Analysis!$A13,Monitoring_eng!$A:$A,0),MATCH(Analysis!L$1,Monitoring_eng!$1:$1,0))</f>
        <v>no</v>
      </c>
      <c r="M13" s="25" t="str">
        <f>INDEX(Monitoring_eng!$A$1:$CX$78,MATCH(Analysis!$A13,Monitoring_eng!$A:$A,0),MATCH(Analysis!M$1,Monitoring_eng!$1:$1,0))</f>
        <v>yes</v>
      </c>
      <c r="N13" s="25" t="str">
        <f>INDEX(Monitoring_eng!$A$1:$CX$78,MATCH(Analysis!$A13,Monitoring_eng!$A:$A,0),MATCH(Analysis!N$1,Monitoring_eng!$1:$1,0))</f>
        <v>no</v>
      </c>
      <c r="O13" s="25" t="str">
        <f>INDEX(Monitoring_eng!$A$1:$CX$78,MATCH(Analysis!$A13,Monitoring_eng!$A:$A,0),MATCH(Analysis!O$1,Monitoring_eng!$1:$1,0))</f>
        <v>yes</v>
      </c>
      <c r="P13" s="25" t="str">
        <f>INDEX(Monitoring_eng!$A$1:$CX$78,MATCH(Analysis!$A13,Monitoring_eng!$A:$A,0),MATCH(Analysis!P$1,Monitoring_eng!$1:$1,0))</f>
        <v>yes</v>
      </c>
      <c r="Q13" s="25" t="str">
        <f>INDEX(Monitoring_eng!$A$1:$CX$78,MATCH(Analysis!$A13,Monitoring_eng!$A:$A,0),MATCH(Analysis!Q$1,Monitoring_eng!$1:$1,0))</f>
        <v>yes</v>
      </c>
      <c r="R13" s="25" t="str">
        <f>INDEX(Monitoring_eng!$A$1:$CX$78,MATCH(Analysis!$A13,Monitoring_eng!$A:$A,0),MATCH(Analysis!R$1,Monitoring_eng!$1:$1,0))</f>
        <v>yes</v>
      </c>
      <c r="S13" s="25" t="str">
        <f>INDEX(Monitoring_eng!$A$1:$CX$78,MATCH(Analysis!$A13,Monitoring_eng!$A:$A,0),MATCH(Analysis!S$1,Monitoring_eng!$1:$1,0))</f>
        <v>no</v>
      </c>
      <c r="T13" s="25" t="str">
        <f>INDEX(Monitoring_eng!$A$1:$CX$78,MATCH(Analysis!$A13,Monitoring_eng!$A:$A,0),MATCH(Analysis!T$1,Monitoring_eng!$1:$1,0))</f>
        <v>no</v>
      </c>
      <c r="U13" s="25" t="str">
        <f>INDEX(Monitoring_eng!$A$1:$CX$78,MATCH(Analysis!$A13,Monitoring_eng!$A:$A,0),MATCH(Analysis!U$1,Monitoring_eng!$1:$1,0))</f>
        <v>yes</v>
      </c>
      <c r="V13" s="25" t="str">
        <f>INDEX(Monitoring_eng!$A$1:$CX$78,MATCH(Analysis!$A13,Monitoring_eng!$A:$A,0),MATCH(Analysis!V$1,Monitoring_eng!$1:$1,0))</f>
        <v>yes</v>
      </c>
      <c r="W13" s="25" t="str">
        <f>INDEX(Monitoring_eng!$A$1:$CX$78,MATCH(Analysis!$A13,Monitoring_eng!$A:$A,0),MATCH(Analysis!W$1,Monitoring_eng!$1:$1,0))</f>
        <v>yes</v>
      </c>
      <c r="X13" s="25" t="str">
        <f>INDEX(Monitoring_eng!$A$1:$CX$78,MATCH(Analysis!$A13,Monitoring_eng!$A:$A,0),MATCH(Analysis!X$1,Monitoring_eng!$1:$1,0))</f>
        <v>yes</v>
      </c>
      <c r="Y13" s="25" t="str">
        <f>INDEX(Monitoring_eng!$A$1:$CX$78,MATCH(Analysis!$A13,Monitoring_eng!$A:$A,0),MATCH(Analysis!Y$1,Monitoring_eng!$1:$1,0))</f>
        <v>yes</v>
      </c>
      <c r="Z13" s="25" t="str">
        <f>INDEX(Monitoring_eng!$A$1:$CX$78,MATCH(Analysis!$A13,Monitoring_eng!$A:$A,0),MATCH(Analysis!Z$1,Monitoring_eng!$1:$1,0))</f>
        <v>yes</v>
      </c>
      <c r="AA13" s="25" t="str">
        <f>INDEX(Monitoring_eng!$A$1:$CX$78,MATCH(Analysis!$A13,Monitoring_eng!$A:$A,0),MATCH(Analysis!AA$1,Monitoring_eng!$1:$1,0))</f>
        <v>no</v>
      </c>
      <c r="AB13" s="25" t="str">
        <f>INDEX(Monitoring_eng!$A$1:$CX$78,MATCH(Analysis!$A13,Monitoring_eng!$A:$A,0),MATCH(Analysis!AB$1,Monitoring_eng!$1:$1,0))</f>
        <v>yes</v>
      </c>
      <c r="AC13" s="25" t="str">
        <f>INDEX(Monitoring_eng!$A$1:$CX$78,MATCH(Analysis!$A13,Monitoring_eng!$A:$A,0),MATCH(Analysis!AC$1,Monitoring_eng!$1:$1,0))</f>
        <v>no</v>
      </c>
      <c r="AD13" s="25" t="str">
        <f>INDEX(Monitoring_eng!$A$1:$CX$78,MATCH(Analysis!$A13,Monitoring_eng!$A:$A,0),MATCH(Analysis!AD$1,Monitoring_eng!$1:$1,0))</f>
        <v>yes</v>
      </c>
      <c r="AE13" s="25" t="str">
        <f>INDEX(Monitoring_eng!$A$1:$CX$78,MATCH(Analysis!$A13,Monitoring_eng!$A:$A,0),MATCH(Analysis!AE$1,Monitoring_eng!$1:$1,0))</f>
        <v>partially</v>
      </c>
      <c r="AF13" s="25" t="str">
        <f>INDEX(Monitoring_eng!$A$1:$CX$78,MATCH(Analysis!$A13,Monitoring_eng!$A:$A,0),MATCH(Analysis!AF$1,Monitoring_eng!$1:$1,0))</f>
        <v>yes</v>
      </c>
      <c r="AG13" s="25" t="str">
        <f>INDEX(Monitoring_eng!$A$1:$CX$78,MATCH(Analysis!$A13,Monitoring_eng!$A:$A,0),MATCH(Analysis!AG$1,Monitoring_eng!$1:$1,0))</f>
        <v>yes</v>
      </c>
      <c r="AH13" s="25" t="str">
        <f>INDEX(Monitoring_eng!$A$1:$CX$78,MATCH(Analysis!$A13,Monitoring_eng!$A:$A,0),MATCH(Analysis!AH$1,Monitoring_eng!$1:$1,0))</f>
        <v>no</v>
      </c>
      <c r="AI13" s="25" t="str">
        <f>INDEX(Monitoring_eng!$A$1:$CX$78,MATCH(Analysis!$A13,Monitoring_eng!$A:$A,0),MATCH(Analysis!AI$1,Monitoring_eng!$1:$1,0))</f>
        <v>yes</v>
      </c>
      <c r="AJ13" s="25" t="str">
        <f>INDEX(Monitoring_eng!$A$1:$CX$78,MATCH(Analysis!$A13,Monitoring_eng!$A:$A,0),MATCH(Analysis!AJ$1,Monitoring_eng!$1:$1,0))</f>
        <v>partially</v>
      </c>
      <c r="AK13" s="25" t="str">
        <f>INDEX(Monitoring_eng!$A$1:$CX$78,MATCH(Analysis!$A13,Monitoring_eng!$A:$A,0),MATCH(Analysis!AK$1,Monitoring_eng!$1:$1,0))</f>
        <v>yes</v>
      </c>
      <c r="AL13" s="25" t="str">
        <f>INDEX(Monitoring_eng!$A$1:$CX$78,MATCH(Analysis!$A13,Monitoring_eng!$A:$A,0),MATCH(Analysis!AL$1,Monitoring_eng!$1:$1,0))</f>
        <v>yes</v>
      </c>
      <c r="AM13" s="25" t="str">
        <f>INDEX(Monitoring_eng!$A$1:$CX$78,MATCH(Analysis!$A13,Monitoring_eng!$A:$A,0),MATCH(Analysis!AM$1,Monitoring_eng!$1:$1,0))</f>
        <v>yes</v>
      </c>
      <c r="AN13" s="25" t="str">
        <f>INDEX(Monitoring_eng!$A$1:$CX$78,MATCH(Analysis!$A13,Monitoring_eng!$A:$A,0),MATCH(Analysis!AN$1,Monitoring_eng!$1:$1,0))</f>
        <v>partially</v>
      </c>
      <c r="AO13" s="25" t="str">
        <f>INDEX(Monitoring_eng!$A$1:$CX$78,MATCH(Analysis!$A13,Monitoring_eng!$A:$A,0),MATCH(Analysis!AO$1,Monitoring_eng!$1:$1,0))</f>
        <v>partially</v>
      </c>
      <c r="AP13" s="25" t="str">
        <f>INDEX(Monitoring_eng!$A$1:$CX$78,MATCH(Analysis!$A13,Monitoring_eng!$A:$A,0),MATCH(Analysis!AP$1,Monitoring_eng!$1:$1,0))</f>
        <v>yes</v>
      </c>
      <c r="AQ13" s="25" t="str">
        <f>INDEX(Monitoring_eng!$A$1:$CX$78,MATCH(Analysis!$A13,Monitoring_eng!$A:$A,0),MATCH(Analysis!AQ$1,Monitoring_eng!$1:$1,0))</f>
        <v>yes</v>
      </c>
      <c r="AR13" s="25" t="str">
        <f>INDEX(Monitoring_eng!$A$1:$CX$78,MATCH(Analysis!$A13,Monitoring_eng!$A:$A,0),MATCH(Analysis!AR$1,Monitoring_eng!$1:$1,0))</f>
        <v>yes</v>
      </c>
      <c r="AS13" s="25" t="str">
        <f>INDEX(Monitoring_eng!$A$1:$CX$78,MATCH(Analysis!$A13,Monitoring_eng!$A:$A,0),MATCH(Analysis!AS$1,Monitoring_eng!$1:$1,0))</f>
        <v>yes</v>
      </c>
      <c r="AT13" s="25" t="str">
        <f>INDEX(Monitoring_eng!$A$1:$CX$78,MATCH(Analysis!$A13,Monitoring_eng!$A:$A,0),MATCH(Analysis!AT$1,Monitoring_eng!$1:$1,0))</f>
        <v>no</v>
      </c>
      <c r="AU13" s="25" t="str">
        <f>INDEX(Monitoring_eng!$A$1:$CX$78,MATCH(Analysis!$A13,Monitoring_eng!$A:$A,0),MATCH(Analysis!AU$1,Monitoring_eng!$1:$1,0))</f>
        <v>yes</v>
      </c>
      <c r="AV13" s="25" t="str">
        <f>INDEX(Monitoring_eng!$A$1:$CX$78,MATCH(Analysis!$A13,Monitoring_eng!$A:$A,0),MATCH(Analysis!AV$1,Monitoring_eng!$1:$1,0))</f>
        <v>yes</v>
      </c>
      <c r="AW13" s="25" t="str">
        <f>INDEX(Monitoring_eng!$A$1:$CX$78,MATCH(Analysis!$A13,Monitoring_eng!$A:$A,0),MATCH(Analysis!AW$1,Monitoring_eng!$1:$1,0))</f>
        <v>yes</v>
      </c>
      <c r="AX13" s="25" t="str">
        <f>INDEX(Monitoring_eng!$A$1:$CX$78,MATCH(Analysis!$A13,Monitoring_eng!$A:$A,0),MATCH(Analysis!AX$1,Monitoring_eng!$1:$1,0))</f>
        <v>partially</v>
      </c>
      <c r="AY13" s="25" t="str">
        <f>INDEX(Monitoring_eng!$A$1:$CX$78,MATCH(Analysis!$A13,Monitoring_eng!$A:$A,0),MATCH(Analysis!AY$1,Monitoring_eng!$1:$1,0))</f>
        <v>yes</v>
      </c>
      <c r="AZ13" s="25" t="str">
        <f>INDEX(Monitoring_eng!$A$1:$CX$78,MATCH(Analysis!$A13,Monitoring_eng!$A:$A,0),MATCH(Analysis!AZ$1,Monitoring_eng!$1:$1,0))</f>
        <v>yes</v>
      </c>
      <c r="BA13" s="37" t="s">
        <v>621</v>
      </c>
      <c r="BB13" s="37">
        <f t="shared" si="0"/>
        <v>34</v>
      </c>
      <c r="BC13" s="37" t="s">
        <v>622</v>
      </c>
      <c r="BD13" s="37">
        <f t="shared" si="1"/>
        <v>10</v>
      </c>
      <c r="BE13" s="37" t="s">
        <v>623</v>
      </c>
      <c r="BF13" s="37">
        <f t="shared" si="2"/>
        <v>6</v>
      </c>
      <c r="BG13" s="37" t="s">
        <v>755</v>
      </c>
      <c r="BH13" s="37">
        <f t="shared" si="3"/>
        <v>0</v>
      </c>
      <c r="BI13" s="37">
        <f t="shared" si="4"/>
        <v>50</v>
      </c>
      <c r="BJ13" s="37">
        <f t="shared" si="5"/>
        <v>50</v>
      </c>
      <c r="BK13" s="37" t="str">
        <f t="shared" si="6"/>
        <v>yes</v>
      </c>
      <c r="BL13" s="37" t="str">
        <f t="shared" si="7"/>
        <v>no</v>
      </c>
      <c r="BM13" s="37">
        <f t="shared" si="8"/>
        <v>34</v>
      </c>
      <c r="BN13" s="37">
        <f t="shared" si="9"/>
        <v>10</v>
      </c>
      <c r="BO13" s="69">
        <f t="shared" si="10"/>
        <v>0.68</v>
      </c>
      <c r="BP13" s="69">
        <f t="shared" si="11"/>
        <v>0.2</v>
      </c>
      <c r="BQ13" s="70">
        <f>COUNTIFS($C13:$AZ13,$BK13,Results!$T$87:$BQ$87,BQ$1)/((COUNTIF(Results!$T$87:$BQ$87,BQ$1)-COUNTIFS($C13:$AZ13,"N/A",Results!$T$87:$BQ$87,BQ$1)))</f>
        <v>0.76470588235294112</v>
      </c>
      <c r="BR13" s="70">
        <f>COUNTIFS($C13:$AZ13,$BK13,Results!$T$87:$BQ$87,BR$1)/((COUNTIF(Results!$T$87:$BQ$87,BR$1)-COUNTIFS($C13:$AZ13,"N/A",Results!$T$87:$BQ$87,BR$1)))</f>
        <v>0.75</v>
      </c>
      <c r="BS13" s="70">
        <f>COUNTIFS($C13:$AZ13,$BK13,Results!$T$87:$BQ$87,BS$1)/((COUNTIF(Results!$T$87:$BQ$87,BS$1)-COUNTIFS($C13:$AZ13,"N/A",Results!$T$87:$BQ$87,BS$1)))</f>
        <v>0.5</v>
      </c>
      <c r="BT13" s="70">
        <f>COUNTIFS($C13:$AZ13,$BK13,Results!$T$87:$BQ$87,BT$1)/((COUNTIF(Results!$T$87:$BQ$87,BT$1)-COUNTIFS($C13:$AZ13,"N/A",Results!$T$87:$BQ$87,BT$1)))</f>
        <v>0.61538461538461542</v>
      </c>
      <c r="BU13" s="70">
        <f>COUNTIFS($C13:$AZ13,$BK13,Results!$T$89:$BQ$89,BU$1)/((COUNTIF(Results!$T$89:$BQ$89,BU$1)-COUNTIFS($C13:$AZ13,"N/A",Results!$T$89:$BQ$89,BU$1)))</f>
        <v>0.53333333333333333</v>
      </c>
      <c r="BV13" s="70">
        <f>COUNTIFS($C13:$AZ13,$BK13,Results!$T$89:$BQ$89,BV$1)/((COUNTIF(Results!$T$89:$BQ$89,BV$1)-COUNTIFS($C13:$AZ13,"N/A",Results!$T$89:$BQ$89,BV$1)))</f>
        <v>0.72727272727272729</v>
      </c>
      <c r="BW13" s="70">
        <f>COUNTIFS($C13:$AZ13,$BK13,Results!$T$89:$BQ$89,BW$1)/((COUNTIF(Results!$T$89:$BQ$89,BW$1)-COUNTIFS($C13:$AZ13,"N/A",Results!$T$89:$BQ$89,BW$1)))</f>
        <v>0.77777777777777779</v>
      </c>
      <c r="BX13" s="70">
        <f>COUNTIFS($C13:$AZ13,$BK13,Results!$T$89:$BQ$89,BX$1)/((COUNTIF(Results!$T$89:$BQ$89,BX$1)-COUNTIFS($C13:$AZ13,"N/A",Results!$T$89:$BQ$89,BX$1)))</f>
        <v>0.75</v>
      </c>
      <c r="BY13" s="70">
        <f>COUNTIFS($C13:$AZ13,$BK13,Results!$T$90:$BQ$90,BY$1)/((COUNTIF(Results!$T$90:$BQ$90,BY$1)-COUNTIFS($C13:$AZ13,"N/A",Results!$T$90:$BQ$90,BY$1)))</f>
        <v>0.6470588235294118</v>
      </c>
      <c r="BZ13" s="70">
        <f>COUNTIFS($C13:$AZ13,$BK13,Results!$T$90:$BQ$90,BZ$1)/((COUNTIF(Results!$T$90:$BQ$90,BZ$1)-COUNTIFS($C13:$AZ13,"N/A",Results!$T$90:$BQ$90,BZ$1)))</f>
        <v>0.76470588235294112</v>
      </c>
      <c r="CA13" s="70">
        <f>COUNTIFS($C13:$AZ13,$BK13,Results!$T$90:$BQ$90,CA$1)/((COUNTIF(Results!$T$90:$BQ$90,CA$1)-COUNTIFS($C13:$AZ13,"N/A",Results!$T$90:$BQ$90,CA$1)))</f>
        <v>0.625</v>
      </c>
      <c r="CB13" s="70">
        <f>COUNTIFS($C13:$AZ13,$BK13,Results!$T$91:$BQ$91,CB$1)/((COUNTIF(Results!$T$91:$BQ$91,CB$1)-COUNTIFS($C13:$AZ13,"N/A",Results!$T$91:$BQ$91,CB$1)))</f>
        <v>0.76470588235294112</v>
      </c>
      <c r="CC13" s="70">
        <f>COUNTIFS($C13:$AZ13,$BK13,Results!$T$91:$BQ$91,CC$1)/((COUNTIF(Results!$T$91:$BQ$91,CC$1)-COUNTIFS($C13:$AZ13,"N/A",Results!$T$91:$BQ$91,CC$1)))</f>
        <v>0.6470588235294118</v>
      </c>
      <c r="CD13" s="37"/>
    </row>
    <row r="14" spans="1:82" x14ac:dyDescent="0.3">
      <c r="A14" s="37" t="s">
        <v>315</v>
      </c>
      <c r="B14" s="38" t="s">
        <v>92</v>
      </c>
      <c r="C14" s="25" t="str">
        <f>INDEX(Monitoring_eng!$A$1:$CX$78,MATCH(Analysis!$A14,Monitoring_eng!$A:$A,0),MATCH(Analysis!C$1,Monitoring_eng!$1:$1,0))</f>
        <v>yes</v>
      </c>
      <c r="D14" s="25" t="str">
        <f>INDEX(Monitoring_eng!$A$1:$CX$78,MATCH(Analysis!$A14,Monitoring_eng!$A:$A,0),MATCH(Analysis!D$1,Monitoring_eng!$1:$1,0))</f>
        <v>partially</v>
      </c>
      <c r="E14" s="25" t="str">
        <f>INDEX(Monitoring_eng!$A$1:$CX$78,MATCH(Analysis!$A14,Monitoring_eng!$A:$A,0),MATCH(Analysis!E$1,Monitoring_eng!$1:$1,0))</f>
        <v>yes</v>
      </c>
      <c r="F14" s="25" t="str">
        <f>INDEX(Monitoring_eng!$A$1:$CX$78,MATCH(Analysis!$A14,Monitoring_eng!$A:$A,0),MATCH(Analysis!F$1,Monitoring_eng!$1:$1,0))</f>
        <v>yes</v>
      </c>
      <c r="G14" s="25" t="str">
        <f>INDEX(Monitoring_eng!$A$1:$CX$78,MATCH(Analysis!$A14,Monitoring_eng!$A:$A,0),MATCH(Analysis!G$1,Monitoring_eng!$1:$1,0))</f>
        <v>yes</v>
      </c>
      <c r="H14" s="25" t="str">
        <f>INDEX(Monitoring_eng!$A$1:$CX$78,MATCH(Analysis!$A14,Monitoring_eng!$A:$A,0),MATCH(Analysis!H$1,Monitoring_eng!$1:$1,0))</f>
        <v>yes</v>
      </c>
      <c r="I14" s="25" t="str">
        <f>INDEX(Monitoring_eng!$A$1:$CX$78,MATCH(Analysis!$A14,Monitoring_eng!$A:$A,0),MATCH(Analysis!I$1,Monitoring_eng!$1:$1,0))</f>
        <v>yes</v>
      </c>
      <c r="J14" s="25" t="str">
        <f>INDEX(Monitoring_eng!$A$1:$CX$78,MATCH(Analysis!$A14,Monitoring_eng!$A:$A,0),MATCH(Analysis!J$1,Monitoring_eng!$1:$1,0))</f>
        <v>yes</v>
      </c>
      <c r="K14" s="25" t="str">
        <f>INDEX(Monitoring_eng!$A$1:$CX$78,MATCH(Analysis!$A14,Monitoring_eng!$A:$A,0),MATCH(Analysis!K$1,Monitoring_eng!$1:$1,0))</f>
        <v>yes</v>
      </c>
      <c r="L14" s="25" t="str">
        <f>INDEX(Monitoring_eng!$A$1:$CX$78,MATCH(Analysis!$A14,Monitoring_eng!$A:$A,0),MATCH(Analysis!L$1,Monitoring_eng!$1:$1,0))</f>
        <v>yes</v>
      </c>
      <c r="M14" s="25" t="str">
        <f>INDEX(Monitoring_eng!$A$1:$CX$78,MATCH(Analysis!$A14,Monitoring_eng!$A:$A,0),MATCH(Analysis!M$1,Monitoring_eng!$1:$1,0))</f>
        <v>yes</v>
      </c>
      <c r="N14" s="25" t="str">
        <f>INDEX(Monitoring_eng!$A$1:$CX$78,MATCH(Analysis!$A14,Monitoring_eng!$A:$A,0),MATCH(Analysis!N$1,Monitoring_eng!$1:$1,0))</f>
        <v>partially</v>
      </c>
      <c r="O14" s="25" t="str">
        <f>INDEX(Monitoring_eng!$A$1:$CX$78,MATCH(Analysis!$A14,Monitoring_eng!$A:$A,0),MATCH(Analysis!O$1,Monitoring_eng!$1:$1,0))</f>
        <v>yes</v>
      </c>
      <c r="P14" s="25" t="str">
        <f>INDEX(Monitoring_eng!$A$1:$CX$78,MATCH(Analysis!$A14,Monitoring_eng!$A:$A,0),MATCH(Analysis!P$1,Monitoring_eng!$1:$1,0))</f>
        <v>yes</v>
      </c>
      <c r="Q14" s="25" t="str">
        <f>INDEX(Monitoring_eng!$A$1:$CX$78,MATCH(Analysis!$A14,Monitoring_eng!$A:$A,0),MATCH(Analysis!Q$1,Monitoring_eng!$1:$1,0))</f>
        <v>yes</v>
      </c>
      <c r="R14" s="25" t="str">
        <f>INDEX(Monitoring_eng!$A$1:$CX$78,MATCH(Analysis!$A14,Monitoring_eng!$A:$A,0),MATCH(Analysis!R$1,Monitoring_eng!$1:$1,0))</f>
        <v>yes</v>
      </c>
      <c r="S14" s="25" t="str">
        <f>INDEX(Monitoring_eng!$A$1:$CX$78,MATCH(Analysis!$A14,Monitoring_eng!$A:$A,0),MATCH(Analysis!S$1,Monitoring_eng!$1:$1,0))</f>
        <v>no</v>
      </c>
      <c r="T14" s="25" t="str">
        <f>INDEX(Monitoring_eng!$A$1:$CX$78,MATCH(Analysis!$A14,Monitoring_eng!$A:$A,0),MATCH(Analysis!T$1,Monitoring_eng!$1:$1,0))</f>
        <v>yes</v>
      </c>
      <c r="U14" s="25" t="str">
        <f>INDEX(Monitoring_eng!$A$1:$CX$78,MATCH(Analysis!$A14,Monitoring_eng!$A:$A,0),MATCH(Analysis!U$1,Monitoring_eng!$1:$1,0))</f>
        <v>yes</v>
      </c>
      <c r="V14" s="25" t="str">
        <f>INDEX(Monitoring_eng!$A$1:$CX$78,MATCH(Analysis!$A14,Monitoring_eng!$A:$A,0),MATCH(Analysis!V$1,Monitoring_eng!$1:$1,0))</f>
        <v>yes</v>
      </c>
      <c r="W14" s="25" t="str">
        <f>INDEX(Monitoring_eng!$A$1:$CX$78,MATCH(Analysis!$A14,Monitoring_eng!$A:$A,0),MATCH(Analysis!W$1,Monitoring_eng!$1:$1,0))</f>
        <v>yes</v>
      </c>
      <c r="X14" s="25" t="str">
        <f>INDEX(Monitoring_eng!$A$1:$CX$78,MATCH(Analysis!$A14,Monitoring_eng!$A:$A,0),MATCH(Analysis!X$1,Monitoring_eng!$1:$1,0))</f>
        <v>yes</v>
      </c>
      <c r="Y14" s="25" t="str">
        <f>INDEX(Monitoring_eng!$A$1:$CX$78,MATCH(Analysis!$A14,Monitoring_eng!$A:$A,0),MATCH(Analysis!Y$1,Monitoring_eng!$1:$1,0))</f>
        <v>yes</v>
      </c>
      <c r="Z14" s="25" t="str">
        <f>INDEX(Monitoring_eng!$A$1:$CX$78,MATCH(Analysis!$A14,Monitoring_eng!$A:$A,0),MATCH(Analysis!Z$1,Monitoring_eng!$1:$1,0))</f>
        <v>yes</v>
      </c>
      <c r="AA14" s="25" t="str">
        <f>INDEX(Monitoring_eng!$A$1:$CX$78,MATCH(Analysis!$A14,Monitoring_eng!$A:$A,0),MATCH(Analysis!AA$1,Monitoring_eng!$1:$1,0))</f>
        <v>yes</v>
      </c>
      <c r="AB14" s="25" t="str">
        <f>INDEX(Monitoring_eng!$A$1:$CX$78,MATCH(Analysis!$A14,Monitoring_eng!$A:$A,0),MATCH(Analysis!AB$1,Monitoring_eng!$1:$1,0))</f>
        <v>yes</v>
      </c>
      <c r="AC14" s="25" t="str">
        <f>INDEX(Monitoring_eng!$A$1:$CX$78,MATCH(Analysis!$A14,Monitoring_eng!$A:$A,0),MATCH(Analysis!AC$1,Monitoring_eng!$1:$1,0))</f>
        <v>partially</v>
      </c>
      <c r="AD14" s="25" t="str">
        <f>INDEX(Monitoring_eng!$A$1:$CX$78,MATCH(Analysis!$A14,Monitoring_eng!$A:$A,0),MATCH(Analysis!AD$1,Monitoring_eng!$1:$1,0))</f>
        <v>yes</v>
      </c>
      <c r="AE14" s="25" t="str">
        <f>INDEX(Monitoring_eng!$A$1:$CX$78,MATCH(Analysis!$A14,Monitoring_eng!$A:$A,0),MATCH(Analysis!AE$1,Monitoring_eng!$1:$1,0))</f>
        <v>yes</v>
      </c>
      <c r="AF14" s="25" t="str">
        <f>INDEX(Monitoring_eng!$A$1:$CX$78,MATCH(Analysis!$A14,Monitoring_eng!$A:$A,0),MATCH(Analysis!AF$1,Monitoring_eng!$1:$1,0))</f>
        <v>yes</v>
      </c>
      <c r="AG14" s="25" t="str">
        <f>INDEX(Monitoring_eng!$A$1:$CX$78,MATCH(Analysis!$A14,Monitoring_eng!$A:$A,0),MATCH(Analysis!AG$1,Monitoring_eng!$1:$1,0))</f>
        <v>partially</v>
      </c>
      <c r="AH14" s="25" t="str">
        <f>INDEX(Monitoring_eng!$A$1:$CX$78,MATCH(Analysis!$A14,Monitoring_eng!$A:$A,0),MATCH(Analysis!AH$1,Monitoring_eng!$1:$1,0))</f>
        <v>partially</v>
      </c>
      <c r="AI14" s="25" t="str">
        <f>INDEX(Monitoring_eng!$A$1:$CX$78,MATCH(Analysis!$A14,Monitoring_eng!$A:$A,0),MATCH(Analysis!AI$1,Monitoring_eng!$1:$1,0))</f>
        <v>partially</v>
      </c>
      <c r="AJ14" s="25" t="str">
        <f>INDEX(Monitoring_eng!$A$1:$CX$78,MATCH(Analysis!$A14,Monitoring_eng!$A:$A,0),MATCH(Analysis!AJ$1,Monitoring_eng!$1:$1,0))</f>
        <v>yes</v>
      </c>
      <c r="AK14" s="25" t="str">
        <f>INDEX(Monitoring_eng!$A$1:$CX$78,MATCH(Analysis!$A14,Monitoring_eng!$A:$A,0),MATCH(Analysis!AK$1,Monitoring_eng!$1:$1,0))</f>
        <v>partially</v>
      </c>
      <c r="AL14" s="25" t="str">
        <f>INDEX(Monitoring_eng!$A$1:$CX$78,MATCH(Analysis!$A14,Monitoring_eng!$A:$A,0),MATCH(Analysis!AL$1,Monitoring_eng!$1:$1,0))</f>
        <v>yes</v>
      </c>
      <c r="AM14" s="25" t="str">
        <f>INDEX(Monitoring_eng!$A$1:$CX$78,MATCH(Analysis!$A14,Monitoring_eng!$A:$A,0),MATCH(Analysis!AM$1,Monitoring_eng!$1:$1,0))</f>
        <v>yes</v>
      </c>
      <c r="AN14" s="25" t="str">
        <f>INDEX(Monitoring_eng!$A$1:$CX$78,MATCH(Analysis!$A14,Monitoring_eng!$A:$A,0),MATCH(Analysis!AN$1,Monitoring_eng!$1:$1,0))</f>
        <v>yes</v>
      </c>
      <c r="AO14" s="25" t="str">
        <f>INDEX(Monitoring_eng!$A$1:$CX$78,MATCH(Analysis!$A14,Monitoring_eng!$A:$A,0),MATCH(Analysis!AO$1,Monitoring_eng!$1:$1,0))</f>
        <v>yes</v>
      </c>
      <c r="AP14" s="25" t="str">
        <f>INDEX(Monitoring_eng!$A$1:$CX$78,MATCH(Analysis!$A14,Monitoring_eng!$A:$A,0),MATCH(Analysis!AP$1,Monitoring_eng!$1:$1,0))</f>
        <v>yes</v>
      </c>
      <c r="AQ14" s="25" t="str">
        <f>INDEX(Monitoring_eng!$A$1:$CX$78,MATCH(Analysis!$A14,Monitoring_eng!$A:$A,0),MATCH(Analysis!AQ$1,Monitoring_eng!$1:$1,0))</f>
        <v>yes</v>
      </c>
      <c r="AR14" s="25" t="str">
        <f>INDEX(Monitoring_eng!$A$1:$CX$78,MATCH(Analysis!$A14,Monitoring_eng!$A:$A,0),MATCH(Analysis!AR$1,Monitoring_eng!$1:$1,0))</f>
        <v>yes</v>
      </c>
      <c r="AS14" s="25" t="str">
        <f>INDEX(Monitoring_eng!$A$1:$CX$78,MATCH(Analysis!$A14,Monitoring_eng!$A:$A,0),MATCH(Analysis!AS$1,Monitoring_eng!$1:$1,0))</f>
        <v>yes</v>
      </c>
      <c r="AT14" s="25" t="str">
        <f>INDEX(Monitoring_eng!$A$1:$CX$78,MATCH(Analysis!$A14,Monitoring_eng!$A:$A,0),MATCH(Analysis!AT$1,Monitoring_eng!$1:$1,0))</f>
        <v>yes</v>
      </c>
      <c r="AU14" s="25" t="str">
        <f>INDEX(Monitoring_eng!$A$1:$CX$78,MATCH(Analysis!$A14,Monitoring_eng!$A:$A,0),MATCH(Analysis!AU$1,Monitoring_eng!$1:$1,0))</f>
        <v>partially</v>
      </c>
      <c r="AV14" s="25" t="str">
        <f>INDEX(Monitoring_eng!$A$1:$CX$78,MATCH(Analysis!$A14,Monitoring_eng!$A:$A,0),MATCH(Analysis!AV$1,Monitoring_eng!$1:$1,0))</f>
        <v>yes</v>
      </c>
      <c r="AW14" s="25" t="str">
        <f>INDEX(Monitoring_eng!$A$1:$CX$78,MATCH(Analysis!$A14,Monitoring_eng!$A:$A,0),MATCH(Analysis!AW$1,Monitoring_eng!$1:$1,0))</f>
        <v>yes</v>
      </c>
      <c r="AX14" s="25" t="str">
        <f>INDEX(Monitoring_eng!$A$1:$CX$78,MATCH(Analysis!$A14,Monitoring_eng!$A:$A,0),MATCH(Analysis!AX$1,Monitoring_eng!$1:$1,0))</f>
        <v>yes</v>
      </c>
      <c r="AY14" s="25" t="str">
        <f>INDEX(Monitoring_eng!$A$1:$CX$78,MATCH(Analysis!$A14,Monitoring_eng!$A:$A,0),MATCH(Analysis!AY$1,Monitoring_eng!$1:$1,0))</f>
        <v>yes</v>
      </c>
      <c r="AZ14" s="25" t="str">
        <f>INDEX(Monitoring_eng!$A$1:$CX$78,MATCH(Analysis!$A14,Monitoring_eng!$A:$A,0),MATCH(Analysis!AZ$1,Monitoring_eng!$1:$1,0))</f>
        <v>yes</v>
      </c>
      <c r="BA14" s="37" t="s">
        <v>621</v>
      </c>
      <c r="BB14" s="37">
        <f t="shared" si="0"/>
        <v>41</v>
      </c>
      <c r="BC14" s="37" t="s">
        <v>622</v>
      </c>
      <c r="BD14" s="37">
        <f t="shared" si="1"/>
        <v>1</v>
      </c>
      <c r="BE14" s="37" t="s">
        <v>623</v>
      </c>
      <c r="BF14" s="37">
        <f t="shared" si="2"/>
        <v>8</v>
      </c>
      <c r="BG14" s="37" t="s">
        <v>755</v>
      </c>
      <c r="BH14" s="37">
        <f t="shared" si="3"/>
        <v>0</v>
      </c>
      <c r="BI14" s="37">
        <f t="shared" si="4"/>
        <v>50</v>
      </c>
      <c r="BJ14" s="37">
        <f t="shared" si="5"/>
        <v>50</v>
      </c>
      <c r="BK14" s="37" t="str">
        <f t="shared" si="6"/>
        <v>yes</v>
      </c>
      <c r="BL14" s="37" t="str">
        <f t="shared" si="7"/>
        <v>no</v>
      </c>
      <c r="BM14" s="37">
        <f t="shared" si="8"/>
        <v>41</v>
      </c>
      <c r="BN14" s="37">
        <f t="shared" si="9"/>
        <v>1</v>
      </c>
      <c r="BO14" s="69">
        <f t="shared" si="10"/>
        <v>0.82</v>
      </c>
      <c r="BP14" s="69">
        <f t="shared" si="11"/>
        <v>0.02</v>
      </c>
      <c r="BQ14" s="70">
        <f>COUNTIFS($C14:$AZ14,$BK14,Results!$T$87:$BQ$87,BQ$1)/((COUNTIF(Results!$T$87:$BQ$87,BQ$1)-COUNTIFS($C14:$AZ14,"N/A",Results!$T$87:$BQ$87,BQ$1)))</f>
        <v>0.88235294117647056</v>
      </c>
      <c r="BR14" s="70">
        <f>COUNTIFS($C14:$AZ14,$BK14,Results!$T$87:$BQ$87,BR$1)/((COUNTIF(Results!$T$87:$BQ$87,BR$1)-COUNTIFS($C14:$AZ14,"N/A",Results!$T$87:$BQ$87,BR$1)))</f>
        <v>1</v>
      </c>
      <c r="BS14" s="70">
        <f>COUNTIFS($C14:$AZ14,$BK14,Results!$T$87:$BQ$87,BS$1)/((COUNTIF(Results!$T$87:$BQ$87,BS$1)-COUNTIFS($C14:$AZ14,"N/A",Results!$T$87:$BQ$87,BS$1)))</f>
        <v>1</v>
      </c>
      <c r="BT14" s="70">
        <f>COUNTIFS($C14:$AZ14,$BK14,Results!$T$87:$BQ$87,BT$1)/((COUNTIF(Results!$T$87:$BQ$87,BT$1)-COUNTIFS($C14:$AZ14,"N/A",Results!$T$87:$BQ$87,BT$1)))</f>
        <v>0.46153846153846156</v>
      </c>
      <c r="BU14" s="70">
        <f>COUNTIFS($C14:$AZ14,$BK14,Results!$T$89:$BQ$89,BU$1)/((COUNTIF(Results!$T$89:$BQ$89,BU$1)-COUNTIFS($C14:$AZ14,"N/A",Results!$T$89:$BQ$89,BU$1)))</f>
        <v>0.73333333333333328</v>
      </c>
      <c r="BV14" s="70">
        <f>COUNTIFS($C14:$AZ14,$BK14,Results!$T$89:$BQ$89,BV$1)/((COUNTIF(Results!$T$89:$BQ$89,BV$1)-COUNTIFS($C14:$AZ14,"N/A",Results!$T$89:$BQ$89,BV$1)))</f>
        <v>0.86363636363636365</v>
      </c>
      <c r="BW14" s="70">
        <f>COUNTIFS($C14:$AZ14,$BK14,Results!$T$89:$BQ$89,BW$1)/((COUNTIF(Results!$T$89:$BQ$89,BW$1)-COUNTIFS($C14:$AZ14,"N/A",Results!$T$89:$BQ$89,BW$1)))</f>
        <v>0.88888888888888884</v>
      </c>
      <c r="BX14" s="70">
        <f>COUNTIFS($C14:$AZ14,$BK14,Results!$T$89:$BQ$89,BX$1)/((COUNTIF(Results!$T$89:$BQ$89,BX$1)-COUNTIFS($C14:$AZ14,"N/A",Results!$T$89:$BQ$89,BX$1)))</f>
        <v>0.75</v>
      </c>
      <c r="BY14" s="70">
        <f>COUNTIFS($C14:$AZ14,$BK14,Results!$T$90:$BQ$90,BY$1)/((COUNTIF(Results!$T$90:$BQ$90,BY$1)-COUNTIFS($C14:$AZ14,"N/A",Results!$T$90:$BQ$90,BY$1)))</f>
        <v>0.76470588235294112</v>
      </c>
      <c r="BZ14" s="70">
        <f>COUNTIFS($C14:$AZ14,$BK14,Results!$T$90:$BQ$90,BZ$1)/((COUNTIF(Results!$T$90:$BQ$90,BZ$1)-COUNTIFS($C14:$AZ14,"N/A",Results!$T$90:$BQ$90,BZ$1)))</f>
        <v>0.94117647058823528</v>
      </c>
      <c r="CA14" s="70">
        <f>COUNTIFS($C14:$AZ14,$BK14,Results!$T$90:$BQ$90,CA$1)/((COUNTIF(Results!$T$90:$BQ$90,CA$1)-COUNTIFS($C14:$AZ14,"N/A",Results!$T$90:$BQ$90,CA$1)))</f>
        <v>0.75</v>
      </c>
      <c r="CB14" s="70">
        <f>COUNTIFS($C14:$AZ14,$BK14,Results!$T$91:$BQ$91,CB$1)/((COUNTIF(Results!$T$91:$BQ$91,CB$1)-COUNTIFS($C14:$AZ14,"N/A",Results!$T$91:$BQ$91,CB$1)))</f>
        <v>0.94117647058823528</v>
      </c>
      <c r="CC14" s="70">
        <f>COUNTIFS($C14:$AZ14,$BK14,Results!$T$91:$BQ$91,CC$1)/((COUNTIF(Results!$T$91:$BQ$91,CC$1)-COUNTIFS($C14:$AZ14,"N/A",Results!$T$91:$BQ$91,CC$1)))</f>
        <v>0.76470588235294112</v>
      </c>
      <c r="CD14" s="37"/>
    </row>
    <row r="15" spans="1:82" x14ac:dyDescent="0.3">
      <c r="A15" s="37" t="s">
        <v>316</v>
      </c>
      <c r="B15" s="38" t="s">
        <v>93</v>
      </c>
      <c r="C15" s="25" t="str">
        <f>INDEX(Monitoring_eng!$A$1:$CX$78,MATCH(Analysis!$A15,Monitoring_eng!$A:$A,0),MATCH(Analysis!C$1,Monitoring_eng!$1:$1,0))</f>
        <v>yes</v>
      </c>
      <c r="D15" s="25" t="str">
        <f>INDEX(Monitoring_eng!$A$1:$CX$78,MATCH(Analysis!$A15,Monitoring_eng!$A:$A,0),MATCH(Analysis!D$1,Monitoring_eng!$1:$1,0))</f>
        <v>yes</v>
      </c>
      <c r="E15" s="25" t="str">
        <f>INDEX(Monitoring_eng!$A$1:$CX$78,MATCH(Analysis!$A15,Monitoring_eng!$A:$A,0),MATCH(Analysis!E$1,Monitoring_eng!$1:$1,0))</f>
        <v>yes</v>
      </c>
      <c r="F15" s="25" t="str">
        <f>INDEX(Monitoring_eng!$A$1:$CX$78,MATCH(Analysis!$A15,Monitoring_eng!$A:$A,0),MATCH(Analysis!F$1,Monitoring_eng!$1:$1,0))</f>
        <v>yes</v>
      </c>
      <c r="G15" s="25" t="str">
        <f>INDEX(Monitoring_eng!$A$1:$CX$78,MATCH(Analysis!$A15,Monitoring_eng!$A:$A,0),MATCH(Analysis!G$1,Monitoring_eng!$1:$1,0))</f>
        <v>yes</v>
      </c>
      <c r="H15" s="25" t="str">
        <f>INDEX(Monitoring_eng!$A$1:$CX$78,MATCH(Analysis!$A15,Monitoring_eng!$A:$A,0),MATCH(Analysis!H$1,Monitoring_eng!$1:$1,0))</f>
        <v>yes</v>
      </c>
      <c r="I15" s="25" t="str">
        <f>INDEX(Monitoring_eng!$A$1:$CX$78,MATCH(Analysis!$A15,Monitoring_eng!$A:$A,0),MATCH(Analysis!I$1,Monitoring_eng!$1:$1,0))</f>
        <v>yes</v>
      </c>
      <c r="J15" s="25" t="str">
        <f>INDEX(Monitoring_eng!$A$1:$CX$78,MATCH(Analysis!$A15,Monitoring_eng!$A:$A,0),MATCH(Analysis!J$1,Monitoring_eng!$1:$1,0))</f>
        <v>yes</v>
      </c>
      <c r="K15" s="25" t="str">
        <f>INDEX(Monitoring_eng!$A$1:$CX$78,MATCH(Analysis!$A15,Monitoring_eng!$A:$A,0),MATCH(Analysis!K$1,Monitoring_eng!$1:$1,0))</f>
        <v>yes</v>
      </c>
      <c r="L15" s="25" t="str">
        <f>INDEX(Monitoring_eng!$A$1:$CX$78,MATCH(Analysis!$A15,Monitoring_eng!$A:$A,0),MATCH(Analysis!L$1,Monitoring_eng!$1:$1,0))</f>
        <v>yes</v>
      </c>
      <c r="M15" s="25" t="str">
        <f>INDEX(Monitoring_eng!$A$1:$CX$78,MATCH(Analysis!$A15,Monitoring_eng!$A:$A,0),MATCH(Analysis!M$1,Monitoring_eng!$1:$1,0))</f>
        <v>yes</v>
      </c>
      <c r="N15" s="25" t="str">
        <f>INDEX(Monitoring_eng!$A$1:$CX$78,MATCH(Analysis!$A15,Monitoring_eng!$A:$A,0),MATCH(Analysis!N$1,Monitoring_eng!$1:$1,0))</f>
        <v>partially</v>
      </c>
      <c r="O15" s="25" t="str">
        <f>INDEX(Monitoring_eng!$A$1:$CX$78,MATCH(Analysis!$A15,Monitoring_eng!$A:$A,0),MATCH(Analysis!O$1,Monitoring_eng!$1:$1,0))</f>
        <v>yes</v>
      </c>
      <c r="P15" s="25" t="str">
        <f>INDEX(Monitoring_eng!$A$1:$CX$78,MATCH(Analysis!$A15,Monitoring_eng!$A:$A,0),MATCH(Analysis!P$1,Monitoring_eng!$1:$1,0))</f>
        <v>yes</v>
      </c>
      <c r="Q15" s="25" t="str">
        <f>INDEX(Monitoring_eng!$A$1:$CX$78,MATCH(Analysis!$A15,Monitoring_eng!$A:$A,0),MATCH(Analysis!Q$1,Monitoring_eng!$1:$1,0))</f>
        <v>yes</v>
      </c>
      <c r="R15" s="25" t="str">
        <f>INDEX(Monitoring_eng!$A$1:$CX$78,MATCH(Analysis!$A15,Monitoring_eng!$A:$A,0),MATCH(Analysis!R$1,Monitoring_eng!$1:$1,0))</f>
        <v>yes</v>
      </c>
      <c r="S15" s="25" t="str">
        <f>INDEX(Monitoring_eng!$A$1:$CX$78,MATCH(Analysis!$A15,Monitoring_eng!$A:$A,0),MATCH(Analysis!S$1,Monitoring_eng!$1:$1,0))</f>
        <v>yes</v>
      </c>
      <c r="T15" s="25" t="str">
        <f>INDEX(Monitoring_eng!$A$1:$CX$78,MATCH(Analysis!$A15,Monitoring_eng!$A:$A,0),MATCH(Analysis!T$1,Monitoring_eng!$1:$1,0))</f>
        <v>yes</v>
      </c>
      <c r="U15" s="25" t="str">
        <f>INDEX(Monitoring_eng!$A$1:$CX$78,MATCH(Analysis!$A15,Monitoring_eng!$A:$A,0),MATCH(Analysis!U$1,Monitoring_eng!$1:$1,0))</f>
        <v>yes</v>
      </c>
      <c r="V15" s="25" t="str">
        <f>INDEX(Monitoring_eng!$A$1:$CX$78,MATCH(Analysis!$A15,Monitoring_eng!$A:$A,0),MATCH(Analysis!V$1,Monitoring_eng!$1:$1,0))</f>
        <v>yes</v>
      </c>
      <c r="W15" s="25" t="str">
        <f>INDEX(Monitoring_eng!$A$1:$CX$78,MATCH(Analysis!$A15,Monitoring_eng!$A:$A,0),MATCH(Analysis!W$1,Monitoring_eng!$1:$1,0))</f>
        <v>yes</v>
      </c>
      <c r="X15" s="25" t="str">
        <f>INDEX(Monitoring_eng!$A$1:$CX$78,MATCH(Analysis!$A15,Monitoring_eng!$A:$A,0),MATCH(Analysis!X$1,Monitoring_eng!$1:$1,0))</f>
        <v>yes</v>
      </c>
      <c r="Y15" s="25" t="str">
        <f>INDEX(Monitoring_eng!$A$1:$CX$78,MATCH(Analysis!$A15,Monitoring_eng!$A:$A,0),MATCH(Analysis!Y$1,Monitoring_eng!$1:$1,0))</f>
        <v>yes</v>
      </c>
      <c r="Z15" s="25" t="str">
        <f>INDEX(Monitoring_eng!$A$1:$CX$78,MATCH(Analysis!$A15,Monitoring_eng!$A:$A,0),MATCH(Analysis!Z$1,Monitoring_eng!$1:$1,0))</f>
        <v>yes</v>
      </c>
      <c r="AA15" s="25" t="str">
        <f>INDEX(Monitoring_eng!$A$1:$CX$78,MATCH(Analysis!$A15,Monitoring_eng!$A:$A,0),MATCH(Analysis!AA$1,Monitoring_eng!$1:$1,0))</f>
        <v>yes</v>
      </c>
      <c r="AB15" s="25" t="str">
        <f>INDEX(Monitoring_eng!$A$1:$CX$78,MATCH(Analysis!$A15,Monitoring_eng!$A:$A,0),MATCH(Analysis!AB$1,Monitoring_eng!$1:$1,0))</f>
        <v>yes</v>
      </c>
      <c r="AC15" s="25" t="str">
        <f>INDEX(Monitoring_eng!$A$1:$CX$78,MATCH(Analysis!$A15,Monitoring_eng!$A:$A,0),MATCH(Analysis!AC$1,Monitoring_eng!$1:$1,0))</f>
        <v>no</v>
      </c>
      <c r="AD15" s="25" t="str">
        <f>INDEX(Monitoring_eng!$A$1:$CX$78,MATCH(Analysis!$A15,Monitoring_eng!$A:$A,0),MATCH(Analysis!AD$1,Monitoring_eng!$1:$1,0))</f>
        <v>yes</v>
      </c>
      <c r="AE15" s="25" t="str">
        <f>INDEX(Monitoring_eng!$A$1:$CX$78,MATCH(Analysis!$A15,Monitoring_eng!$A:$A,0),MATCH(Analysis!AE$1,Monitoring_eng!$1:$1,0))</f>
        <v>yes</v>
      </c>
      <c r="AF15" s="25" t="str">
        <f>INDEX(Monitoring_eng!$A$1:$CX$78,MATCH(Analysis!$A15,Monitoring_eng!$A:$A,0),MATCH(Analysis!AF$1,Monitoring_eng!$1:$1,0))</f>
        <v>yes</v>
      </c>
      <c r="AG15" s="25" t="str">
        <f>INDEX(Monitoring_eng!$A$1:$CX$78,MATCH(Analysis!$A15,Monitoring_eng!$A:$A,0),MATCH(Analysis!AG$1,Monitoring_eng!$1:$1,0))</f>
        <v>partially</v>
      </c>
      <c r="AH15" s="25" t="str">
        <f>INDEX(Monitoring_eng!$A$1:$CX$78,MATCH(Analysis!$A15,Monitoring_eng!$A:$A,0),MATCH(Analysis!AH$1,Monitoring_eng!$1:$1,0))</f>
        <v>yes</v>
      </c>
      <c r="AI15" s="25" t="str">
        <f>INDEX(Monitoring_eng!$A$1:$CX$78,MATCH(Analysis!$A15,Monitoring_eng!$A:$A,0),MATCH(Analysis!AI$1,Monitoring_eng!$1:$1,0))</f>
        <v>partially</v>
      </c>
      <c r="AJ15" s="25" t="str">
        <f>INDEX(Monitoring_eng!$A$1:$CX$78,MATCH(Analysis!$A15,Monitoring_eng!$A:$A,0),MATCH(Analysis!AJ$1,Monitoring_eng!$1:$1,0))</f>
        <v>partially</v>
      </c>
      <c r="AK15" s="25" t="str">
        <f>INDEX(Monitoring_eng!$A$1:$CX$78,MATCH(Analysis!$A15,Monitoring_eng!$A:$A,0),MATCH(Analysis!AK$1,Monitoring_eng!$1:$1,0))</f>
        <v>partially</v>
      </c>
      <c r="AL15" s="25" t="str">
        <f>INDEX(Monitoring_eng!$A$1:$CX$78,MATCH(Analysis!$A15,Monitoring_eng!$A:$A,0),MATCH(Analysis!AL$1,Monitoring_eng!$1:$1,0))</f>
        <v>yes</v>
      </c>
      <c r="AM15" s="25" t="str">
        <f>INDEX(Monitoring_eng!$A$1:$CX$78,MATCH(Analysis!$A15,Monitoring_eng!$A:$A,0),MATCH(Analysis!AM$1,Monitoring_eng!$1:$1,0))</f>
        <v>yes</v>
      </c>
      <c r="AN15" s="25" t="str">
        <f>INDEX(Monitoring_eng!$A$1:$CX$78,MATCH(Analysis!$A15,Monitoring_eng!$A:$A,0),MATCH(Analysis!AN$1,Monitoring_eng!$1:$1,0))</f>
        <v>yes</v>
      </c>
      <c r="AO15" s="25" t="str">
        <f>INDEX(Monitoring_eng!$A$1:$CX$78,MATCH(Analysis!$A15,Monitoring_eng!$A:$A,0),MATCH(Analysis!AO$1,Monitoring_eng!$1:$1,0))</f>
        <v>yes</v>
      </c>
      <c r="AP15" s="25" t="str">
        <f>INDEX(Monitoring_eng!$A$1:$CX$78,MATCH(Analysis!$A15,Monitoring_eng!$A:$A,0),MATCH(Analysis!AP$1,Monitoring_eng!$1:$1,0))</f>
        <v>yes</v>
      </c>
      <c r="AQ15" s="25" t="str">
        <f>INDEX(Monitoring_eng!$A$1:$CX$78,MATCH(Analysis!$A15,Monitoring_eng!$A:$A,0),MATCH(Analysis!AQ$1,Monitoring_eng!$1:$1,0))</f>
        <v>yes</v>
      </c>
      <c r="AR15" s="25" t="str">
        <f>INDEX(Monitoring_eng!$A$1:$CX$78,MATCH(Analysis!$A15,Monitoring_eng!$A:$A,0),MATCH(Analysis!AR$1,Monitoring_eng!$1:$1,0))</f>
        <v>partially</v>
      </c>
      <c r="AS15" s="25" t="str">
        <f>INDEX(Monitoring_eng!$A$1:$CX$78,MATCH(Analysis!$A15,Monitoring_eng!$A:$A,0),MATCH(Analysis!AS$1,Monitoring_eng!$1:$1,0))</f>
        <v>yes</v>
      </c>
      <c r="AT15" s="25" t="str">
        <f>INDEX(Monitoring_eng!$A$1:$CX$78,MATCH(Analysis!$A15,Monitoring_eng!$A:$A,0),MATCH(Analysis!AT$1,Monitoring_eng!$1:$1,0))</f>
        <v>partially</v>
      </c>
      <c r="AU15" s="25" t="str">
        <f>INDEX(Monitoring_eng!$A$1:$CX$78,MATCH(Analysis!$A15,Monitoring_eng!$A:$A,0),MATCH(Analysis!AU$1,Monitoring_eng!$1:$1,0))</f>
        <v>partially</v>
      </c>
      <c r="AV15" s="25" t="str">
        <f>INDEX(Monitoring_eng!$A$1:$CX$78,MATCH(Analysis!$A15,Monitoring_eng!$A:$A,0),MATCH(Analysis!AV$1,Monitoring_eng!$1:$1,0))</f>
        <v>yes</v>
      </c>
      <c r="AW15" s="25" t="str">
        <f>INDEX(Monitoring_eng!$A$1:$CX$78,MATCH(Analysis!$A15,Monitoring_eng!$A:$A,0),MATCH(Analysis!AW$1,Monitoring_eng!$1:$1,0))</f>
        <v>yes</v>
      </c>
      <c r="AX15" s="25" t="str">
        <f>INDEX(Monitoring_eng!$A$1:$CX$78,MATCH(Analysis!$A15,Monitoring_eng!$A:$A,0),MATCH(Analysis!AX$1,Monitoring_eng!$1:$1,0))</f>
        <v>yes</v>
      </c>
      <c r="AY15" s="25" t="str">
        <f>INDEX(Monitoring_eng!$A$1:$CX$78,MATCH(Analysis!$A15,Monitoring_eng!$A:$A,0),MATCH(Analysis!AY$1,Monitoring_eng!$1:$1,0))</f>
        <v>yes</v>
      </c>
      <c r="AZ15" s="25" t="str">
        <f>INDEX(Monitoring_eng!$A$1:$CX$78,MATCH(Analysis!$A15,Monitoring_eng!$A:$A,0),MATCH(Analysis!AZ$1,Monitoring_eng!$1:$1,0))</f>
        <v>yes</v>
      </c>
      <c r="BA15" s="37" t="s">
        <v>621</v>
      </c>
      <c r="BB15" s="37">
        <f t="shared" si="0"/>
        <v>41</v>
      </c>
      <c r="BC15" s="37" t="s">
        <v>622</v>
      </c>
      <c r="BD15" s="37">
        <f t="shared" si="1"/>
        <v>1</v>
      </c>
      <c r="BE15" s="37" t="s">
        <v>623</v>
      </c>
      <c r="BF15" s="37">
        <f t="shared" si="2"/>
        <v>8</v>
      </c>
      <c r="BG15" s="37" t="s">
        <v>755</v>
      </c>
      <c r="BH15" s="37">
        <f t="shared" si="3"/>
        <v>0</v>
      </c>
      <c r="BI15" s="37">
        <f t="shared" si="4"/>
        <v>50</v>
      </c>
      <c r="BJ15" s="37">
        <f t="shared" si="5"/>
        <v>50</v>
      </c>
      <c r="BK15" s="37" t="str">
        <f t="shared" si="6"/>
        <v>yes</v>
      </c>
      <c r="BL15" s="37" t="str">
        <f t="shared" si="7"/>
        <v>no</v>
      </c>
      <c r="BM15" s="37">
        <f t="shared" si="8"/>
        <v>41</v>
      </c>
      <c r="BN15" s="37">
        <f t="shared" si="9"/>
        <v>1</v>
      </c>
      <c r="BO15" s="69">
        <f t="shared" si="10"/>
        <v>0.82</v>
      </c>
      <c r="BP15" s="69">
        <f t="shared" si="11"/>
        <v>0.02</v>
      </c>
      <c r="BQ15" s="70">
        <f>COUNTIFS($C15:$AZ15,$BK15,Results!$T$87:$BQ$87,BQ$1)/((COUNTIF(Results!$T$87:$BQ$87,BQ$1)-COUNTIFS($C15:$AZ15,"N/A",Results!$T$87:$BQ$87,BQ$1)))</f>
        <v>0.94117647058823528</v>
      </c>
      <c r="BR15" s="70">
        <f>COUNTIFS($C15:$AZ15,$BK15,Results!$T$87:$BQ$87,BR$1)/((COUNTIF(Results!$T$87:$BQ$87,BR$1)-COUNTIFS($C15:$AZ15,"N/A",Results!$T$87:$BQ$87,BR$1)))</f>
        <v>0.91666666666666663</v>
      </c>
      <c r="BS15" s="70">
        <f>COUNTIFS($C15:$AZ15,$BK15,Results!$T$87:$BQ$87,BS$1)/((COUNTIF(Results!$T$87:$BQ$87,BS$1)-COUNTIFS($C15:$AZ15,"N/A",Results!$T$87:$BQ$87,BS$1)))</f>
        <v>0.875</v>
      </c>
      <c r="BT15" s="70">
        <f>COUNTIFS($C15:$AZ15,$BK15,Results!$T$87:$BQ$87,BT$1)/((COUNTIF(Results!$T$87:$BQ$87,BT$1)-COUNTIFS($C15:$AZ15,"N/A",Results!$T$87:$BQ$87,BT$1)))</f>
        <v>0.53846153846153844</v>
      </c>
      <c r="BU15" s="70">
        <f>COUNTIFS($C15:$AZ15,$BK15,Results!$T$89:$BQ$89,BU$1)/((COUNTIF(Results!$T$89:$BQ$89,BU$1)-COUNTIFS($C15:$AZ15,"N/A",Results!$T$89:$BQ$89,BU$1)))</f>
        <v>0.8666666666666667</v>
      </c>
      <c r="BV15" s="70">
        <f>COUNTIFS($C15:$AZ15,$BK15,Results!$T$89:$BQ$89,BV$1)/((COUNTIF(Results!$T$89:$BQ$89,BV$1)-COUNTIFS($C15:$AZ15,"N/A",Results!$T$89:$BQ$89,BV$1)))</f>
        <v>0.81818181818181823</v>
      </c>
      <c r="BW15" s="70">
        <f>COUNTIFS($C15:$AZ15,$BK15,Results!$T$89:$BQ$89,BW$1)/((COUNTIF(Results!$T$89:$BQ$89,BW$1)-COUNTIFS($C15:$AZ15,"N/A",Results!$T$89:$BQ$89,BW$1)))</f>
        <v>0.88888888888888884</v>
      </c>
      <c r="BX15" s="70">
        <f>COUNTIFS($C15:$AZ15,$BK15,Results!$T$89:$BQ$89,BX$1)/((COUNTIF(Results!$T$89:$BQ$89,BX$1)-COUNTIFS($C15:$AZ15,"N/A",Results!$T$89:$BQ$89,BX$1)))</f>
        <v>0.5</v>
      </c>
      <c r="BY15" s="70">
        <f>COUNTIFS($C15:$AZ15,$BK15,Results!$T$90:$BQ$90,BY$1)/((COUNTIF(Results!$T$90:$BQ$90,BY$1)-COUNTIFS($C15:$AZ15,"N/A",Results!$T$90:$BQ$90,BY$1)))</f>
        <v>0.88235294117647056</v>
      </c>
      <c r="BZ15" s="70">
        <f>COUNTIFS($C15:$AZ15,$BK15,Results!$T$90:$BQ$90,BZ$1)/((COUNTIF(Results!$T$90:$BQ$90,BZ$1)-COUNTIFS($C15:$AZ15,"N/A",Results!$T$90:$BQ$90,BZ$1)))</f>
        <v>0.88235294117647056</v>
      </c>
      <c r="CA15" s="70">
        <f>COUNTIFS($C15:$AZ15,$BK15,Results!$T$90:$BQ$90,CA$1)/((COUNTIF(Results!$T$90:$BQ$90,CA$1)-COUNTIFS($C15:$AZ15,"N/A",Results!$T$90:$BQ$90,CA$1)))</f>
        <v>0.6875</v>
      </c>
      <c r="CB15" s="70">
        <f>COUNTIFS($C15:$AZ15,$BK15,Results!$T$91:$BQ$91,CB$1)/((COUNTIF(Results!$T$91:$BQ$91,CB$1)-COUNTIFS($C15:$AZ15,"N/A",Results!$T$91:$BQ$91,CB$1)))</f>
        <v>0.88235294117647056</v>
      </c>
      <c r="CC15" s="70">
        <f>COUNTIFS($C15:$AZ15,$BK15,Results!$T$91:$BQ$91,CC$1)/((COUNTIF(Results!$T$91:$BQ$91,CC$1)-COUNTIFS($C15:$AZ15,"N/A",Results!$T$91:$BQ$91,CC$1)))</f>
        <v>0.88235294117647056</v>
      </c>
      <c r="CD15" s="37"/>
    </row>
    <row r="16" spans="1:82" x14ac:dyDescent="0.3">
      <c r="A16" s="37" t="s">
        <v>317</v>
      </c>
      <c r="B16" s="38" t="s">
        <v>94</v>
      </c>
      <c r="C16" s="25" t="str">
        <f>INDEX(Monitoring_eng!$A$1:$CX$78,MATCH(Analysis!$A16,Monitoring_eng!$A:$A,0),MATCH(Analysis!C$1,Monitoring_eng!$1:$1,0))</f>
        <v>yes</v>
      </c>
      <c r="D16" s="25" t="str">
        <f>INDEX(Monitoring_eng!$A$1:$CX$78,MATCH(Analysis!$A16,Monitoring_eng!$A:$A,0),MATCH(Analysis!D$1,Monitoring_eng!$1:$1,0))</f>
        <v>yes</v>
      </c>
      <c r="E16" s="25" t="str">
        <f>INDEX(Monitoring_eng!$A$1:$CX$78,MATCH(Analysis!$A16,Monitoring_eng!$A:$A,0),MATCH(Analysis!E$1,Monitoring_eng!$1:$1,0))</f>
        <v>yes</v>
      </c>
      <c r="F16" s="25" t="str">
        <f>INDEX(Monitoring_eng!$A$1:$CX$78,MATCH(Analysis!$A16,Monitoring_eng!$A:$A,0),MATCH(Analysis!F$1,Monitoring_eng!$1:$1,0))</f>
        <v>yes</v>
      </c>
      <c r="G16" s="25" t="str">
        <f>INDEX(Monitoring_eng!$A$1:$CX$78,MATCH(Analysis!$A16,Monitoring_eng!$A:$A,0),MATCH(Analysis!G$1,Monitoring_eng!$1:$1,0))</f>
        <v>yes</v>
      </c>
      <c r="H16" s="25" t="str">
        <f>INDEX(Monitoring_eng!$A$1:$CX$78,MATCH(Analysis!$A16,Monitoring_eng!$A:$A,0),MATCH(Analysis!H$1,Monitoring_eng!$1:$1,0))</f>
        <v>yes</v>
      </c>
      <c r="I16" s="25" t="str">
        <f>INDEX(Monitoring_eng!$A$1:$CX$78,MATCH(Analysis!$A16,Monitoring_eng!$A:$A,0),MATCH(Analysis!I$1,Monitoring_eng!$1:$1,0))</f>
        <v>yes</v>
      </c>
      <c r="J16" s="25" t="str">
        <f>INDEX(Monitoring_eng!$A$1:$CX$78,MATCH(Analysis!$A16,Monitoring_eng!$A:$A,0),MATCH(Analysis!J$1,Monitoring_eng!$1:$1,0))</f>
        <v>yes</v>
      </c>
      <c r="K16" s="25" t="str">
        <f>INDEX(Monitoring_eng!$A$1:$CX$78,MATCH(Analysis!$A16,Monitoring_eng!$A:$A,0),MATCH(Analysis!K$1,Monitoring_eng!$1:$1,0))</f>
        <v>yes</v>
      </c>
      <c r="L16" s="25" t="str">
        <f>INDEX(Monitoring_eng!$A$1:$CX$78,MATCH(Analysis!$A16,Monitoring_eng!$A:$A,0),MATCH(Analysis!L$1,Monitoring_eng!$1:$1,0))</f>
        <v>yes</v>
      </c>
      <c r="M16" s="25" t="str">
        <f>INDEX(Monitoring_eng!$A$1:$CX$78,MATCH(Analysis!$A16,Monitoring_eng!$A:$A,0),MATCH(Analysis!M$1,Monitoring_eng!$1:$1,0))</f>
        <v>yes</v>
      </c>
      <c r="N16" s="25" t="str">
        <f>INDEX(Monitoring_eng!$A$1:$CX$78,MATCH(Analysis!$A16,Monitoring_eng!$A:$A,0),MATCH(Analysis!N$1,Monitoring_eng!$1:$1,0))</f>
        <v>partially</v>
      </c>
      <c r="O16" s="25" t="str">
        <f>INDEX(Monitoring_eng!$A$1:$CX$78,MATCH(Analysis!$A16,Monitoring_eng!$A:$A,0),MATCH(Analysis!O$1,Monitoring_eng!$1:$1,0))</f>
        <v>yes</v>
      </c>
      <c r="P16" s="25" t="str">
        <f>INDEX(Monitoring_eng!$A$1:$CX$78,MATCH(Analysis!$A16,Monitoring_eng!$A:$A,0),MATCH(Analysis!P$1,Monitoring_eng!$1:$1,0))</f>
        <v>yes</v>
      </c>
      <c r="Q16" s="25" t="str">
        <f>INDEX(Monitoring_eng!$A$1:$CX$78,MATCH(Analysis!$A16,Monitoring_eng!$A:$A,0),MATCH(Analysis!Q$1,Monitoring_eng!$1:$1,0))</f>
        <v>yes</v>
      </c>
      <c r="R16" s="25" t="str">
        <f>INDEX(Monitoring_eng!$A$1:$CX$78,MATCH(Analysis!$A16,Monitoring_eng!$A:$A,0),MATCH(Analysis!R$1,Monitoring_eng!$1:$1,0))</f>
        <v>yes</v>
      </c>
      <c r="S16" s="25" t="str">
        <f>INDEX(Monitoring_eng!$A$1:$CX$78,MATCH(Analysis!$A16,Monitoring_eng!$A:$A,0),MATCH(Analysis!S$1,Monitoring_eng!$1:$1,0))</f>
        <v>yes</v>
      </c>
      <c r="T16" s="25" t="str">
        <f>INDEX(Monitoring_eng!$A$1:$CX$78,MATCH(Analysis!$A16,Monitoring_eng!$A:$A,0),MATCH(Analysis!T$1,Monitoring_eng!$1:$1,0))</f>
        <v>no</v>
      </c>
      <c r="U16" s="25" t="str">
        <f>INDEX(Monitoring_eng!$A$1:$CX$78,MATCH(Analysis!$A16,Monitoring_eng!$A:$A,0),MATCH(Analysis!U$1,Monitoring_eng!$1:$1,0))</f>
        <v>yes</v>
      </c>
      <c r="V16" s="25" t="str">
        <f>INDEX(Monitoring_eng!$A$1:$CX$78,MATCH(Analysis!$A16,Monitoring_eng!$A:$A,0),MATCH(Analysis!V$1,Monitoring_eng!$1:$1,0))</f>
        <v>yes</v>
      </c>
      <c r="W16" s="25" t="str">
        <f>INDEX(Monitoring_eng!$A$1:$CX$78,MATCH(Analysis!$A16,Monitoring_eng!$A:$A,0),MATCH(Analysis!W$1,Monitoring_eng!$1:$1,0))</f>
        <v>yes</v>
      </c>
      <c r="X16" s="25" t="str">
        <f>INDEX(Monitoring_eng!$A$1:$CX$78,MATCH(Analysis!$A16,Monitoring_eng!$A:$A,0),MATCH(Analysis!X$1,Monitoring_eng!$1:$1,0))</f>
        <v>yes</v>
      </c>
      <c r="Y16" s="25" t="str">
        <f>INDEX(Monitoring_eng!$A$1:$CX$78,MATCH(Analysis!$A16,Monitoring_eng!$A:$A,0),MATCH(Analysis!Y$1,Monitoring_eng!$1:$1,0))</f>
        <v>yes</v>
      </c>
      <c r="Z16" s="25" t="str">
        <f>INDEX(Monitoring_eng!$A$1:$CX$78,MATCH(Analysis!$A16,Monitoring_eng!$A:$A,0),MATCH(Analysis!Z$1,Monitoring_eng!$1:$1,0))</f>
        <v>yes</v>
      </c>
      <c r="AA16" s="25" t="str">
        <f>INDEX(Monitoring_eng!$A$1:$CX$78,MATCH(Analysis!$A16,Monitoring_eng!$A:$A,0),MATCH(Analysis!AA$1,Monitoring_eng!$1:$1,0))</f>
        <v>yes</v>
      </c>
      <c r="AB16" s="25" t="str">
        <f>INDEX(Monitoring_eng!$A$1:$CX$78,MATCH(Analysis!$A16,Monitoring_eng!$A:$A,0),MATCH(Analysis!AB$1,Monitoring_eng!$1:$1,0))</f>
        <v>yes</v>
      </c>
      <c r="AC16" s="25" t="str">
        <f>INDEX(Monitoring_eng!$A$1:$CX$78,MATCH(Analysis!$A16,Monitoring_eng!$A:$A,0),MATCH(Analysis!AC$1,Monitoring_eng!$1:$1,0))</f>
        <v>partially</v>
      </c>
      <c r="AD16" s="25" t="str">
        <f>INDEX(Monitoring_eng!$A$1:$CX$78,MATCH(Analysis!$A16,Monitoring_eng!$A:$A,0),MATCH(Analysis!AD$1,Monitoring_eng!$1:$1,0))</f>
        <v>yes</v>
      </c>
      <c r="AE16" s="25" t="str">
        <f>INDEX(Monitoring_eng!$A$1:$CX$78,MATCH(Analysis!$A16,Monitoring_eng!$A:$A,0),MATCH(Analysis!AE$1,Monitoring_eng!$1:$1,0))</f>
        <v>yes</v>
      </c>
      <c r="AF16" s="25" t="str">
        <f>INDEX(Monitoring_eng!$A$1:$CX$78,MATCH(Analysis!$A16,Monitoring_eng!$A:$A,0),MATCH(Analysis!AF$1,Monitoring_eng!$1:$1,0))</f>
        <v>yes</v>
      </c>
      <c r="AG16" s="25" t="str">
        <f>INDEX(Monitoring_eng!$A$1:$CX$78,MATCH(Analysis!$A16,Monitoring_eng!$A:$A,0),MATCH(Analysis!AG$1,Monitoring_eng!$1:$1,0))</f>
        <v>partially</v>
      </c>
      <c r="AH16" s="25" t="str">
        <f>INDEX(Monitoring_eng!$A$1:$CX$78,MATCH(Analysis!$A16,Monitoring_eng!$A:$A,0),MATCH(Analysis!AH$1,Monitoring_eng!$1:$1,0))</f>
        <v>no</v>
      </c>
      <c r="AI16" s="25" t="str">
        <f>INDEX(Monitoring_eng!$A$1:$CX$78,MATCH(Analysis!$A16,Monitoring_eng!$A:$A,0),MATCH(Analysis!AI$1,Monitoring_eng!$1:$1,0))</f>
        <v>yes</v>
      </c>
      <c r="AJ16" s="25" t="str">
        <f>INDEX(Monitoring_eng!$A$1:$CX$78,MATCH(Analysis!$A16,Monitoring_eng!$A:$A,0),MATCH(Analysis!AJ$1,Monitoring_eng!$1:$1,0))</f>
        <v>yes</v>
      </c>
      <c r="AK16" s="25" t="str">
        <f>INDEX(Monitoring_eng!$A$1:$CX$78,MATCH(Analysis!$A16,Monitoring_eng!$A:$A,0),MATCH(Analysis!AK$1,Monitoring_eng!$1:$1,0))</f>
        <v>partially</v>
      </c>
      <c r="AL16" s="25" t="str">
        <f>INDEX(Monitoring_eng!$A$1:$CX$78,MATCH(Analysis!$A16,Monitoring_eng!$A:$A,0),MATCH(Analysis!AL$1,Monitoring_eng!$1:$1,0))</f>
        <v>yes</v>
      </c>
      <c r="AM16" s="25" t="str">
        <f>INDEX(Monitoring_eng!$A$1:$CX$78,MATCH(Analysis!$A16,Monitoring_eng!$A:$A,0),MATCH(Analysis!AM$1,Monitoring_eng!$1:$1,0))</f>
        <v>yes</v>
      </c>
      <c r="AN16" s="25" t="str">
        <f>INDEX(Monitoring_eng!$A$1:$CX$78,MATCH(Analysis!$A16,Monitoring_eng!$A:$A,0),MATCH(Analysis!AN$1,Monitoring_eng!$1:$1,0))</f>
        <v>yes</v>
      </c>
      <c r="AO16" s="25" t="str">
        <f>INDEX(Monitoring_eng!$A$1:$CX$78,MATCH(Analysis!$A16,Monitoring_eng!$A:$A,0),MATCH(Analysis!AO$1,Monitoring_eng!$1:$1,0))</f>
        <v>yes</v>
      </c>
      <c r="AP16" s="25" t="str">
        <f>INDEX(Monitoring_eng!$A$1:$CX$78,MATCH(Analysis!$A16,Monitoring_eng!$A:$A,0),MATCH(Analysis!AP$1,Monitoring_eng!$1:$1,0))</f>
        <v>yes</v>
      </c>
      <c r="AQ16" s="25" t="str">
        <f>INDEX(Monitoring_eng!$A$1:$CX$78,MATCH(Analysis!$A16,Monitoring_eng!$A:$A,0),MATCH(Analysis!AQ$1,Monitoring_eng!$1:$1,0))</f>
        <v>yes</v>
      </c>
      <c r="AR16" s="25" t="str">
        <f>INDEX(Monitoring_eng!$A$1:$CX$78,MATCH(Analysis!$A16,Monitoring_eng!$A:$A,0),MATCH(Analysis!AR$1,Monitoring_eng!$1:$1,0))</f>
        <v>yes</v>
      </c>
      <c r="AS16" s="25" t="str">
        <f>INDEX(Monitoring_eng!$A$1:$CX$78,MATCH(Analysis!$A16,Monitoring_eng!$A:$A,0),MATCH(Analysis!AS$1,Monitoring_eng!$1:$1,0))</f>
        <v>yes</v>
      </c>
      <c r="AT16" s="25" t="str">
        <f>INDEX(Monitoring_eng!$A$1:$CX$78,MATCH(Analysis!$A16,Monitoring_eng!$A:$A,0),MATCH(Analysis!AT$1,Monitoring_eng!$1:$1,0))</f>
        <v>partially</v>
      </c>
      <c r="AU16" s="25" t="str">
        <f>INDEX(Monitoring_eng!$A$1:$CX$78,MATCH(Analysis!$A16,Monitoring_eng!$A:$A,0),MATCH(Analysis!AU$1,Monitoring_eng!$1:$1,0))</f>
        <v>partially</v>
      </c>
      <c r="AV16" s="25" t="str">
        <f>INDEX(Monitoring_eng!$A$1:$CX$78,MATCH(Analysis!$A16,Monitoring_eng!$A:$A,0),MATCH(Analysis!AV$1,Monitoring_eng!$1:$1,0))</f>
        <v>yes</v>
      </c>
      <c r="AW16" s="25" t="str">
        <f>INDEX(Monitoring_eng!$A$1:$CX$78,MATCH(Analysis!$A16,Monitoring_eng!$A:$A,0),MATCH(Analysis!AW$1,Monitoring_eng!$1:$1,0))</f>
        <v>yes</v>
      </c>
      <c r="AX16" s="25" t="str">
        <f>INDEX(Monitoring_eng!$A$1:$CX$78,MATCH(Analysis!$A16,Monitoring_eng!$A:$A,0),MATCH(Analysis!AX$1,Monitoring_eng!$1:$1,0))</f>
        <v>yes</v>
      </c>
      <c r="AY16" s="25" t="str">
        <f>INDEX(Monitoring_eng!$A$1:$CX$78,MATCH(Analysis!$A16,Monitoring_eng!$A:$A,0),MATCH(Analysis!AY$1,Monitoring_eng!$1:$1,0))</f>
        <v>yes</v>
      </c>
      <c r="AZ16" s="25" t="str">
        <f>INDEX(Monitoring_eng!$A$1:$CX$78,MATCH(Analysis!$A16,Monitoring_eng!$A:$A,0),MATCH(Analysis!AZ$1,Monitoring_eng!$1:$1,0))</f>
        <v>yes</v>
      </c>
      <c r="BA16" s="37" t="s">
        <v>621</v>
      </c>
      <c r="BB16" s="37">
        <f t="shared" si="0"/>
        <v>42</v>
      </c>
      <c r="BC16" s="37" t="s">
        <v>622</v>
      </c>
      <c r="BD16" s="37">
        <f t="shared" si="1"/>
        <v>2</v>
      </c>
      <c r="BE16" s="37" t="s">
        <v>623</v>
      </c>
      <c r="BF16" s="37">
        <f t="shared" si="2"/>
        <v>6</v>
      </c>
      <c r="BG16" s="37" t="s">
        <v>755</v>
      </c>
      <c r="BH16" s="37">
        <f t="shared" si="3"/>
        <v>0</v>
      </c>
      <c r="BI16" s="37">
        <f t="shared" si="4"/>
        <v>50</v>
      </c>
      <c r="BJ16" s="37">
        <f t="shared" si="5"/>
        <v>50</v>
      </c>
      <c r="BK16" s="37" t="str">
        <f t="shared" si="6"/>
        <v>yes</v>
      </c>
      <c r="BL16" s="37" t="str">
        <f t="shared" si="7"/>
        <v>no</v>
      </c>
      <c r="BM16" s="37">
        <f t="shared" si="8"/>
        <v>42</v>
      </c>
      <c r="BN16" s="37">
        <f t="shared" si="9"/>
        <v>2</v>
      </c>
      <c r="BO16" s="69">
        <f t="shared" si="10"/>
        <v>0.84</v>
      </c>
      <c r="BP16" s="69">
        <f t="shared" si="11"/>
        <v>0.04</v>
      </c>
      <c r="BQ16" s="70">
        <f>COUNTIFS($C16:$AZ16,$BK16,Results!$T$87:$BQ$87,BQ$1)/((COUNTIF(Results!$T$87:$BQ$87,BQ$1)-COUNTIFS($C16:$AZ16,"N/A",Results!$T$87:$BQ$87,BQ$1)))</f>
        <v>1</v>
      </c>
      <c r="BR16" s="70">
        <f>COUNTIFS($C16:$AZ16,$BK16,Results!$T$87:$BQ$87,BR$1)/((COUNTIF(Results!$T$87:$BQ$87,BR$1)-COUNTIFS($C16:$AZ16,"N/A",Results!$T$87:$BQ$87,BR$1)))</f>
        <v>1</v>
      </c>
      <c r="BS16" s="70">
        <f>COUNTIFS($C16:$AZ16,$BK16,Results!$T$87:$BQ$87,BS$1)/((COUNTIF(Results!$T$87:$BQ$87,BS$1)-COUNTIFS($C16:$AZ16,"N/A",Results!$T$87:$BQ$87,BS$1)))</f>
        <v>0.75</v>
      </c>
      <c r="BT16" s="70">
        <f>COUNTIFS($C16:$AZ16,$BK16,Results!$T$87:$BQ$87,BT$1)/((COUNTIF(Results!$T$87:$BQ$87,BT$1)-COUNTIFS($C16:$AZ16,"N/A",Results!$T$87:$BQ$87,BT$1)))</f>
        <v>0.53846153846153844</v>
      </c>
      <c r="BU16" s="70">
        <f>COUNTIFS($C16:$AZ16,$BK16,Results!$T$89:$BQ$89,BU$1)/((COUNTIF(Results!$T$89:$BQ$89,BU$1)-COUNTIFS($C16:$AZ16,"N/A",Results!$T$89:$BQ$89,BU$1)))</f>
        <v>0.8</v>
      </c>
      <c r="BV16" s="70">
        <f>COUNTIFS($C16:$AZ16,$BK16,Results!$T$89:$BQ$89,BV$1)/((COUNTIF(Results!$T$89:$BQ$89,BV$1)-COUNTIFS($C16:$AZ16,"N/A",Results!$T$89:$BQ$89,BV$1)))</f>
        <v>0.86363636363636365</v>
      </c>
      <c r="BW16" s="70">
        <f>COUNTIFS($C16:$AZ16,$BK16,Results!$T$89:$BQ$89,BW$1)/((COUNTIF(Results!$T$89:$BQ$89,BW$1)-COUNTIFS($C16:$AZ16,"N/A",Results!$T$89:$BQ$89,BW$1)))</f>
        <v>0.88888888888888884</v>
      </c>
      <c r="BX16" s="70">
        <f>COUNTIFS($C16:$AZ16,$BK16,Results!$T$89:$BQ$89,BX$1)/((COUNTIF(Results!$T$89:$BQ$89,BX$1)-COUNTIFS($C16:$AZ16,"N/A",Results!$T$89:$BQ$89,BX$1)))</f>
        <v>0.75</v>
      </c>
      <c r="BY16" s="70">
        <f>COUNTIFS($C16:$AZ16,$BK16,Results!$T$90:$BQ$90,BY$1)/((COUNTIF(Results!$T$90:$BQ$90,BY$1)-COUNTIFS($C16:$AZ16,"N/A",Results!$T$90:$BQ$90,BY$1)))</f>
        <v>0.82352941176470584</v>
      </c>
      <c r="BZ16" s="70">
        <f>COUNTIFS($C16:$AZ16,$BK16,Results!$T$90:$BQ$90,BZ$1)/((COUNTIF(Results!$T$90:$BQ$90,BZ$1)-COUNTIFS($C16:$AZ16,"N/A",Results!$T$90:$BQ$90,BZ$1)))</f>
        <v>0.94117647058823528</v>
      </c>
      <c r="CA16" s="70">
        <f>COUNTIFS($C16:$AZ16,$BK16,Results!$T$90:$BQ$90,CA$1)/((COUNTIF(Results!$T$90:$BQ$90,CA$1)-COUNTIFS($C16:$AZ16,"N/A",Results!$T$90:$BQ$90,CA$1)))</f>
        <v>0.75</v>
      </c>
      <c r="CB16" s="70">
        <f>COUNTIFS($C16:$AZ16,$BK16,Results!$T$91:$BQ$91,CB$1)/((COUNTIF(Results!$T$91:$BQ$91,CB$1)-COUNTIFS($C16:$AZ16,"N/A",Results!$T$91:$BQ$91,CB$1)))</f>
        <v>0.94117647058823528</v>
      </c>
      <c r="CC16" s="70">
        <f>COUNTIFS($C16:$AZ16,$BK16,Results!$T$91:$BQ$91,CC$1)/((COUNTIF(Results!$T$91:$BQ$91,CC$1)-COUNTIFS($C16:$AZ16,"N/A",Results!$T$91:$BQ$91,CC$1)))</f>
        <v>0.82352941176470584</v>
      </c>
      <c r="CD16" s="37"/>
    </row>
    <row r="17" spans="1:82" x14ac:dyDescent="0.3">
      <c r="A17" s="37" t="s">
        <v>318</v>
      </c>
      <c r="B17" s="38" t="s">
        <v>95</v>
      </c>
      <c r="C17" s="25" t="str">
        <f>INDEX(Monitoring_eng!$A$1:$CX$78,MATCH(Analysis!$A17,Monitoring_eng!$A:$A,0),MATCH(Analysis!C$1,Monitoring_eng!$1:$1,0))</f>
        <v>yes</v>
      </c>
      <c r="D17" s="25" t="str">
        <f>INDEX(Monitoring_eng!$A$1:$CX$78,MATCH(Analysis!$A17,Monitoring_eng!$A:$A,0),MATCH(Analysis!D$1,Monitoring_eng!$1:$1,0))</f>
        <v>yes</v>
      </c>
      <c r="E17" s="25" t="str">
        <f>INDEX(Monitoring_eng!$A$1:$CX$78,MATCH(Analysis!$A17,Monitoring_eng!$A:$A,0),MATCH(Analysis!E$1,Monitoring_eng!$1:$1,0))</f>
        <v>yes</v>
      </c>
      <c r="F17" s="25" t="str">
        <f>INDEX(Monitoring_eng!$A$1:$CX$78,MATCH(Analysis!$A17,Monitoring_eng!$A:$A,0),MATCH(Analysis!F$1,Monitoring_eng!$1:$1,0))</f>
        <v>yes</v>
      </c>
      <c r="G17" s="25" t="str">
        <f>INDEX(Monitoring_eng!$A$1:$CX$78,MATCH(Analysis!$A17,Monitoring_eng!$A:$A,0),MATCH(Analysis!G$1,Monitoring_eng!$1:$1,0))</f>
        <v>yes</v>
      </c>
      <c r="H17" s="25" t="str">
        <f>INDEX(Monitoring_eng!$A$1:$CX$78,MATCH(Analysis!$A17,Monitoring_eng!$A:$A,0),MATCH(Analysis!H$1,Monitoring_eng!$1:$1,0))</f>
        <v>yes</v>
      </c>
      <c r="I17" s="25" t="str">
        <f>INDEX(Monitoring_eng!$A$1:$CX$78,MATCH(Analysis!$A17,Monitoring_eng!$A:$A,0),MATCH(Analysis!I$1,Monitoring_eng!$1:$1,0))</f>
        <v>yes</v>
      </c>
      <c r="J17" s="25" t="str">
        <f>INDEX(Monitoring_eng!$A$1:$CX$78,MATCH(Analysis!$A17,Monitoring_eng!$A:$A,0),MATCH(Analysis!J$1,Monitoring_eng!$1:$1,0))</f>
        <v>yes</v>
      </c>
      <c r="K17" s="25" t="str">
        <f>INDEX(Monitoring_eng!$A$1:$CX$78,MATCH(Analysis!$A17,Monitoring_eng!$A:$A,0),MATCH(Analysis!K$1,Monitoring_eng!$1:$1,0))</f>
        <v>yes</v>
      </c>
      <c r="L17" s="25" t="str">
        <f>INDEX(Monitoring_eng!$A$1:$CX$78,MATCH(Analysis!$A17,Monitoring_eng!$A:$A,0),MATCH(Analysis!L$1,Monitoring_eng!$1:$1,0))</f>
        <v>yes</v>
      </c>
      <c r="M17" s="25" t="str">
        <f>INDEX(Monitoring_eng!$A$1:$CX$78,MATCH(Analysis!$A17,Monitoring_eng!$A:$A,0),MATCH(Analysis!M$1,Monitoring_eng!$1:$1,0))</f>
        <v>yes</v>
      </c>
      <c r="N17" s="25" t="str">
        <f>INDEX(Monitoring_eng!$A$1:$CX$78,MATCH(Analysis!$A17,Monitoring_eng!$A:$A,0),MATCH(Analysis!N$1,Monitoring_eng!$1:$1,0))</f>
        <v>partially</v>
      </c>
      <c r="O17" s="25" t="str">
        <f>INDEX(Monitoring_eng!$A$1:$CX$78,MATCH(Analysis!$A17,Monitoring_eng!$A:$A,0),MATCH(Analysis!O$1,Monitoring_eng!$1:$1,0))</f>
        <v>yes</v>
      </c>
      <c r="P17" s="25" t="str">
        <f>INDEX(Monitoring_eng!$A$1:$CX$78,MATCH(Analysis!$A17,Monitoring_eng!$A:$A,0),MATCH(Analysis!P$1,Monitoring_eng!$1:$1,0))</f>
        <v>yes</v>
      </c>
      <c r="Q17" s="25" t="str">
        <f>INDEX(Monitoring_eng!$A$1:$CX$78,MATCH(Analysis!$A17,Monitoring_eng!$A:$A,0),MATCH(Analysis!Q$1,Monitoring_eng!$1:$1,0))</f>
        <v>yes</v>
      </c>
      <c r="R17" s="25" t="str">
        <f>INDEX(Monitoring_eng!$A$1:$CX$78,MATCH(Analysis!$A17,Monitoring_eng!$A:$A,0),MATCH(Analysis!R$1,Monitoring_eng!$1:$1,0))</f>
        <v>yes</v>
      </c>
      <c r="S17" s="25" t="str">
        <f>INDEX(Monitoring_eng!$A$1:$CX$78,MATCH(Analysis!$A17,Monitoring_eng!$A:$A,0),MATCH(Analysis!S$1,Monitoring_eng!$1:$1,0))</f>
        <v>yes</v>
      </c>
      <c r="T17" s="25" t="str">
        <f>INDEX(Monitoring_eng!$A$1:$CX$78,MATCH(Analysis!$A17,Monitoring_eng!$A:$A,0),MATCH(Analysis!T$1,Monitoring_eng!$1:$1,0))</f>
        <v>yes</v>
      </c>
      <c r="U17" s="25" t="str">
        <f>INDEX(Monitoring_eng!$A$1:$CX$78,MATCH(Analysis!$A17,Monitoring_eng!$A:$A,0),MATCH(Analysis!U$1,Monitoring_eng!$1:$1,0))</f>
        <v>yes</v>
      </c>
      <c r="V17" s="25" t="str">
        <f>INDEX(Monitoring_eng!$A$1:$CX$78,MATCH(Analysis!$A17,Monitoring_eng!$A:$A,0),MATCH(Analysis!V$1,Monitoring_eng!$1:$1,0))</f>
        <v>yes</v>
      </c>
      <c r="W17" s="25" t="str">
        <f>INDEX(Monitoring_eng!$A$1:$CX$78,MATCH(Analysis!$A17,Monitoring_eng!$A:$A,0),MATCH(Analysis!W$1,Monitoring_eng!$1:$1,0))</f>
        <v>yes</v>
      </c>
      <c r="X17" s="25" t="str">
        <f>INDEX(Monitoring_eng!$A$1:$CX$78,MATCH(Analysis!$A17,Monitoring_eng!$A:$A,0),MATCH(Analysis!X$1,Monitoring_eng!$1:$1,0))</f>
        <v>yes</v>
      </c>
      <c r="Y17" s="25" t="str">
        <f>INDEX(Monitoring_eng!$A$1:$CX$78,MATCH(Analysis!$A17,Monitoring_eng!$A:$A,0),MATCH(Analysis!Y$1,Monitoring_eng!$1:$1,0))</f>
        <v>yes</v>
      </c>
      <c r="Z17" s="25" t="str">
        <f>INDEX(Monitoring_eng!$A$1:$CX$78,MATCH(Analysis!$A17,Monitoring_eng!$A:$A,0),MATCH(Analysis!Z$1,Monitoring_eng!$1:$1,0))</f>
        <v>yes</v>
      </c>
      <c r="AA17" s="25" t="str">
        <f>INDEX(Monitoring_eng!$A$1:$CX$78,MATCH(Analysis!$A17,Monitoring_eng!$A:$A,0),MATCH(Analysis!AA$1,Monitoring_eng!$1:$1,0))</f>
        <v>yes</v>
      </c>
      <c r="AB17" s="25" t="str">
        <f>INDEX(Monitoring_eng!$A$1:$CX$78,MATCH(Analysis!$A17,Monitoring_eng!$A:$A,0),MATCH(Analysis!AB$1,Monitoring_eng!$1:$1,0))</f>
        <v>yes</v>
      </c>
      <c r="AC17" s="25" t="str">
        <f>INDEX(Monitoring_eng!$A$1:$CX$78,MATCH(Analysis!$A17,Monitoring_eng!$A:$A,0),MATCH(Analysis!AC$1,Monitoring_eng!$1:$1,0))</f>
        <v>yes</v>
      </c>
      <c r="AD17" s="25" t="str">
        <f>INDEX(Monitoring_eng!$A$1:$CX$78,MATCH(Analysis!$A17,Monitoring_eng!$A:$A,0),MATCH(Analysis!AD$1,Monitoring_eng!$1:$1,0))</f>
        <v>yes</v>
      </c>
      <c r="AE17" s="25" t="str">
        <f>INDEX(Monitoring_eng!$A$1:$CX$78,MATCH(Analysis!$A17,Monitoring_eng!$A:$A,0),MATCH(Analysis!AE$1,Monitoring_eng!$1:$1,0))</f>
        <v>yes</v>
      </c>
      <c r="AF17" s="25" t="str">
        <f>INDEX(Monitoring_eng!$A$1:$CX$78,MATCH(Analysis!$A17,Monitoring_eng!$A:$A,0),MATCH(Analysis!AF$1,Monitoring_eng!$1:$1,0))</f>
        <v>yes</v>
      </c>
      <c r="AG17" s="25" t="str">
        <f>INDEX(Monitoring_eng!$A$1:$CX$78,MATCH(Analysis!$A17,Monitoring_eng!$A:$A,0),MATCH(Analysis!AG$1,Monitoring_eng!$1:$1,0))</f>
        <v>partially</v>
      </c>
      <c r="AH17" s="25" t="str">
        <f>INDEX(Monitoring_eng!$A$1:$CX$78,MATCH(Analysis!$A17,Monitoring_eng!$A:$A,0),MATCH(Analysis!AH$1,Monitoring_eng!$1:$1,0))</f>
        <v>yes</v>
      </c>
      <c r="AI17" s="25" t="str">
        <f>INDEX(Monitoring_eng!$A$1:$CX$78,MATCH(Analysis!$A17,Monitoring_eng!$A:$A,0),MATCH(Analysis!AI$1,Monitoring_eng!$1:$1,0))</f>
        <v>yes</v>
      </c>
      <c r="AJ17" s="25" t="str">
        <f>INDEX(Monitoring_eng!$A$1:$CX$78,MATCH(Analysis!$A17,Monitoring_eng!$A:$A,0),MATCH(Analysis!AJ$1,Monitoring_eng!$1:$1,0))</f>
        <v>yes</v>
      </c>
      <c r="AK17" s="25" t="str">
        <f>INDEX(Monitoring_eng!$A$1:$CX$78,MATCH(Analysis!$A17,Monitoring_eng!$A:$A,0),MATCH(Analysis!AK$1,Monitoring_eng!$1:$1,0))</f>
        <v>yes</v>
      </c>
      <c r="AL17" s="25" t="str">
        <f>INDEX(Monitoring_eng!$A$1:$CX$78,MATCH(Analysis!$A17,Monitoring_eng!$A:$A,0),MATCH(Analysis!AL$1,Monitoring_eng!$1:$1,0))</f>
        <v>yes</v>
      </c>
      <c r="AM17" s="25" t="str">
        <f>INDEX(Monitoring_eng!$A$1:$CX$78,MATCH(Analysis!$A17,Monitoring_eng!$A:$A,0),MATCH(Analysis!AM$1,Monitoring_eng!$1:$1,0))</f>
        <v>yes</v>
      </c>
      <c r="AN17" s="25" t="str">
        <f>INDEX(Monitoring_eng!$A$1:$CX$78,MATCH(Analysis!$A17,Monitoring_eng!$A:$A,0),MATCH(Analysis!AN$1,Monitoring_eng!$1:$1,0))</f>
        <v>yes</v>
      </c>
      <c r="AO17" s="25" t="str">
        <f>INDEX(Monitoring_eng!$A$1:$CX$78,MATCH(Analysis!$A17,Monitoring_eng!$A:$A,0),MATCH(Analysis!AO$1,Monitoring_eng!$1:$1,0))</f>
        <v>yes</v>
      </c>
      <c r="AP17" s="25" t="str">
        <f>INDEX(Monitoring_eng!$A$1:$CX$78,MATCH(Analysis!$A17,Monitoring_eng!$A:$A,0),MATCH(Analysis!AP$1,Monitoring_eng!$1:$1,0))</f>
        <v>yes</v>
      </c>
      <c r="AQ17" s="25" t="str">
        <f>INDEX(Monitoring_eng!$A$1:$CX$78,MATCH(Analysis!$A17,Monitoring_eng!$A:$A,0),MATCH(Analysis!AQ$1,Monitoring_eng!$1:$1,0))</f>
        <v>yes</v>
      </c>
      <c r="AR17" s="25" t="str">
        <f>INDEX(Monitoring_eng!$A$1:$CX$78,MATCH(Analysis!$A17,Monitoring_eng!$A:$A,0),MATCH(Analysis!AR$1,Monitoring_eng!$1:$1,0))</f>
        <v>yes</v>
      </c>
      <c r="AS17" s="25" t="str">
        <f>INDEX(Monitoring_eng!$A$1:$CX$78,MATCH(Analysis!$A17,Monitoring_eng!$A:$A,0),MATCH(Analysis!AS$1,Monitoring_eng!$1:$1,0))</f>
        <v>yes</v>
      </c>
      <c r="AT17" s="25" t="str">
        <f>INDEX(Monitoring_eng!$A$1:$CX$78,MATCH(Analysis!$A17,Monitoring_eng!$A:$A,0),MATCH(Analysis!AT$1,Monitoring_eng!$1:$1,0))</f>
        <v>partially</v>
      </c>
      <c r="AU17" s="25" t="str">
        <f>INDEX(Monitoring_eng!$A$1:$CX$78,MATCH(Analysis!$A17,Monitoring_eng!$A:$A,0),MATCH(Analysis!AU$1,Monitoring_eng!$1:$1,0))</f>
        <v>yes</v>
      </c>
      <c r="AV17" s="25" t="str">
        <f>INDEX(Monitoring_eng!$A$1:$CX$78,MATCH(Analysis!$A17,Monitoring_eng!$A:$A,0),MATCH(Analysis!AV$1,Monitoring_eng!$1:$1,0))</f>
        <v>yes</v>
      </c>
      <c r="AW17" s="25" t="str">
        <f>INDEX(Monitoring_eng!$A$1:$CX$78,MATCH(Analysis!$A17,Monitoring_eng!$A:$A,0),MATCH(Analysis!AW$1,Monitoring_eng!$1:$1,0))</f>
        <v>yes</v>
      </c>
      <c r="AX17" s="25" t="str">
        <f>INDEX(Monitoring_eng!$A$1:$CX$78,MATCH(Analysis!$A17,Monitoring_eng!$A:$A,0),MATCH(Analysis!AX$1,Monitoring_eng!$1:$1,0))</f>
        <v>yes</v>
      </c>
      <c r="AY17" s="25" t="str">
        <f>INDEX(Monitoring_eng!$A$1:$CX$78,MATCH(Analysis!$A17,Monitoring_eng!$A:$A,0),MATCH(Analysis!AY$1,Monitoring_eng!$1:$1,0))</f>
        <v>yes</v>
      </c>
      <c r="AZ17" s="25" t="str">
        <f>INDEX(Monitoring_eng!$A$1:$CX$78,MATCH(Analysis!$A17,Monitoring_eng!$A:$A,0),MATCH(Analysis!AZ$1,Monitoring_eng!$1:$1,0))</f>
        <v>yes</v>
      </c>
      <c r="BA17" s="37" t="s">
        <v>621</v>
      </c>
      <c r="BB17" s="37">
        <f t="shared" si="0"/>
        <v>47</v>
      </c>
      <c r="BC17" s="37" t="s">
        <v>622</v>
      </c>
      <c r="BD17" s="37">
        <f t="shared" si="1"/>
        <v>0</v>
      </c>
      <c r="BE17" s="37" t="s">
        <v>623</v>
      </c>
      <c r="BF17" s="37">
        <f t="shared" si="2"/>
        <v>3</v>
      </c>
      <c r="BG17" s="37" t="s">
        <v>755</v>
      </c>
      <c r="BH17" s="37">
        <f t="shared" si="3"/>
        <v>0</v>
      </c>
      <c r="BI17" s="37">
        <f t="shared" si="4"/>
        <v>50</v>
      </c>
      <c r="BJ17" s="37">
        <f t="shared" si="5"/>
        <v>50</v>
      </c>
      <c r="BK17" s="37" t="str">
        <f t="shared" si="6"/>
        <v>yes</v>
      </c>
      <c r="BL17" s="37" t="str">
        <f t="shared" si="7"/>
        <v>no</v>
      </c>
      <c r="BM17" s="37">
        <f t="shared" si="8"/>
        <v>47</v>
      </c>
      <c r="BN17" s="37">
        <f t="shared" si="9"/>
        <v>0</v>
      </c>
      <c r="BO17" s="69">
        <f t="shared" si="10"/>
        <v>0.94</v>
      </c>
      <c r="BP17" s="69">
        <f t="shared" si="11"/>
        <v>0</v>
      </c>
      <c r="BQ17" s="70">
        <f>COUNTIFS($C17:$AZ17,$BK17,Results!$T$87:$BQ$87,BQ$1)/((COUNTIF(Results!$T$87:$BQ$87,BQ$1)-COUNTIFS($C17:$AZ17,"N/A",Results!$T$87:$BQ$87,BQ$1)))</f>
        <v>1</v>
      </c>
      <c r="BR17" s="70">
        <f>COUNTIFS($C17:$AZ17,$BK17,Results!$T$87:$BQ$87,BR$1)/((COUNTIF(Results!$T$87:$BQ$87,BR$1)-COUNTIFS($C17:$AZ17,"N/A",Results!$T$87:$BQ$87,BR$1)))</f>
        <v>1</v>
      </c>
      <c r="BS17" s="70">
        <f>COUNTIFS($C17:$AZ17,$BK17,Results!$T$87:$BQ$87,BS$1)/((COUNTIF(Results!$T$87:$BQ$87,BS$1)-COUNTIFS($C17:$AZ17,"N/A",Results!$T$87:$BQ$87,BS$1)))</f>
        <v>0.875</v>
      </c>
      <c r="BT17" s="70">
        <f>COUNTIFS($C17:$AZ17,$BK17,Results!$T$87:$BQ$87,BT$1)/((COUNTIF(Results!$T$87:$BQ$87,BT$1)-COUNTIFS($C17:$AZ17,"N/A",Results!$T$87:$BQ$87,BT$1)))</f>
        <v>0.84615384615384615</v>
      </c>
      <c r="BU17" s="70">
        <f>COUNTIFS($C17:$AZ17,$BK17,Results!$T$89:$BQ$89,BU$1)/((COUNTIF(Results!$T$89:$BQ$89,BU$1)-COUNTIFS($C17:$AZ17,"N/A",Results!$T$89:$BQ$89,BU$1)))</f>
        <v>0.93333333333333335</v>
      </c>
      <c r="BV17" s="70">
        <f>COUNTIFS($C17:$AZ17,$BK17,Results!$T$89:$BQ$89,BV$1)/((COUNTIF(Results!$T$89:$BQ$89,BV$1)-COUNTIFS($C17:$AZ17,"N/A",Results!$T$89:$BQ$89,BV$1)))</f>
        <v>0.95454545454545459</v>
      </c>
      <c r="BW17" s="70">
        <f>COUNTIFS($C17:$AZ17,$BK17,Results!$T$89:$BQ$89,BW$1)/((COUNTIF(Results!$T$89:$BQ$89,BW$1)-COUNTIFS($C17:$AZ17,"N/A",Results!$T$89:$BQ$89,BW$1)))</f>
        <v>1</v>
      </c>
      <c r="BX17" s="70">
        <f>COUNTIFS($C17:$AZ17,$BK17,Results!$T$89:$BQ$89,BX$1)/((COUNTIF(Results!$T$89:$BQ$89,BX$1)-COUNTIFS($C17:$AZ17,"N/A",Results!$T$89:$BQ$89,BX$1)))</f>
        <v>0.75</v>
      </c>
      <c r="BY17" s="70">
        <f>COUNTIFS($C17:$AZ17,$BK17,Results!$T$90:$BQ$90,BY$1)/((COUNTIF(Results!$T$90:$BQ$90,BY$1)-COUNTIFS($C17:$AZ17,"N/A",Results!$T$90:$BQ$90,BY$1)))</f>
        <v>0.94117647058823528</v>
      </c>
      <c r="BZ17" s="70">
        <f>COUNTIFS($C17:$AZ17,$BK17,Results!$T$90:$BQ$90,BZ$1)/((COUNTIF(Results!$T$90:$BQ$90,BZ$1)-COUNTIFS($C17:$AZ17,"N/A",Results!$T$90:$BQ$90,BZ$1)))</f>
        <v>0.94117647058823528</v>
      </c>
      <c r="CA17" s="70">
        <f>COUNTIFS($C17:$AZ17,$BK17,Results!$T$90:$BQ$90,CA$1)/((COUNTIF(Results!$T$90:$BQ$90,CA$1)-COUNTIFS($C17:$AZ17,"N/A",Results!$T$90:$BQ$90,CA$1)))</f>
        <v>0.9375</v>
      </c>
      <c r="CB17" s="70">
        <f>COUNTIFS($C17:$AZ17,$BK17,Results!$T$91:$BQ$91,CB$1)/((COUNTIF(Results!$T$91:$BQ$91,CB$1)-COUNTIFS($C17:$AZ17,"N/A",Results!$T$91:$BQ$91,CB$1)))</f>
        <v>0.94117647058823528</v>
      </c>
      <c r="CC17" s="70">
        <f>COUNTIFS($C17:$AZ17,$BK17,Results!$T$91:$BQ$91,CC$1)/((COUNTIF(Results!$T$91:$BQ$91,CC$1)-COUNTIFS($C17:$AZ17,"N/A",Results!$T$91:$BQ$91,CC$1)))</f>
        <v>0.94117647058823528</v>
      </c>
      <c r="CD17" s="37"/>
    </row>
    <row r="18" spans="1:82" x14ac:dyDescent="0.3">
      <c r="A18" s="37" t="s">
        <v>319</v>
      </c>
      <c r="B18" s="38" t="s">
        <v>96</v>
      </c>
      <c r="C18" s="25" t="str">
        <f>INDEX(Monitoring_eng!$A$1:$CX$78,MATCH(Analysis!$A18,Monitoring_eng!$A:$A,0),MATCH(Analysis!C$1,Monitoring_eng!$1:$1,0))</f>
        <v>yes</v>
      </c>
      <c r="D18" s="25" t="str">
        <f>INDEX(Monitoring_eng!$A$1:$CX$78,MATCH(Analysis!$A18,Monitoring_eng!$A:$A,0),MATCH(Analysis!D$1,Monitoring_eng!$1:$1,0))</f>
        <v>yes</v>
      </c>
      <c r="E18" s="25" t="str">
        <f>INDEX(Monitoring_eng!$A$1:$CX$78,MATCH(Analysis!$A18,Monitoring_eng!$A:$A,0),MATCH(Analysis!E$1,Monitoring_eng!$1:$1,0))</f>
        <v>yes</v>
      </c>
      <c r="F18" s="25" t="str">
        <f>INDEX(Monitoring_eng!$A$1:$CX$78,MATCH(Analysis!$A18,Monitoring_eng!$A:$A,0),MATCH(Analysis!F$1,Monitoring_eng!$1:$1,0))</f>
        <v>yes</v>
      </c>
      <c r="G18" s="25" t="str">
        <f>INDEX(Monitoring_eng!$A$1:$CX$78,MATCH(Analysis!$A18,Monitoring_eng!$A:$A,0),MATCH(Analysis!G$1,Monitoring_eng!$1:$1,0))</f>
        <v>yes</v>
      </c>
      <c r="H18" s="25" t="str">
        <f>INDEX(Monitoring_eng!$A$1:$CX$78,MATCH(Analysis!$A18,Monitoring_eng!$A:$A,0),MATCH(Analysis!H$1,Monitoring_eng!$1:$1,0))</f>
        <v>yes</v>
      </c>
      <c r="I18" s="25" t="str">
        <f>INDEX(Monitoring_eng!$A$1:$CX$78,MATCH(Analysis!$A18,Monitoring_eng!$A:$A,0),MATCH(Analysis!I$1,Monitoring_eng!$1:$1,0))</f>
        <v>yes</v>
      </c>
      <c r="J18" s="25" t="str">
        <f>INDEX(Monitoring_eng!$A$1:$CX$78,MATCH(Analysis!$A18,Monitoring_eng!$A:$A,0),MATCH(Analysis!J$1,Monitoring_eng!$1:$1,0))</f>
        <v>yes</v>
      </c>
      <c r="K18" s="25" t="str">
        <f>INDEX(Monitoring_eng!$A$1:$CX$78,MATCH(Analysis!$A18,Monitoring_eng!$A:$A,0),MATCH(Analysis!K$1,Monitoring_eng!$1:$1,0))</f>
        <v>yes</v>
      </c>
      <c r="L18" s="25" t="str">
        <f>INDEX(Monitoring_eng!$A$1:$CX$78,MATCH(Analysis!$A18,Monitoring_eng!$A:$A,0),MATCH(Analysis!L$1,Monitoring_eng!$1:$1,0))</f>
        <v>yes</v>
      </c>
      <c r="M18" s="25" t="str">
        <f>INDEX(Monitoring_eng!$A$1:$CX$78,MATCH(Analysis!$A18,Monitoring_eng!$A:$A,0),MATCH(Analysis!M$1,Monitoring_eng!$1:$1,0))</f>
        <v>yes</v>
      </c>
      <c r="N18" s="25" t="str">
        <f>INDEX(Monitoring_eng!$A$1:$CX$78,MATCH(Analysis!$A18,Monitoring_eng!$A:$A,0),MATCH(Analysis!N$1,Monitoring_eng!$1:$1,0))</f>
        <v>yes</v>
      </c>
      <c r="O18" s="25" t="str">
        <f>INDEX(Monitoring_eng!$A$1:$CX$78,MATCH(Analysis!$A18,Monitoring_eng!$A:$A,0),MATCH(Analysis!O$1,Monitoring_eng!$1:$1,0))</f>
        <v>yes</v>
      </c>
      <c r="P18" s="25" t="str">
        <f>INDEX(Monitoring_eng!$A$1:$CX$78,MATCH(Analysis!$A18,Monitoring_eng!$A:$A,0),MATCH(Analysis!P$1,Monitoring_eng!$1:$1,0))</f>
        <v>yes</v>
      </c>
      <c r="Q18" s="25" t="str">
        <f>INDEX(Monitoring_eng!$A$1:$CX$78,MATCH(Analysis!$A18,Monitoring_eng!$A:$A,0),MATCH(Analysis!Q$1,Monitoring_eng!$1:$1,0))</f>
        <v>yes</v>
      </c>
      <c r="R18" s="25" t="str">
        <f>INDEX(Monitoring_eng!$A$1:$CX$78,MATCH(Analysis!$A18,Monitoring_eng!$A:$A,0),MATCH(Analysis!R$1,Monitoring_eng!$1:$1,0))</f>
        <v>yes</v>
      </c>
      <c r="S18" s="25" t="str">
        <f>INDEX(Monitoring_eng!$A$1:$CX$78,MATCH(Analysis!$A18,Monitoring_eng!$A:$A,0),MATCH(Analysis!S$1,Monitoring_eng!$1:$1,0))</f>
        <v>yes</v>
      </c>
      <c r="T18" s="25" t="str">
        <f>INDEX(Monitoring_eng!$A$1:$CX$78,MATCH(Analysis!$A18,Monitoring_eng!$A:$A,0),MATCH(Analysis!T$1,Monitoring_eng!$1:$1,0))</f>
        <v>no</v>
      </c>
      <c r="U18" s="25" t="str">
        <f>INDEX(Monitoring_eng!$A$1:$CX$78,MATCH(Analysis!$A18,Monitoring_eng!$A:$A,0),MATCH(Analysis!U$1,Monitoring_eng!$1:$1,0))</f>
        <v>yes</v>
      </c>
      <c r="V18" s="25" t="str">
        <f>INDEX(Monitoring_eng!$A$1:$CX$78,MATCH(Analysis!$A18,Monitoring_eng!$A:$A,0),MATCH(Analysis!V$1,Monitoring_eng!$1:$1,0))</f>
        <v>yes</v>
      </c>
      <c r="W18" s="25" t="str">
        <f>INDEX(Monitoring_eng!$A$1:$CX$78,MATCH(Analysis!$A18,Monitoring_eng!$A:$A,0),MATCH(Analysis!W$1,Monitoring_eng!$1:$1,0))</f>
        <v>yes</v>
      </c>
      <c r="X18" s="25" t="str">
        <f>INDEX(Monitoring_eng!$A$1:$CX$78,MATCH(Analysis!$A18,Monitoring_eng!$A:$A,0),MATCH(Analysis!X$1,Monitoring_eng!$1:$1,0))</f>
        <v>yes</v>
      </c>
      <c r="Y18" s="25" t="str">
        <f>INDEX(Monitoring_eng!$A$1:$CX$78,MATCH(Analysis!$A18,Monitoring_eng!$A:$A,0),MATCH(Analysis!Y$1,Monitoring_eng!$1:$1,0))</f>
        <v>yes</v>
      </c>
      <c r="Z18" s="25" t="str">
        <f>INDEX(Monitoring_eng!$A$1:$CX$78,MATCH(Analysis!$A18,Monitoring_eng!$A:$A,0),MATCH(Analysis!Z$1,Monitoring_eng!$1:$1,0))</f>
        <v>yes</v>
      </c>
      <c r="AA18" s="25" t="str">
        <f>INDEX(Monitoring_eng!$A$1:$CX$78,MATCH(Analysis!$A18,Monitoring_eng!$A:$A,0),MATCH(Analysis!AA$1,Monitoring_eng!$1:$1,0))</f>
        <v>yes</v>
      </c>
      <c r="AB18" s="25" t="str">
        <f>INDEX(Monitoring_eng!$A$1:$CX$78,MATCH(Analysis!$A18,Monitoring_eng!$A:$A,0),MATCH(Analysis!AB$1,Monitoring_eng!$1:$1,0))</f>
        <v>yes</v>
      </c>
      <c r="AC18" s="25" t="str">
        <f>INDEX(Monitoring_eng!$A$1:$CX$78,MATCH(Analysis!$A18,Monitoring_eng!$A:$A,0),MATCH(Analysis!AC$1,Monitoring_eng!$1:$1,0))</f>
        <v>yes</v>
      </c>
      <c r="AD18" s="25" t="str">
        <f>INDEX(Monitoring_eng!$A$1:$CX$78,MATCH(Analysis!$A18,Monitoring_eng!$A:$A,0),MATCH(Analysis!AD$1,Monitoring_eng!$1:$1,0))</f>
        <v>yes</v>
      </c>
      <c r="AE18" s="25" t="str">
        <f>INDEX(Monitoring_eng!$A$1:$CX$78,MATCH(Analysis!$A18,Monitoring_eng!$A:$A,0),MATCH(Analysis!AE$1,Monitoring_eng!$1:$1,0))</f>
        <v>yes</v>
      </c>
      <c r="AF18" s="25" t="str">
        <f>INDEX(Monitoring_eng!$A$1:$CX$78,MATCH(Analysis!$A18,Monitoring_eng!$A:$A,0),MATCH(Analysis!AF$1,Monitoring_eng!$1:$1,0))</f>
        <v>yes</v>
      </c>
      <c r="AG18" s="25" t="str">
        <f>INDEX(Monitoring_eng!$A$1:$CX$78,MATCH(Analysis!$A18,Monitoring_eng!$A:$A,0),MATCH(Analysis!AG$1,Monitoring_eng!$1:$1,0))</f>
        <v>yes</v>
      </c>
      <c r="AH18" s="25" t="str">
        <f>INDEX(Monitoring_eng!$A$1:$CX$78,MATCH(Analysis!$A18,Monitoring_eng!$A:$A,0),MATCH(Analysis!AH$1,Monitoring_eng!$1:$1,0))</f>
        <v>yes</v>
      </c>
      <c r="AI18" s="25" t="str">
        <f>INDEX(Monitoring_eng!$A$1:$CX$78,MATCH(Analysis!$A18,Monitoring_eng!$A:$A,0),MATCH(Analysis!AI$1,Monitoring_eng!$1:$1,0))</f>
        <v>yes</v>
      </c>
      <c r="AJ18" s="25" t="str">
        <f>INDEX(Monitoring_eng!$A$1:$CX$78,MATCH(Analysis!$A18,Monitoring_eng!$A:$A,0),MATCH(Analysis!AJ$1,Monitoring_eng!$1:$1,0))</f>
        <v>yes</v>
      </c>
      <c r="AK18" s="25" t="str">
        <f>INDEX(Monitoring_eng!$A$1:$CX$78,MATCH(Analysis!$A18,Monitoring_eng!$A:$A,0),MATCH(Analysis!AK$1,Monitoring_eng!$1:$1,0))</f>
        <v>yes</v>
      </c>
      <c r="AL18" s="25" t="str">
        <f>INDEX(Monitoring_eng!$A$1:$CX$78,MATCH(Analysis!$A18,Monitoring_eng!$A:$A,0),MATCH(Analysis!AL$1,Monitoring_eng!$1:$1,0))</f>
        <v>yes</v>
      </c>
      <c r="AM18" s="25" t="str">
        <f>INDEX(Monitoring_eng!$A$1:$CX$78,MATCH(Analysis!$A18,Monitoring_eng!$A:$A,0),MATCH(Analysis!AM$1,Monitoring_eng!$1:$1,0))</f>
        <v>yes</v>
      </c>
      <c r="AN18" s="25" t="str">
        <f>INDEX(Monitoring_eng!$A$1:$CX$78,MATCH(Analysis!$A18,Monitoring_eng!$A:$A,0),MATCH(Analysis!AN$1,Monitoring_eng!$1:$1,0))</f>
        <v>yes</v>
      </c>
      <c r="AO18" s="25" t="str">
        <f>INDEX(Monitoring_eng!$A$1:$CX$78,MATCH(Analysis!$A18,Monitoring_eng!$A:$A,0),MATCH(Analysis!AO$1,Monitoring_eng!$1:$1,0))</f>
        <v>yes</v>
      </c>
      <c r="AP18" s="25" t="str">
        <f>INDEX(Monitoring_eng!$A$1:$CX$78,MATCH(Analysis!$A18,Monitoring_eng!$A:$A,0),MATCH(Analysis!AP$1,Monitoring_eng!$1:$1,0))</f>
        <v>yes</v>
      </c>
      <c r="AQ18" s="25" t="str">
        <f>INDEX(Monitoring_eng!$A$1:$CX$78,MATCH(Analysis!$A18,Monitoring_eng!$A:$A,0),MATCH(Analysis!AQ$1,Monitoring_eng!$1:$1,0))</f>
        <v>yes</v>
      </c>
      <c r="AR18" s="25" t="str">
        <f>INDEX(Monitoring_eng!$A$1:$CX$78,MATCH(Analysis!$A18,Monitoring_eng!$A:$A,0),MATCH(Analysis!AR$1,Monitoring_eng!$1:$1,0))</f>
        <v>yes</v>
      </c>
      <c r="AS18" s="25" t="str">
        <f>INDEX(Monitoring_eng!$A$1:$CX$78,MATCH(Analysis!$A18,Monitoring_eng!$A:$A,0),MATCH(Analysis!AS$1,Monitoring_eng!$1:$1,0))</f>
        <v>yes</v>
      </c>
      <c r="AT18" s="25" t="str">
        <f>INDEX(Monitoring_eng!$A$1:$CX$78,MATCH(Analysis!$A18,Monitoring_eng!$A:$A,0),MATCH(Analysis!AT$1,Monitoring_eng!$1:$1,0))</f>
        <v>yes</v>
      </c>
      <c r="AU18" s="25" t="str">
        <f>INDEX(Monitoring_eng!$A$1:$CX$78,MATCH(Analysis!$A18,Monitoring_eng!$A:$A,0),MATCH(Analysis!AU$1,Monitoring_eng!$1:$1,0))</f>
        <v>yes</v>
      </c>
      <c r="AV18" s="25" t="str">
        <f>INDEX(Monitoring_eng!$A$1:$CX$78,MATCH(Analysis!$A18,Monitoring_eng!$A:$A,0),MATCH(Analysis!AV$1,Monitoring_eng!$1:$1,0))</f>
        <v>yes</v>
      </c>
      <c r="AW18" s="25" t="str">
        <f>INDEX(Monitoring_eng!$A$1:$CX$78,MATCH(Analysis!$A18,Monitoring_eng!$A:$A,0),MATCH(Analysis!AW$1,Monitoring_eng!$1:$1,0))</f>
        <v>yes</v>
      </c>
      <c r="AX18" s="25" t="str">
        <f>INDEX(Monitoring_eng!$A$1:$CX$78,MATCH(Analysis!$A18,Monitoring_eng!$A:$A,0),MATCH(Analysis!AX$1,Monitoring_eng!$1:$1,0))</f>
        <v>yes</v>
      </c>
      <c r="AY18" s="25" t="str">
        <f>INDEX(Monitoring_eng!$A$1:$CX$78,MATCH(Analysis!$A18,Monitoring_eng!$A:$A,0),MATCH(Analysis!AY$1,Monitoring_eng!$1:$1,0))</f>
        <v>yes</v>
      </c>
      <c r="AZ18" s="25" t="str">
        <f>INDEX(Monitoring_eng!$A$1:$CX$78,MATCH(Analysis!$A18,Monitoring_eng!$A:$A,0),MATCH(Analysis!AZ$1,Monitoring_eng!$1:$1,0))</f>
        <v>yes</v>
      </c>
      <c r="BA18" s="37" t="s">
        <v>621</v>
      </c>
      <c r="BB18" s="37">
        <f t="shared" si="0"/>
        <v>49</v>
      </c>
      <c r="BC18" s="37" t="s">
        <v>622</v>
      </c>
      <c r="BD18" s="37">
        <f t="shared" si="1"/>
        <v>1</v>
      </c>
      <c r="BE18" s="37" t="s">
        <v>623</v>
      </c>
      <c r="BF18" s="37">
        <f t="shared" si="2"/>
        <v>0</v>
      </c>
      <c r="BG18" s="37" t="s">
        <v>755</v>
      </c>
      <c r="BH18" s="37">
        <f t="shared" si="3"/>
        <v>0</v>
      </c>
      <c r="BI18" s="37">
        <f t="shared" si="4"/>
        <v>50</v>
      </c>
      <c r="BJ18" s="37">
        <f t="shared" si="5"/>
        <v>50</v>
      </c>
      <c r="BK18" s="37" t="str">
        <f t="shared" si="6"/>
        <v>yes</v>
      </c>
      <c r="BL18" s="37" t="str">
        <f t="shared" si="7"/>
        <v>no</v>
      </c>
      <c r="BM18" s="37">
        <f t="shared" si="8"/>
        <v>49</v>
      </c>
      <c r="BN18" s="37">
        <f t="shared" si="9"/>
        <v>1</v>
      </c>
      <c r="BO18" s="69">
        <f t="shared" si="10"/>
        <v>0.98</v>
      </c>
      <c r="BP18" s="69">
        <f t="shared" si="11"/>
        <v>0.02</v>
      </c>
      <c r="BQ18" s="70">
        <f>COUNTIFS($C18:$AZ18,$BK18,Results!$T$87:$BQ$87,BQ$1)/((COUNTIF(Results!$T$87:$BQ$87,BQ$1)-COUNTIFS($C18:$AZ18,"N/A",Results!$T$87:$BQ$87,BQ$1)))</f>
        <v>1</v>
      </c>
      <c r="BR18" s="70">
        <f>COUNTIFS($C18:$AZ18,$BK18,Results!$T$87:$BQ$87,BR$1)/((COUNTIF(Results!$T$87:$BQ$87,BR$1)-COUNTIFS($C18:$AZ18,"N/A",Results!$T$87:$BQ$87,BR$1)))</f>
        <v>1</v>
      </c>
      <c r="BS18" s="70">
        <f>COUNTIFS($C18:$AZ18,$BK18,Results!$T$87:$BQ$87,BS$1)/((COUNTIF(Results!$T$87:$BQ$87,BS$1)-COUNTIFS($C18:$AZ18,"N/A",Results!$T$87:$BQ$87,BS$1)))</f>
        <v>0.875</v>
      </c>
      <c r="BT18" s="70">
        <f>COUNTIFS($C18:$AZ18,$BK18,Results!$T$87:$BQ$87,BT$1)/((COUNTIF(Results!$T$87:$BQ$87,BT$1)-COUNTIFS($C18:$AZ18,"N/A",Results!$T$87:$BQ$87,BT$1)))</f>
        <v>1</v>
      </c>
      <c r="BU18" s="70">
        <f>COUNTIFS($C18:$AZ18,$BK18,Results!$T$89:$BQ$89,BU$1)/((COUNTIF(Results!$T$89:$BQ$89,BU$1)-COUNTIFS($C18:$AZ18,"N/A",Results!$T$89:$BQ$89,BU$1)))</f>
        <v>0.93333333333333335</v>
      </c>
      <c r="BV18" s="70">
        <f>COUNTIFS($C18:$AZ18,$BK18,Results!$T$89:$BQ$89,BV$1)/((COUNTIF(Results!$T$89:$BQ$89,BV$1)-COUNTIFS($C18:$AZ18,"N/A",Results!$T$89:$BQ$89,BV$1)))</f>
        <v>1</v>
      </c>
      <c r="BW18" s="70">
        <f>COUNTIFS($C18:$AZ18,$BK18,Results!$T$89:$BQ$89,BW$1)/((COUNTIF(Results!$T$89:$BQ$89,BW$1)-COUNTIFS($C18:$AZ18,"N/A",Results!$T$89:$BQ$89,BW$1)))</f>
        <v>1</v>
      </c>
      <c r="BX18" s="70">
        <f>COUNTIFS($C18:$AZ18,$BK18,Results!$T$89:$BQ$89,BX$1)/((COUNTIF(Results!$T$89:$BQ$89,BX$1)-COUNTIFS($C18:$AZ18,"N/A",Results!$T$89:$BQ$89,BX$1)))</f>
        <v>1</v>
      </c>
      <c r="BY18" s="70">
        <f>COUNTIFS($C18:$AZ18,$BK18,Results!$T$90:$BQ$90,BY$1)/((COUNTIF(Results!$T$90:$BQ$90,BY$1)-COUNTIFS($C18:$AZ18,"N/A",Results!$T$90:$BQ$90,BY$1)))</f>
        <v>1</v>
      </c>
      <c r="BZ18" s="70">
        <f>COUNTIFS($C18:$AZ18,$BK18,Results!$T$90:$BQ$90,BZ$1)/((COUNTIF(Results!$T$90:$BQ$90,BZ$1)-COUNTIFS($C18:$AZ18,"N/A",Results!$T$90:$BQ$90,BZ$1)))</f>
        <v>1</v>
      </c>
      <c r="CA18" s="70">
        <f>COUNTIFS($C18:$AZ18,$BK18,Results!$T$90:$BQ$90,CA$1)/((COUNTIF(Results!$T$90:$BQ$90,CA$1)-COUNTIFS($C18:$AZ18,"N/A",Results!$T$90:$BQ$90,CA$1)))</f>
        <v>0.9375</v>
      </c>
      <c r="CB18" s="70">
        <f>COUNTIFS($C18:$AZ18,$BK18,Results!$T$91:$BQ$91,CB$1)/((COUNTIF(Results!$T$91:$BQ$91,CB$1)-COUNTIFS($C18:$AZ18,"N/A",Results!$T$91:$BQ$91,CB$1)))</f>
        <v>1</v>
      </c>
      <c r="CC18" s="70">
        <f>COUNTIFS($C18:$AZ18,$BK18,Results!$T$91:$BQ$91,CC$1)/((COUNTIF(Results!$T$91:$BQ$91,CC$1)-COUNTIFS($C18:$AZ18,"N/A",Results!$T$91:$BQ$91,CC$1)))</f>
        <v>1</v>
      </c>
      <c r="CD18" s="37"/>
    </row>
    <row r="19" spans="1:82" x14ac:dyDescent="0.3">
      <c r="A19" s="37" t="s">
        <v>320</v>
      </c>
      <c r="B19" s="39" t="s">
        <v>111</v>
      </c>
      <c r="C19" s="25" t="str">
        <f>INDEX(Monitoring_eng!$A$1:$CX$78,MATCH(Analysis!$A19,Monitoring_eng!$A:$A,0),MATCH(Analysis!C$1,Monitoring_eng!$1:$1,0))</f>
        <v>yes</v>
      </c>
      <c r="D19" s="25" t="str">
        <f>INDEX(Monitoring_eng!$A$1:$CX$78,MATCH(Analysis!$A19,Monitoring_eng!$A:$A,0),MATCH(Analysis!D$1,Monitoring_eng!$1:$1,0))</f>
        <v>no</v>
      </c>
      <c r="E19" s="25" t="str">
        <f>INDEX(Monitoring_eng!$A$1:$CX$78,MATCH(Analysis!$A19,Monitoring_eng!$A:$A,0),MATCH(Analysis!E$1,Monitoring_eng!$1:$1,0))</f>
        <v>yes</v>
      </c>
      <c r="F19" s="25" t="str">
        <f>INDEX(Monitoring_eng!$A$1:$CX$78,MATCH(Analysis!$A19,Monitoring_eng!$A:$A,0),MATCH(Analysis!F$1,Monitoring_eng!$1:$1,0))</f>
        <v>yes</v>
      </c>
      <c r="G19" s="25" t="str">
        <f>INDEX(Monitoring_eng!$A$1:$CX$78,MATCH(Analysis!$A19,Monitoring_eng!$A:$A,0),MATCH(Analysis!G$1,Monitoring_eng!$1:$1,0))</f>
        <v>yes</v>
      </c>
      <c r="H19" s="25" t="str">
        <f>INDEX(Monitoring_eng!$A$1:$CX$78,MATCH(Analysis!$A19,Monitoring_eng!$A:$A,0),MATCH(Analysis!H$1,Monitoring_eng!$1:$1,0))</f>
        <v>yes</v>
      </c>
      <c r="I19" s="25" t="str">
        <f>INDEX(Monitoring_eng!$A$1:$CX$78,MATCH(Analysis!$A19,Monitoring_eng!$A:$A,0),MATCH(Analysis!I$1,Monitoring_eng!$1:$1,0))</f>
        <v>yes</v>
      </c>
      <c r="J19" s="25" t="str">
        <f>INDEX(Monitoring_eng!$A$1:$CX$78,MATCH(Analysis!$A19,Monitoring_eng!$A:$A,0),MATCH(Analysis!J$1,Monitoring_eng!$1:$1,0))</f>
        <v>yes</v>
      </c>
      <c r="K19" s="25" t="str">
        <f>INDEX(Monitoring_eng!$A$1:$CX$78,MATCH(Analysis!$A19,Monitoring_eng!$A:$A,0),MATCH(Analysis!K$1,Monitoring_eng!$1:$1,0))</f>
        <v>yes</v>
      </c>
      <c r="L19" s="25" t="str">
        <f>INDEX(Monitoring_eng!$A$1:$CX$78,MATCH(Analysis!$A19,Monitoring_eng!$A:$A,0),MATCH(Analysis!L$1,Monitoring_eng!$1:$1,0))</f>
        <v>yes</v>
      </c>
      <c r="M19" s="25" t="str">
        <f>INDEX(Monitoring_eng!$A$1:$CX$78,MATCH(Analysis!$A19,Monitoring_eng!$A:$A,0),MATCH(Analysis!M$1,Monitoring_eng!$1:$1,0))</f>
        <v>yes</v>
      </c>
      <c r="N19" s="25" t="str">
        <f>INDEX(Monitoring_eng!$A$1:$CX$78,MATCH(Analysis!$A19,Monitoring_eng!$A:$A,0),MATCH(Analysis!N$1,Monitoring_eng!$1:$1,0))</f>
        <v>no</v>
      </c>
      <c r="O19" s="25" t="str">
        <f>INDEX(Monitoring_eng!$A$1:$CX$78,MATCH(Analysis!$A19,Monitoring_eng!$A:$A,0),MATCH(Analysis!O$1,Monitoring_eng!$1:$1,0))</f>
        <v>yes</v>
      </c>
      <c r="P19" s="25" t="str">
        <f>INDEX(Monitoring_eng!$A$1:$CX$78,MATCH(Analysis!$A19,Monitoring_eng!$A:$A,0),MATCH(Analysis!P$1,Monitoring_eng!$1:$1,0))</f>
        <v>yes</v>
      </c>
      <c r="Q19" s="25" t="str">
        <f>INDEX(Monitoring_eng!$A$1:$CX$78,MATCH(Analysis!$A19,Monitoring_eng!$A:$A,0),MATCH(Analysis!Q$1,Monitoring_eng!$1:$1,0))</f>
        <v>yes</v>
      </c>
      <c r="R19" s="25" t="str">
        <f>INDEX(Monitoring_eng!$A$1:$CX$78,MATCH(Analysis!$A19,Monitoring_eng!$A:$A,0),MATCH(Analysis!R$1,Monitoring_eng!$1:$1,0))</f>
        <v>no</v>
      </c>
      <c r="S19" s="25" t="str">
        <f>INDEX(Monitoring_eng!$A$1:$CX$78,MATCH(Analysis!$A19,Monitoring_eng!$A:$A,0),MATCH(Analysis!S$1,Monitoring_eng!$1:$1,0))</f>
        <v>no</v>
      </c>
      <c r="T19" s="25" t="str">
        <f>INDEX(Monitoring_eng!$A$1:$CX$78,MATCH(Analysis!$A19,Monitoring_eng!$A:$A,0),MATCH(Analysis!T$1,Monitoring_eng!$1:$1,0))</f>
        <v>no</v>
      </c>
      <c r="U19" s="25" t="str">
        <f>INDEX(Monitoring_eng!$A$1:$CX$78,MATCH(Analysis!$A19,Monitoring_eng!$A:$A,0),MATCH(Analysis!U$1,Monitoring_eng!$1:$1,0))</f>
        <v>yes</v>
      </c>
      <c r="V19" s="25" t="str">
        <f>INDEX(Monitoring_eng!$A$1:$CX$78,MATCH(Analysis!$A19,Monitoring_eng!$A:$A,0),MATCH(Analysis!V$1,Monitoring_eng!$1:$1,0))</f>
        <v>no</v>
      </c>
      <c r="W19" s="25" t="str">
        <f>INDEX(Monitoring_eng!$A$1:$CX$78,MATCH(Analysis!$A19,Monitoring_eng!$A:$A,0),MATCH(Analysis!W$1,Monitoring_eng!$1:$1,0))</f>
        <v>yes</v>
      </c>
      <c r="X19" s="25" t="str">
        <f>INDEX(Monitoring_eng!$A$1:$CX$78,MATCH(Analysis!$A19,Monitoring_eng!$A:$A,0),MATCH(Analysis!X$1,Monitoring_eng!$1:$1,0))</f>
        <v>yes</v>
      </c>
      <c r="Y19" s="25" t="str">
        <f>INDEX(Monitoring_eng!$A$1:$CX$78,MATCH(Analysis!$A19,Monitoring_eng!$A:$A,0),MATCH(Analysis!Y$1,Monitoring_eng!$1:$1,0))</f>
        <v>yes</v>
      </c>
      <c r="Z19" s="25" t="str">
        <f>INDEX(Monitoring_eng!$A$1:$CX$78,MATCH(Analysis!$A19,Monitoring_eng!$A:$A,0),MATCH(Analysis!Z$1,Monitoring_eng!$1:$1,0))</f>
        <v>yes</v>
      </c>
      <c r="AA19" s="25" t="str">
        <f>INDEX(Monitoring_eng!$A$1:$CX$78,MATCH(Analysis!$A19,Monitoring_eng!$A:$A,0),MATCH(Analysis!AA$1,Monitoring_eng!$1:$1,0))</f>
        <v>yes</v>
      </c>
      <c r="AB19" s="25" t="str">
        <f>INDEX(Monitoring_eng!$A$1:$CX$78,MATCH(Analysis!$A19,Monitoring_eng!$A:$A,0),MATCH(Analysis!AB$1,Monitoring_eng!$1:$1,0))</f>
        <v>no</v>
      </c>
      <c r="AC19" s="25" t="str">
        <f>INDEX(Monitoring_eng!$A$1:$CX$78,MATCH(Analysis!$A19,Monitoring_eng!$A:$A,0),MATCH(Analysis!AC$1,Monitoring_eng!$1:$1,0))</f>
        <v>no</v>
      </c>
      <c r="AD19" s="25" t="str">
        <f>INDEX(Monitoring_eng!$A$1:$CX$78,MATCH(Analysis!$A19,Monitoring_eng!$A:$A,0),MATCH(Analysis!AD$1,Monitoring_eng!$1:$1,0))</f>
        <v>yes</v>
      </c>
      <c r="AE19" s="25" t="str">
        <f>INDEX(Monitoring_eng!$A$1:$CX$78,MATCH(Analysis!$A19,Monitoring_eng!$A:$A,0),MATCH(Analysis!AE$1,Monitoring_eng!$1:$1,0))</f>
        <v>yes</v>
      </c>
      <c r="AF19" s="25" t="str">
        <f>INDEX(Monitoring_eng!$A$1:$CX$78,MATCH(Analysis!$A19,Monitoring_eng!$A:$A,0),MATCH(Analysis!AF$1,Monitoring_eng!$1:$1,0))</f>
        <v>yes</v>
      </c>
      <c r="AG19" s="25" t="str">
        <f>INDEX(Monitoring_eng!$A$1:$CX$78,MATCH(Analysis!$A19,Monitoring_eng!$A:$A,0),MATCH(Analysis!AG$1,Monitoring_eng!$1:$1,0))</f>
        <v>yes</v>
      </c>
      <c r="AH19" s="25" t="str">
        <f>INDEX(Monitoring_eng!$A$1:$CX$78,MATCH(Analysis!$A19,Monitoring_eng!$A:$A,0),MATCH(Analysis!AH$1,Monitoring_eng!$1:$1,0))</f>
        <v>no</v>
      </c>
      <c r="AI19" s="25" t="str">
        <f>INDEX(Monitoring_eng!$A$1:$CX$78,MATCH(Analysis!$A19,Monitoring_eng!$A:$A,0),MATCH(Analysis!AI$1,Monitoring_eng!$1:$1,0))</f>
        <v>yes</v>
      </c>
      <c r="AJ19" s="25" t="str">
        <f>INDEX(Monitoring_eng!$A$1:$CX$78,MATCH(Analysis!$A19,Monitoring_eng!$A:$A,0),MATCH(Analysis!AJ$1,Monitoring_eng!$1:$1,0))</f>
        <v>yes</v>
      </c>
      <c r="AK19" s="25" t="str">
        <f>INDEX(Monitoring_eng!$A$1:$CX$78,MATCH(Analysis!$A19,Monitoring_eng!$A:$A,0),MATCH(Analysis!AK$1,Monitoring_eng!$1:$1,0))</f>
        <v>no</v>
      </c>
      <c r="AL19" s="25" t="str">
        <f>INDEX(Monitoring_eng!$A$1:$CX$78,MATCH(Analysis!$A19,Monitoring_eng!$A:$A,0),MATCH(Analysis!AL$1,Monitoring_eng!$1:$1,0))</f>
        <v>partially</v>
      </c>
      <c r="AM19" s="25" t="str">
        <f>INDEX(Monitoring_eng!$A$1:$CX$78,MATCH(Analysis!$A19,Monitoring_eng!$A:$A,0),MATCH(Analysis!AM$1,Monitoring_eng!$1:$1,0))</f>
        <v>yes</v>
      </c>
      <c r="AN19" s="25" t="str">
        <f>INDEX(Monitoring_eng!$A$1:$CX$78,MATCH(Analysis!$A19,Monitoring_eng!$A:$A,0),MATCH(Analysis!AN$1,Monitoring_eng!$1:$1,0))</f>
        <v>yes</v>
      </c>
      <c r="AO19" s="25" t="str">
        <f>INDEX(Monitoring_eng!$A$1:$CX$78,MATCH(Analysis!$A19,Monitoring_eng!$A:$A,0),MATCH(Analysis!AO$1,Monitoring_eng!$1:$1,0))</f>
        <v>no</v>
      </c>
      <c r="AP19" s="25" t="str">
        <f>INDEX(Monitoring_eng!$A$1:$CX$78,MATCH(Analysis!$A19,Monitoring_eng!$A:$A,0),MATCH(Analysis!AP$1,Monitoring_eng!$1:$1,0))</f>
        <v>yes</v>
      </c>
      <c r="AQ19" s="25" t="str">
        <f>INDEX(Monitoring_eng!$A$1:$CX$78,MATCH(Analysis!$A19,Monitoring_eng!$A:$A,0),MATCH(Analysis!AQ$1,Monitoring_eng!$1:$1,0))</f>
        <v>yes</v>
      </c>
      <c r="AR19" s="25" t="str">
        <f>INDEX(Monitoring_eng!$A$1:$CX$78,MATCH(Analysis!$A19,Monitoring_eng!$A:$A,0),MATCH(Analysis!AR$1,Monitoring_eng!$1:$1,0))</f>
        <v>yes</v>
      </c>
      <c r="AS19" s="25" t="str">
        <f>INDEX(Monitoring_eng!$A$1:$CX$78,MATCH(Analysis!$A19,Monitoring_eng!$A:$A,0),MATCH(Analysis!AS$1,Monitoring_eng!$1:$1,0))</f>
        <v>no</v>
      </c>
      <c r="AT19" s="25" t="str">
        <f>INDEX(Monitoring_eng!$A$1:$CX$78,MATCH(Analysis!$A19,Monitoring_eng!$A:$A,0),MATCH(Analysis!AT$1,Monitoring_eng!$1:$1,0))</f>
        <v>yes</v>
      </c>
      <c r="AU19" s="25" t="str">
        <f>INDEX(Monitoring_eng!$A$1:$CX$78,MATCH(Analysis!$A19,Monitoring_eng!$A:$A,0),MATCH(Analysis!AU$1,Monitoring_eng!$1:$1,0))</f>
        <v>yes</v>
      </c>
      <c r="AV19" s="25" t="str">
        <f>INDEX(Monitoring_eng!$A$1:$CX$78,MATCH(Analysis!$A19,Monitoring_eng!$A:$A,0),MATCH(Analysis!AV$1,Monitoring_eng!$1:$1,0))</f>
        <v>yes</v>
      </c>
      <c r="AW19" s="25" t="str">
        <f>INDEX(Monitoring_eng!$A$1:$CX$78,MATCH(Analysis!$A19,Monitoring_eng!$A:$A,0),MATCH(Analysis!AW$1,Monitoring_eng!$1:$1,0))</f>
        <v>yes</v>
      </c>
      <c r="AX19" s="25" t="str">
        <f>INDEX(Monitoring_eng!$A$1:$CX$78,MATCH(Analysis!$A19,Monitoring_eng!$A:$A,0),MATCH(Analysis!AX$1,Monitoring_eng!$1:$1,0))</f>
        <v>yes</v>
      </c>
      <c r="AY19" s="25" t="str">
        <f>INDEX(Monitoring_eng!$A$1:$CX$78,MATCH(Analysis!$A19,Monitoring_eng!$A:$A,0),MATCH(Analysis!AY$1,Monitoring_eng!$1:$1,0))</f>
        <v>yes</v>
      </c>
      <c r="AZ19" s="25" t="str">
        <f>INDEX(Monitoring_eng!$A$1:$CX$78,MATCH(Analysis!$A19,Monitoring_eng!$A:$A,0),MATCH(Analysis!AZ$1,Monitoring_eng!$1:$1,0))</f>
        <v>yes</v>
      </c>
      <c r="BA19" s="37" t="s">
        <v>621</v>
      </c>
      <c r="BB19" s="37">
        <f t="shared" si="0"/>
        <v>37</v>
      </c>
      <c r="BC19" s="37" t="s">
        <v>622</v>
      </c>
      <c r="BD19" s="37">
        <f t="shared" si="1"/>
        <v>12</v>
      </c>
      <c r="BE19" s="37" t="s">
        <v>623</v>
      </c>
      <c r="BF19" s="37">
        <f t="shared" si="2"/>
        <v>1</v>
      </c>
      <c r="BG19" s="37" t="s">
        <v>755</v>
      </c>
      <c r="BH19" s="37">
        <f t="shared" si="3"/>
        <v>0</v>
      </c>
      <c r="BI19" s="37">
        <f t="shared" si="4"/>
        <v>50</v>
      </c>
      <c r="BJ19" s="37">
        <f t="shared" si="5"/>
        <v>50</v>
      </c>
      <c r="BK19" s="37" t="str">
        <f t="shared" si="6"/>
        <v>yes</v>
      </c>
      <c r="BL19" s="37" t="str">
        <f t="shared" si="7"/>
        <v>no</v>
      </c>
      <c r="BM19" s="37">
        <f t="shared" si="8"/>
        <v>37</v>
      </c>
      <c r="BN19" s="37">
        <f t="shared" si="9"/>
        <v>12</v>
      </c>
      <c r="BO19" s="69">
        <f t="shared" si="10"/>
        <v>0.74</v>
      </c>
      <c r="BP19" s="69">
        <f t="shared" si="11"/>
        <v>0.24</v>
      </c>
      <c r="BQ19" s="70">
        <f>COUNTIFS($C19:$AZ19,$BK19,Results!$T$87:$BQ$87,BQ$1)/((COUNTIF(Results!$T$87:$BQ$87,BQ$1)-COUNTIFS($C19:$AZ19,"N/A",Results!$T$87:$BQ$87,BQ$1)))</f>
        <v>0.70588235294117652</v>
      </c>
      <c r="BR19" s="70">
        <f>COUNTIFS($C19:$AZ19,$BK19,Results!$T$87:$BQ$87,BR$1)/((COUNTIF(Results!$T$87:$BQ$87,BR$1)-COUNTIFS($C19:$AZ19,"N/A",Results!$T$87:$BQ$87,BR$1)))</f>
        <v>0.91666666666666663</v>
      </c>
      <c r="BS19" s="70">
        <f>COUNTIFS($C19:$AZ19,$BK19,Results!$T$87:$BQ$87,BS$1)/((COUNTIF(Results!$T$87:$BQ$87,BS$1)-COUNTIFS($C19:$AZ19,"N/A",Results!$T$87:$BQ$87,BS$1)))</f>
        <v>0.625</v>
      </c>
      <c r="BT19" s="70">
        <f>COUNTIFS($C19:$AZ19,$BK19,Results!$T$87:$BQ$87,BT$1)/((COUNTIF(Results!$T$87:$BQ$87,BT$1)-COUNTIFS($C19:$AZ19,"N/A",Results!$T$87:$BQ$87,BT$1)))</f>
        <v>0.69230769230769229</v>
      </c>
      <c r="BU19" s="70">
        <f>COUNTIFS($C19:$AZ19,$BK19,Results!$T$89:$BQ$89,BU$1)/((COUNTIF(Results!$T$89:$BQ$89,BU$1)-COUNTIFS($C19:$AZ19,"N/A",Results!$T$89:$BQ$89,BU$1)))</f>
        <v>0.53333333333333333</v>
      </c>
      <c r="BV19" s="70">
        <f>COUNTIFS($C19:$AZ19,$BK19,Results!$T$89:$BQ$89,BV$1)/((COUNTIF(Results!$T$89:$BQ$89,BV$1)-COUNTIFS($C19:$AZ19,"N/A",Results!$T$89:$BQ$89,BV$1)))</f>
        <v>0.81818181818181823</v>
      </c>
      <c r="BW19" s="70">
        <f>COUNTIFS($C19:$AZ19,$BK19,Results!$T$89:$BQ$89,BW$1)/((COUNTIF(Results!$T$89:$BQ$89,BW$1)-COUNTIFS($C19:$AZ19,"N/A",Results!$T$89:$BQ$89,BW$1)))</f>
        <v>0.77777777777777779</v>
      </c>
      <c r="BX19" s="70">
        <f>COUNTIFS($C19:$AZ19,$BK19,Results!$T$89:$BQ$89,BX$1)/((COUNTIF(Results!$T$89:$BQ$89,BX$1)-COUNTIFS($C19:$AZ19,"N/A",Results!$T$89:$BQ$89,BX$1)))</f>
        <v>1</v>
      </c>
      <c r="BY19" s="70">
        <f>COUNTIFS($C19:$AZ19,$BK19,Results!$T$90:$BQ$90,BY$1)/((COUNTIF(Results!$T$90:$BQ$90,BY$1)-COUNTIFS($C19:$AZ19,"N/A",Results!$T$90:$BQ$90,BY$1)))</f>
        <v>0.6470588235294118</v>
      </c>
      <c r="BZ19" s="70">
        <f>COUNTIFS($C19:$AZ19,$BK19,Results!$T$90:$BQ$90,BZ$1)/((COUNTIF(Results!$T$90:$BQ$90,BZ$1)-COUNTIFS($C19:$AZ19,"N/A",Results!$T$90:$BQ$90,BZ$1)))</f>
        <v>0.88235294117647056</v>
      </c>
      <c r="CA19" s="70">
        <f>COUNTIFS($C19:$AZ19,$BK19,Results!$T$90:$BQ$90,CA$1)/((COUNTIF(Results!$T$90:$BQ$90,CA$1)-COUNTIFS($C19:$AZ19,"N/A",Results!$T$90:$BQ$90,CA$1)))</f>
        <v>0.6875</v>
      </c>
      <c r="CB19" s="70">
        <f>COUNTIFS($C19:$AZ19,$BK19,Results!$T$91:$BQ$91,CB$1)/((COUNTIF(Results!$T$91:$BQ$91,CB$1)-COUNTIFS($C19:$AZ19,"N/A",Results!$T$91:$BQ$91,CB$1)))</f>
        <v>0.88235294117647056</v>
      </c>
      <c r="CC19" s="70">
        <f>COUNTIFS($C19:$AZ19,$BK19,Results!$T$91:$BQ$91,CC$1)/((COUNTIF(Results!$T$91:$BQ$91,CC$1)-COUNTIFS($C19:$AZ19,"N/A",Results!$T$91:$BQ$91,CC$1)))</f>
        <v>0.6470588235294118</v>
      </c>
      <c r="CD19" s="37"/>
    </row>
    <row r="20" spans="1:82" x14ac:dyDescent="0.3">
      <c r="A20" s="37" t="s">
        <v>321</v>
      </c>
      <c r="B20" s="39" t="s">
        <v>274</v>
      </c>
      <c r="C20" s="25" t="str">
        <f>INDEX(Monitoring_eng!$A$1:$CX$78,MATCH(Analysis!$A20,Monitoring_eng!$A:$A,0),MATCH(Analysis!C$1,Monitoring_eng!$1:$1,0))</f>
        <v>yes</v>
      </c>
      <c r="D20" s="25" t="str">
        <f>INDEX(Monitoring_eng!$A$1:$CX$78,MATCH(Analysis!$A20,Monitoring_eng!$A:$A,0),MATCH(Analysis!D$1,Monitoring_eng!$1:$1,0))</f>
        <v>no</v>
      </c>
      <c r="E20" s="25" t="str">
        <f>INDEX(Monitoring_eng!$A$1:$CX$78,MATCH(Analysis!$A20,Monitoring_eng!$A:$A,0),MATCH(Analysis!E$1,Monitoring_eng!$1:$1,0))</f>
        <v>yes</v>
      </c>
      <c r="F20" s="25" t="str">
        <f>INDEX(Monitoring_eng!$A$1:$CX$78,MATCH(Analysis!$A20,Monitoring_eng!$A:$A,0),MATCH(Analysis!F$1,Monitoring_eng!$1:$1,0))</f>
        <v>no</v>
      </c>
      <c r="G20" s="25" t="str">
        <f>INDEX(Monitoring_eng!$A$1:$CX$78,MATCH(Analysis!$A20,Monitoring_eng!$A:$A,0),MATCH(Analysis!G$1,Monitoring_eng!$1:$1,0))</f>
        <v>yes</v>
      </c>
      <c r="H20" s="25" t="str">
        <f>INDEX(Monitoring_eng!$A$1:$CX$78,MATCH(Analysis!$A20,Monitoring_eng!$A:$A,0),MATCH(Analysis!H$1,Monitoring_eng!$1:$1,0))</f>
        <v>yes</v>
      </c>
      <c r="I20" s="25" t="str">
        <f>INDEX(Monitoring_eng!$A$1:$CX$78,MATCH(Analysis!$A20,Monitoring_eng!$A:$A,0),MATCH(Analysis!I$1,Monitoring_eng!$1:$1,0))</f>
        <v>yes</v>
      </c>
      <c r="J20" s="25" t="str">
        <f>INDEX(Monitoring_eng!$A$1:$CX$78,MATCH(Analysis!$A20,Monitoring_eng!$A:$A,0),MATCH(Analysis!J$1,Monitoring_eng!$1:$1,0))</f>
        <v>yes</v>
      </c>
      <c r="K20" s="25" t="str">
        <f>INDEX(Monitoring_eng!$A$1:$CX$78,MATCH(Analysis!$A20,Monitoring_eng!$A:$A,0),MATCH(Analysis!K$1,Monitoring_eng!$1:$1,0))</f>
        <v>yes</v>
      </c>
      <c r="L20" s="25" t="str">
        <f>INDEX(Monitoring_eng!$A$1:$CX$78,MATCH(Analysis!$A20,Monitoring_eng!$A:$A,0),MATCH(Analysis!L$1,Monitoring_eng!$1:$1,0))</f>
        <v>yes</v>
      </c>
      <c r="M20" s="25" t="str">
        <f>INDEX(Monitoring_eng!$A$1:$CX$78,MATCH(Analysis!$A20,Monitoring_eng!$A:$A,0),MATCH(Analysis!M$1,Monitoring_eng!$1:$1,0))</f>
        <v>yes</v>
      </c>
      <c r="N20" s="25" t="str">
        <f>INDEX(Monitoring_eng!$A$1:$CX$78,MATCH(Analysis!$A20,Monitoring_eng!$A:$A,0),MATCH(Analysis!N$1,Monitoring_eng!$1:$1,0))</f>
        <v>no</v>
      </c>
      <c r="O20" s="25" t="str">
        <f>INDEX(Monitoring_eng!$A$1:$CX$78,MATCH(Analysis!$A20,Monitoring_eng!$A:$A,0),MATCH(Analysis!O$1,Monitoring_eng!$1:$1,0))</f>
        <v>no</v>
      </c>
      <c r="P20" s="25" t="str">
        <f>INDEX(Monitoring_eng!$A$1:$CX$78,MATCH(Analysis!$A20,Monitoring_eng!$A:$A,0),MATCH(Analysis!P$1,Monitoring_eng!$1:$1,0))</f>
        <v>yes</v>
      </c>
      <c r="Q20" s="25" t="str">
        <f>INDEX(Monitoring_eng!$A$1:$CX$78,MATCH(Analysis!$A20,Monitoring_eng!$A:$A,0),MATCH(Analysis!Q$1,Monitoring_eng!$1:$1,0))</f>
        <v>yes</v>
      </c>
      <c r="R20" s="25" t="str">
        <f>INDEX(Monitoring_eng!$A$1:$CX$78,MATCH(Analysis!$A20,Monitoring_eng!$A:$A,0),MATCH(Analysis!R$1,Monitoring_eng!$1:$1,0))</f>
        <v>no</v>
      </c>
      <c r="S20" s="25" t="str">
        <f>INDEX(Monitoring_eng!$A$1:$CX$78,MATCH(Analysis!$A20,Monitoring_eng!$A:$A,0),MATCH(Analysis!S$1,Monitoring_eng!$1:$1,0))</f>
        <v>no</v>
      </c>
      <c r="T20" s="25" t="str">
        <f>INDEX(Monitoring_eng!$A$1:$CX$78,MATCH(Analysis!$A20,Monitoring_eng!$A:$A,0),MATCH(Analysis!T$1,Monitoring_eng!$1:$1,0))</f>
        <v>no</v>
      </c>
      <c r="U20" s="25" t="str">
        <f>INDEX(Monitoring_eng!$A$1:$CX$78,MATCH(Analysis!$A20,Monitoring_eng!$A:$A,0),MATCH(Analysis!U$1,Monitoring_eng!$1:$1,0))</f>
        <v>yes</v>
      </c>
      <c r="V20" s="25" t="str">
        <f>INDEX(Monitoring_eng!$A$1:$CX$78,MATCH(Analysis!$A20,Monitoring_eng!$A:$A,0),MATCH(Analysis!V$1,Monitoring_eng!$1:$1,0))</f>
        <v>no</v>
      </c>
      <c r="W20" s="25" t="str">
        <f>INDEX(Monitoring_eng!$A$1:$CX$78,MATCH(Analysis!$A20,Monitoring_eng!$A:$A,0),MATCH(Analysis!W$1,Monitoring_eng!$1:$1,0))</f>
        <v>yes</v>
      </c>
      <c r="X20" s="25" t="str">
        <f>INDEX(Monitoring_eng!$A$1:$CX$78,MATCH(Analysis!$A20,Monitoring_eng!$A:$A,0),MATCH(Analysis!X$1,Monitoring_eng!$1:$1,0))</f>
        <v>yes</v>
      </c>
      <c r="Y20" s="25" t="str">
        <f>INDEX(Monitoring_eng!$A$1:$CX$78,MATCH(Analysis!$A20,Monitoring_eng!$A:$A,0),MATCH(Analysis!Y$1,Monitoring_eng!$1:$1,0))</f>
        <v>no</v>
      </c>
      <c r="Z20" s="25" t="str">
        <f>INDEX(Monitoring_eng!$A$1:$CX$78,MATCH(Analysis!$A20,Monitoring_eng!$A:$A,0),MATCH(Analysis!Z$1,Monitoring_eng!$1:$1,0))</f>
        <v>yes</v>
      </c>
      <c r="AA20" s="25" t="str">
        <f>INDEX(Monitoring_eng!$A$1:$CX$78,MATCH(Analysis!$A20,Monitoring_eng!$A:$A,0),MATCH(Analysis!AA$1,Monitoring_eng!$1:$1,0))</f>
        <v>yes</v>
      </c>
      <c r="AB20" s="25" t="str">
        <f>INDEX(Monitoring_eng!$A$1:$CX$78,MATCH(Analysis!$A20,Monitoring_eng!$A:$A,0),MATCH(Analysis!AB$1,Monitoring_eng!$1:$1,0))</f>
        <v>no</v>
      </c>
      <c r="AC20" s="25" t="str">
        <f>INDEX(Monitoring_eng!$A$1:$CX$78,MATCH(Analysis!$A20,Monitoring_eng!$A:$A,0),MATCH(Analysis!AC$1,Monitoring_eng!$1:$1,0))</f>
        <v>yes</v>
      </c>
      <c r="AD20" s="25" t="str">
        <f>INDEX(Monitoring_eng!$A$1:$CX$78,MATCH(Analysis!$A20,Monitoring_eng!$A:$A,0),MATCH(Analysis!AD$1,Monitoring_eng!$1:$1,0))</f>
        <v>yes</v>
      </c>
      <c r="AE20" s="25" t="str">
        <f>INDEX(Monitoring_eng!$A$1:$CX$78,MATCH(Analysis!$A20,Monitoring_eng!$A:$A,0),MATCH(Analysis!AE$1,Monitoring_eng!$1:$1,0))</f>
        <v>yes</v>
      </c>
      <c r="AF20" s="25" t="str">
        <f>INDEX(Monitoring_eng!$A$1:$CX$78,MATCH(Analysis!$A20,Monitoring_eng!$A:$A,0),MATCH(Analysis!AF$1,Monitoring_eng!$1:$1,0))</f>
        <v>yes</v>
      </c>
      <c r="AG20" s="25" t="str">
        <f>INDEX(Monitoring_eng!$A$1:$CX$78,MATCH(Analysis!$A20,Monitoring_eng!$A:$A,0),MATCH(Analysis!AG$1,Monitoring_eng!$1:$1,0))</f>
        <v>yes</v>
      </c>
      <c r="AH20" s="25" t="str">
        <f>INDEX(Monitoring_eng!$A$1:$CX$78,MATCH(Analysis!$A20,Monitoring_eng!$A:$A,0),MATCH(Analysis!AH$1,Monitoring_eng!$1:$1,0))</f>
        <v>no</v>
      </c>
      <c r="AI20" s="25" t="str">
        <f>INDEX(Monitoring_eng!$A$1:$CX$78,MATCH(Analysis!$A20,Monitoring_eng!$A:$A,0),MATCH(Analysis!AI$1,Monitoring_eng!$1:$1,0))</f>
        <v>yes</v>
      </c>
      <c r="AJ20" s="25" t="str">
        <f>INDEX(Monitoring_eng!$A$1:$CX$78,MATCH(Analysis!$A20,Monitoring_eng!$A:$A,0),MATCH(Analysis!AJ$1,Monitoring_eng!$1:$1,0))</f>
        <v>yes</v>
      </c>
      <c r="AK20" s="25" t="str">
        <f>INDEX(Monitoring_eng!$A$1:$CX$78,MATCH(Analysis!$A20,Monitoring_eng!$A:$A,0),MATCH(Analysis!AK$1,Monitoring_eng!$1:$1,0))</f>
        <v>no</v>
      </c>
      <c r="AL20" s="25" t="str">
        <f>INDEX(Monitoring_eng!$A$1:$CX$78,MATCH(Analysis!$A20,Monitoring_eng!$A:$A,0),MATCH(Analysis!AL$1,Monitoring_eng!$1:$1,0))</f>
        <v>no</v>
      </c>
      <c r="AM20" s="25" t="str">
        <f>INDEX(Monitoring_eng!$A$1:$CX$78,MATCH(Analysis!$A20,Monitoring_eng!$A:$A,0),MATCH(Analysis!AM$1,Monitoring_eng!$1:$1,0))</f>
        <v>no</v>
      </c>
      <c r="AN20" s="25" t="str">
        <f>INDEX(Monitoring_eng!$A$1:$CX$78,MATCH(Analysis!$A20,Monitoring_eng!$A:$A,0),MATCH(Analysis!AN$1,Monitoring_eng!$1:$1,0))</f>
        <v>yes</v>
      </c>
      <c r="AO20" s="25" t="str">
        <f>INDEX(Monitoring_eng!$A$1:$CX$78,MATCH(Analysis!$A20,Monitoring_eng!$A:$A,0),MATCH(Analysis!AO$1,Monitoring_eng!$1:$1,0))</f>
        <v>no</v>
      </c>
      <c r="AP20" s="25" t="str">
        <f>INDEX(Monitoring_eng!$A$1:$CX$78,MATCH(Analysis!$A20,Monitoring_eng!$A:$A,0),MATCH(Analysis!AP$1,Monitoring_eng!$1:$1,0))</f>
        <v>yes</v>
      </c>
      <c r="AQ20" s="25" t="str">
        <f>INDEX(Monitoring_eng!$A$1:$CX$78,MATCH(Analysis!$A20,Monitoring_eng!$A:$A,0),MATCH(Analysis!AQ$1,Monitoring_eng!$1:$1,0))</f>
        <v>yes</v>
      </c>
      <c r="AR20" s="25" t="str">
        <f>INDEX(Monitoring_eng!$A$1:$CX$78,MATCH(Analysis!$A20,Monitoring_eng!$A:$A,0),MATCH(Analysis!AR$1,Monitoring_eng!$1:$1,0))</f>
        <v>yes</v>
      </c>
      <c r="AS20" s="25" t="str">
        <f>INDEX(Monitoring_eng!$A$1:$CX$78,MATCH(Analysis!$A20,Monitoring_eng!$A:$A,0),MATCH(Analysis!AS$1,Monitoring_eng!$1:$1,0))</f>
        <v>yes</v>
      </c>
      <c r="AT20" s="25" t="str">
        <f>INDEX(Monitoring_eng!$A$1:$CX$78,MATCH(Analysis!$A20,Monitoring_eng!$A:$A,0),MATCH(Analysis!AT$1,Monitoring_eng!$1:$1,0))</f>
        <v>yes</v>
      </c>
      <c r="AU20" s="25" t="str">
        <f>INDEX(Monitoring_eng!$A$1:$CX$78,MATCH(Analysis!$A20,Monitoring_eng!$A:$A,0),MATCH(Analysis!AU$1,Monitoring_eng!$1:$1,0))</f>
        <v>yes</v>
      </c>
      <c r="AV20" s="25" t="str">
        <f>INDEX(Monitoring_eng!$A$1:$CX$78,MATCH(Analysis!$A20,Monitoring_eng!$A:$A,0),MATCH(Analysis!AV$1,Monitoring_eng!$1:$1,0))</f>
        <v>yes</v>
      </c>
      <c r="AW20" s="25" t="str">
        <f>INDEX(Monitoring_eng!$A$1:$CX$78,MATCH(Analysis!$A20,Monitoring_eng!$A:$A,0),MATCH(Analysis!AW$1,Monitoring_eng!$1:$1,0))</f>
        <v>yes</v>
      </c>
      <c r="AX20" s="25" t="str">
        <f>INDEX(Monitoring_eng!$A$1:$CX$78,MATCH(Analysis!$A20,Monitoring_eng!$A:$A,0),MATCH(Analysis!AX$1,Monitoring_eng!$1:$1,0))</f>
        <v>yes</v>
      </c>
      <c r="AY20" s="25" t="str">
        <f>INDEX(Monitoring_eng!$A$1:$CX$78,MATCH(Analysis!$A20,Monitoring_eng!$A:$A,0),MATCH(Analysis!AY$1,Monitoring_eng!$1:$1,0))</f>
        <v>yes</v>
      </c>
      <c r="AZ20" s="25" t="str">
        <f>INDEX(Monitoring_eng!$A$1:$CX$78,MATCH(Analysis!$A20,Monitoring_eng!$A:$A,0),MATCH(Analysis!AZ$1,Monitoring_eng!$1:$1,0))</f>
        <v>yes</v>
      </c>
      <c r="BA20" s="37" t="s">
        <v>621</v>
      </c>
      <c r="BB20" s="37">
        <f t="shared" si="0"/>
        <v>35</v>
      </c>
      <c r="BC20" s="37" t="s">
        <v>622</v>
      </c>
      <c r="BD20" s="37">
        <f t="shared" si="1"/>
        <v>15</v>
      </c>
      <c r="BE20" s="37" t="s">
        <v>623</v>
      </c>
      <c r="BF20" s="37">
        <f t="shared" si="2"/>
        <v>0</v>
      </c>
      <c r="BG20" s="37" t="s">
        <v>755</v>
      </c>
      <c r="BH20" s="37">
        <f t="shared" si="3"/>
        <v>0</v>
      </c>
      <c r="BI20" s="37">
        <f t="shared" si="4"/>
        <v>50</v>
      </c>
      <c r="BJ20" s="37">
        <f t="shared" si="5"/>
        <v>50</v>
      </c>
      <c r="BK20" s="37" t="str">
        <f t="shared" si="6"/>
        <v>yes</v>
      </c>
      <c r="BL20" s="37" t="str">
        <f t="shared" si="7"/>
        <v>no</v>
      </c>
      <c r="BM20" s="37">
        <f t="shared" si="8"/>
        <v>35</v>
      </c>
      <c r="BN20" s="37">
        <f t="shared" si="9"/>
        <v>15</v>
      </c>
      <c r="BO20" s="69">
        <f t="shared" si="10"/>
        <v>0.7</v>
      </c>
      <c r="BP20" s="69">
        <f t="shared" si="11"/>
        <v>0.3</v>
      </c>
      <c r="BQ20" s="70">
        <f>COUNTIFS($C20:$AZ20,$BK20,Results!$T$87:$BQ$87,BQ$1)/((COUNTIF(Results!$T$87:$BQ$87,BQ$1)-COUNTIFS($C20:$AZ20,"N/A",Results!$T$87:$BQ$87,BQ$1)))</f>
        <v>0.70588235294117652</v>
      </c>
      <c r="BR20" s="70">
        <f>COUNTIFS($C20:$AZ20,$BK20,Results!$T$87:$BQ$87,BR$1)/((COUNTIF(Results!$T$87:$BQ$87,BR$1)-COUNTIFS($C20:$AZ20,"N/A",Results!$T$87:$BQ$87,BR$1)))</f>
        <v>0.75</v>
      </c>
      <c r="BS20" s="70">
        <f>COUNTIFS($C20:$AZ20,$BK20,Results!$T$87:$BQ$87,BS$1)/((COUNTIF(Results!$T$87:$BQ$87,BS$1)-COUNTIFS($C20:$AZ20,"N/A",Results!$T$87:$BQ$87,BS$1)))</f>
        <v>0.5</v>
      </c>
      <c r="BT20" s="70">
        <f>COUNTIFS($C20:$AZ20,$BK20,Results!$T$87:$BQ$87,BT$1)/((COUNTIF(Results!$T$87:$BQ$87,BT$1)-COUNTIFS($C20:$AZ20,"N/A",Results!$T$87:$BQ$87,BT$1)))</f>
        <v>0.76923076923076927</v>
      </c>
      <c r="BU20" s="70">
        <f>COUNTIFS($C20:$AZ20,$BK20,Results!$T$89:$BQ$89,BU$1)/((COUNTIF(Results!$T$89:$BQ$89,BU$1)-COUNTIFS($C20:$AZ20,"N/A",Results!$T$89:$BQ$89,BU$1)))</f>
        <v>0.53333333333333333</v>
      </c>
      <c r="BV20" s="70">
        <f>COUNTIFS($C20:$AZ20,$BK20,Results!$T$89:$BQ$89,BV$1)/((COUNTIF(Results!$T$89:$BQ$89,BV$1)-COUNTIFS($C20:$AZ20,"N/A",Results!$T$89:$BQ$89,BV$1)))</f>
        <v>0.72727272727272729</v>
      </c>
      <c r="BW20" s="70">
        <f>COUNTIFS($C20:$AZ20,$BK20,Results!$T$89:$BQ$89,BW$1)/((COUNTIF(Results!$T$89:$BQ$89,BW$1)-COUNTIFS($C20:$AZ20,"N/A",Results!$T$89:$BQ$89,BW$1)))</f>
        <v>0.77777777777777779</v>
      </c>
      <c r="BX20" s="70">
        <f>COUNTIFS($C20:$AZ20,$BK20,Results!$T$89:$BQ$89,BX$1)/((COUNTIF(Results!$T$89:$BQ$89,BX$1)-COUNTIFS($C20:$AZ20,"N/A",Results!$T$89:$BQ$89,BX$1)))</f>
        <v>1</v>
      </c>
      <c r="BY20" s="70">
        <f>COUNTIFS($C20:$AZ20,$BK20,Results!$T$90:$BQ$90,BY$1)/((COUNTIF(Results!$T$90:$BQ$90,BY$1)-COUNTIFS($C20:$AZ20,"N/A",Results!$T$90:$BQ$90,BY$1)))</f>
        <v>0.58823529411764708</v>
      </c>
      <c r="BZ20" s="70">
        <f>COUNTIFS($C20:$AZ20,$BK20,Results!$T$90:$BQ$90,BZ$1)/((COUNTIF(Results!$T$90:$BQ$90,BZ$1)-COUNTIFS($C20:$AZ20,"N/A",Results!$T$90:$BQ$90,BZ$1)))</f>
        <v>0.76470588235294112</v>
      </c>
      <c r="CA20" s="70">
        <f>COUNTIFS($C20:$AZ20,$BK20,Results!$T$90:$BQ$90,CA$1)/((COUNTIF(Results!$T$90:$BQ$90,CA$1)-COUNTIFS($C20:$AZ20,"N/A",Results!$T$90:$BQ$90,CA$1)))</f>
        <v>0.75</v>
      </c>
      <c r="CB20" s="70">
        <f>COUNTIFS($C20:$AZ20,$BK20,Results!$T$91:$BQ$91,CB$1)/((COUNTIF(Results!$T$91:$BQ$91,CB$1)-COUNTIFS($C20:$AZ20,"N/A",Results!$T$91:$BQ$91,CB$1)))</f>
        <v>0.76470588235294112</v>
      </c>
      <c r="CC20" s="70">
        <f>COUNTIFS($C20:$AZ20,$BK20,Results!$T$91:$BQ$91,CC$1)/((COUNTIF(Results!$T$91:$BQ$91,CC$1)-COUNTIFS($C20:$AZ20,"N/A",Results!$T$91:$BQ$91,CC$1)))</f>
        <v>0.58823529411764708</v>
      </c>
      <c r="CD20" s="37"/>
    </row>
    <row r="21" spans="1:82" x14ac:dyDescent="0.3">
      <c r="A21" s="37" t="s">
        <v>322</v>
      </c>
      <c r="B21" s="39" t="s">
        <v>112</v>
      </c>
      <c r="C21" s="25" t="str">
        <f>INDEX(Monitoring_eng!$A$1:$CX$78,MATCH(Analysis!$A21,Monitoring_eng!$A:$A,0),MATCH(Analysis!C$1,Monitoring_eng!$1:$1,0))</f>
        <v>yes</v>
      </c>
      <c r="D21" s="25" t="str">
        <f>INDEX(Monitoring_eng!$A$1:$CX$78,MATCH(Analysis!$A21,Monitoring_eng!$A:$A,0),MATCH(Analysis!D$1,Monitoring_eng!$1:$1,0))</f>
        <v>yes</v>
      </c>
      <c r="E21" s="25" t="str">
        <f>INDEX(Monitoring_eng!$A$1:$CX$78,MATCH(Analysis!$A21,Monitoring_eng!$A:$A,0),MATCH(Analysis!E$1,Monitoring_eng!$1:$1,0))</f>
        <v>yes</v>
      </c>
      <c r="F21" s="25" t="str">
        <f>INDEX(Monitoring_eng!$A$1:$CX$78,MATCH(Analysis!$A21,Monitoring_eng!$A:$A,0),MATCH(Analysis!F$1,Monitoring_eng!$1:$1,0))</f>
        <v>yes</v>
      </c>
      <c r="G21" s="25" t="str">
        <f>INDEX(Monitoring_eng!$A$1:$CX$78,MATCH(Analysis!$A21,Monitoring_eng!$A:$A,0),MATCH(Analysis!G$1,Monitoring_eng!$1:$1,0))</f>
        <v>yes</v>
      </c>
      <c r="H21" s="25" t="str">
        <f>INDEX(Monitoring_eng!$A$1:$CX$78,MATCH(Analysis!$A21,Monitoring_eng!$A:$A,0),MATCH(Analysis!H$1,Monitoring_eng!$1:$1,0))</f>
        <v>yes</v>
      </c>
      <c r="I21" s="25" t="str">
        <f>INDEX(Monitoring_eng!$A$1:$CX$78,MATCH(Analysis!$A21,Monitoring_eng!$A:$A,0),MATCH(Analysis!I$1,Monitoring_eng!$1:$1,0))</f>
        <v>yes</v>
      </c>
      <c r="J21" s="25" t="str">
        <f>INDEX(Monitoring_eng!$A$1:$CX$78,MATCH(Analysis!$A21,Monitoring_eng!$A:$A,0),MATCH(Analysis!J$1,Monitoring_eng!$1:$1,0))</f>
        <v>yes</v>
      </c>
      <c r="K21" s="25" t="str">
        <f>INDEX(Monitoring_eng!$A$1:$CX$78,MATCH(Analysis!$A21,Monitoring_eng!$A:$A,0),MATCH(Analysis!K$1,Monitoring_eng!$1:$1,0))</f>
        <v>yes</v>
      </c>
      <c r="L21" s="25" t="str">
        <f>INDEX(Monitoring_eng!$A$1:$CX$78,MATCH(Analysis!$A21,Monitoring_eng!$A:$A,0),MATCH(Analysis!L$1,Monitoring_eng!$1:$1,0))</f>
        <v>yes</v>
      </c>
      <c r="M21" s="25" t="str">
        <f>INDEX(Monitoring_eng!$A$1:$CX$78,MATCH(Analysis!$A21,Monitoring_eng!$A:$A,0),MATCH(Analysis!M$1,Monitoring_eng!$1:$1,0))</f>
        <v>yes</v>
      </c>
      <c r="N21" s="25" t="str">
        <f>INDEX(Monitoring_eng!$A$1:$CX$78,MATCH(Analysis!$A21,Monitoring_eng!$A:$A,0),MATCH(Analysis!N$1,Monitoring_eng!$1:$1,0))</f>
        <v>no</v>
      </c>
      <c r="O21" s="25" t="str">
        <f>INDEX(Monitoring_eng!$A$1:$CX$78,MATCH(Analysis!$A21,Monitoring_eng!$A:$A,0),MATCH(Analysis!O$1,Monitoring_eng!$1:$1,0))</f>
        <v>yes</v>
      </c>
      <c r="P21" s="25" t="str">
        <f>INDEX(Monitoring_eng!$A$1:$CX$78,MATCH(Analysis!$A21,Monitoring_eng!$A:$A,0),MATCH(Analysis!P$1,Monitoring_eng!$1:$1,0))</f>
        <v>yes</v>
      </c>
      <c r="Q21" s="25" t="str">
        <f>INDEX(Monitoring_eng!$A$1:$CX$78,MATCH(Analysis!$A21,Monitoring_eng!$A:$A,0),MATCH(Analysis!Q$1,Monitoring_eng!$1:$1,0))</f>
        <v>yes</v>
      </c>
      <c r="R21" s="25" t="str">
        <f>INDEX(Monitoring_eng!$A$1:$CX$78,MATCH(Analysis!$A21,Monitoring_eng!$A:$A,0),MATCH(Analysis!R$1,Monitoring_eng!$1:$1,0))</f>
        <v>no</v>
      </c>
      <c r="S21" s="25" t="str">
        <f>INDEX(Monitoring_eng!$A$1:$CX$78,MATCH(Analysis!$A21,Monitoring_eng!$A:$A,0),MATCH(Analysis!S$1,Monitoring_eng!$1:$1,0))</f>
        <v>no</v>
      </c>
      <c r="T21" s="25" t="str">
        <f>INDEX(Monitoring_eng!$A$1:$CX$78,MATCH(Analysis!$A21,Monitoring_eng!$A:$A,0),MATCH(Analysis!T$1,Monitoring_eng!$1:$1,0))</f>
        <v>no</v>
      </c>
      <c r="U21" s="25" t="str">
        <f>INDEX(Monitoring_eng!$A$1:$CX$78,MATCH(Analysis!$A21,Monitoring_eng!$A:$A,0),MATCH(Analysis!U$1,Monitoring_eng!$1:$1,0))</f>
        <v>yes</v>
      </c>
      <c r="V21" s="25" t="str">
        <f>INDEX(Monitoring_eng!$A$1:$CX$78,MATCH(Analysis!$A21,Monitoring_eng!$A:$A,0),MATCH(Analysis!V$1,Monitoring_eng!$1:$1,0))</f>
        <v>no</v>
      </c>
      <c r="W21" s="25" t="str">
        <f>INDEX(Monitoring_eng!$A$1:$CX$78,MATCH(Analysis!$A21,Monitoring_eng!$A:$A,0),MATCH(Analysis!W$1,Monitoring_eng!$1:$1,0))</f>
        <v>yes</v>
      </c>
      <c r="X21" s="25" t="str">
        <f>INDEX(Monitoring_eng!$A$1:$CX$78,MATCH(Analysis!$A21,Monitoring_eng!$A:$A,0),MATCH(Analysis!X$1,Monitoring_eng!$1:$1,0))</f>
        <v>yes</v>
      </c>
      <c r="Y21" s="25" t="str">
        <f>INDEX(Monitoring_eng!$A$1:$CX$78,MATCH(Analysis!$A21,Monitoring_eng!$A:$A,0),MATCH(Analysis!Y$1,Monitoring_eng!$1:$1,0))</f>
        <v>no</v>
      </c>
      <c r="Z21" s="25" t="str">
        <f>INDEX(Monitoring_eng!$A$1:$CX$78,MATCH(Analysis!$A21,Monitoring_eng!$A:$A,0),MATCH(Analysis!Z$1,Monitoring_eng!$1:$1,0))</f>
        <v>yes</v>
      </c>
      <c r="AA21" s="25" t="str">
        <f>INDEX(Monitoring_eng!$A$1:$CX$78,MATCH(Analysis!$A21,Monitoring_eng!$A:$A,0),MATCH(Analysis!AA$1,Monitoring_eng!$1:$1,0))</f>
        <v>yes</v>
      </c>
      <c r="AB21" s="25" t="str">
        <f>INDEX(Monitoring_eng!$A$1:$CX$78,MATCH(Analysis!$A21,Monitoring_eng!$A:$A,0),MATCH(Analysis!AB$1,Monitoring_eng!$1:$1,0))</f>
        <v>yes</v>
      </c>
      <c r="AC21" s="25" t="str">
        <f>INDEX(Monitoring_eng!$A$1:$CX$78,MATCH(Analysis!$A21,Monitoring_eng!$A:$A,0),MATCH(Analysis!AC$1,Monitoring_eng!$1:$1,0))</f>
        <v>yes</v>
      </c>
      <c r="AD21" s="25" t="str">
        <f>INDEX(Monitoring_eng!$A$1:$CX$78,MATCH(Analysis!$A21,Monitoring_eng!$A:$A,0),MATCH(Analysis!AD$1,Monitoring_eng!$1:$1,0))</f>
        <v>no</v>
      </c>
      <c r="AE21" s="25" t="str">
        <f>INDEX(Monitoring_eng!$A$1:$CX$78,MATCH(Analysis!$A21,Monitoring_eng!$A:$A,0),MATCH(Analysis!AE$1,Monitoring_eng!$1:$1,0))</f>
        <v>yes</v>
      </c>
      <c r="AF21" s="25" t="str">
        <f>INDEX(Monitoring_eng!$A$1:$CX$78,MATCH(Analysis!$A21,Monitoring_eng!$A:$A,0),MATCH(Analysis!AF$1,Monitoring_eng!$1:$1,0))</f>
        <v>no</v>
      </c>
      <c r="AG21" s="25" t="str">
        <f>INDEX(Monitoring_eng!$A$1:$CX$78,MATCH(Analysis!$A21,Monitoring_eng!$A:$A,0),MATCH(Analysis!AG$1,Monitoring_eng!$1:$1,0))</f>
        <v>no</v>
      </c>
      <c r="AH21" s="25" t="str">
        <f>INDEX(Monitoring_eng!$A$1:$CX$78,MATCH(Analysis!$A21,Monitoring_eng!$A:$A,0),MATCH(Analysis!AH$1,Monitoring_eng!$1:$1,0))</f>
        <v>no</v>
      </c>
      <c r="AI21" s="25" t="str">
        <f>INDEX(Monitoring_eng!$A$1:$CX$78,MATCH(Analysis!$A21,Monitoring_eng!$A:$A,0),MATCH(Analysis!AI$1,Monitoring_eng!$1:$1,0))</f>
        <v>yes</v>
      </c>
      <c r="AJ21" s="25" t="str">
        <f>INDEX(Monitoring_eng!$A$1:$CX$78,MATCH(Analysis!$A21,Monitoring_eng!$A:$A,0),MATCH(Analysis!AJ$1,Monitoring_eng!$1:$1,0))</f>
        <v>no</v>
      </c>
      <c r="AK21" s="25" t="str">
        <f>INDEX(Monitoring_eng!$A$1:$CX$78,MATCH(Analysis!$A21,Monitoring_eng!$A:$A,0),MATCH(Analysis!AK$1,Monitoring_eng!$1:$1,0))</f>
        <v>no</v>
      </c>
      <c r="AL21" s="25" t="str">
        <f>INDEX(Monitoring_eng!$A$1:$CX$78,MATCH(Analysis!$A21,Monitoring_eng!$A:$A,0),MATCH(Analysis!AL$1,Monitoring_eng!$1:$1,0))</f>
        <v>yes</v>
      </c>
      <c r="AM21" s="25" t="str">
        <f>INDEX(Monitoring_eng!$A$1:$CX$78,MATCH(Analysis!$A21,Monitoring_eng!$A:$A,0),MATCH(Analysis!AM$1,Monitoring_eng!$1:$1,0))</f>
        <v>no</v>
      </c>
      <c r="AN21" s="25" t="str">
        <f>INDEX(Monitoring_eng!$A$1:$CX$78,MATCH(Analysis!$A21,Monitoring_eng!$A:$A,0),MATCH(Analysis!AN$1,Monitoring_eng!$1:$1,0))</f>
        <v>yes</v>
      </c>
      <c r="AO21" s="25" t="str">
        <f>INDEX(Monitoring_eng!$A$1:$CX$78,MATCH(Analysis!$A21,Monitoring_eng!$A:$A,0),MATCH(Analysis!AO$1,Monitoring_eng!$1:$1,0))</f>
        <v>no</v>
      </c>
      <c r="AP21" s="25" t="str">
        <f>INDEX(Monitoring_eng!$A$1:$CX$78,MATCH(Analysis!$A21,Monitoring_eng!$A:$A,0),MATCH(Analysis!AP$1,Monitoring_eng!$1:$1,0))</f>
        <v>yes</v>
      </c>
      <c r="AQ21" s="25" t="str">
        <f>INDEX(Monitoring_eng!$A$1:$CX$78,MATCH(Analysis!$A21,Monitoring_eng!$A:$A,0),MATCH(Analysis!AQ$1,Monitoring_eng!$1:$1,0))</f>
        <v>yes</v>
      </c>
      <c r="AR21" s="25" t="str">
        <f>INDEX(Monitoring_eng!$A$1:$CX$78,MATCH(Analysis!$A21,Monitoring_eng!$A:$A,0),MATCH(Analysis!AR$1,Monitoring_eng!$1:$1,0))</f>
        <v>partially</v>
      </c>
      <c r="AS21" s="25" t="str">
        <f>INDEX(Monitoring_eng!$A$1:$CX$78,MATCH(Analysis!$A21,Monitoring_eng!$A:$A,0),MATCH(Analysis!AS$1,Monitoring_eng!$1:$1,0))</f>
        <v>yes</v>
      </c>
      <c r="AT21" s="25" t="str">
        <f>INDEX(Monitoring_eng!$A$1:$CX$78,MATCH(Analysis!$A21,Monitoring_eng!$A:$A,0),MATCH(Analysis!AT$1,Monitoring_eng!$1:$1,0))</f>
        <v>no</v>
      </c>
      <c r="AU21" s="25" t="str">
        <f>INDEX(Monitoring_eng!$A$1:$CX$78,MATCH(Analysis!$A21,Monitoring_eng!$A:$A,0),MATCH(Analysis!AU$1,Monitoring_eng!$1:$1,0))</f>
        <v>no</v>
      </c>
      <c r="AV21" s="25" t="str">
        <f>INDEX(Monitoring_eng!$A$1:$CX$78,MATCH(Analysis!$A21,Monitoring_eng!$A:$A,0),MATCH(Analysis!AV$1,Monitoring_eng!$1:$1,0))</f>
        <v>yes</v>
      </c>
      <c r="AW21" s="25" t="str">
        <f>INDEX(Monitoring_eng!$A$1:$CX$78,MATCH(Analysis!$A21,Monitoring_eng!$A:$A,0),MATCH(Analysis!AW$1,Monitoring_eng!$1:$1,0))</f>
        <v>yes</v>
      </c>
      <c r="AX21" s="25" t="str">
        <f>INDEX(Monitoring_eng!$A$1:$CX$78,MATCH(Analysis!$A21,Monitoring_eng!$A:$A,0),MATCH(Analysis!AX$1,Monitoring_eng!$1:$1,0))</f>
        <v>yes</v>
      </c>
      <c r="AY21" s="25" t="str">
        <f>INDEX(Monitoring_eng!$A$1:$CX$78,MATCH(Analysis!$A21,Monitoring_eng!$A:$A,0),MATCH(Analysis!AY$1,Monitoring_eng!$1:$1,0))</f>
        <v>yes</v>
      </c>
      <c r="AZ21" s="25" t="str">
        <f>INDEX(Monitoring_eng!$A$1:$CX$78,MATCH(Analysis!$A21,Monitoring_eng!$A:$A,0),MATCH(Analysis!AZ$1,Monitoring_eng!$1:$1,0))</f>
        <v>yes</v>
      </c>
      <c r="BA21" s="37" t="s">
        <v>621</v>
      </c>
      <c r="BB21" s="37">
        <f t="shared" si="0"/>
        <v>33</v>
      </c>
      <c r="BC21" s="37" t="s">
        <v>622</v>
      </c>
      <c r="BD21" s="37">
        <f t="shared" si="1"/>
        <v>16</v>
      </c>
      <c r="BE21" s="37" t="s">
        <v>623</v>
      </c>
      <c r="BF21" s="37">
        <f t="shared" si="2"/>
        <v>1</v>
      </c>
      <c r="BG21" s="37" t="s">
        <v>755</v>
      </c>
      <c r="BH21" s="37">
        <f t="shared" si="3"/>
        <v>0</v>
      </c>
      <c r="BI21" s="37">
        <f t="shared" si="4"/>
        <v>50</v>
      </c>
      <c r="BJ21" s="37">
        <f t="shared" si="5"/>
        <v>50</v>
      </c>
      <c r="BK21" s="37" t="str">
        <f t="shared" si="6"/>
        <v>yes</v>
      </c>
      <c r="BL21" s="37" t="str">
        <f t="shared" si="7"/>
        <v>no</v>
      </c>
      <c r="BM21" s="37">
        <f t="shared" si="8"/>
        <v>33</v>
      </c>
      <c r="BN21" s="37">
        <f t="shared" si="9"/>
        <v>16</v>
      </c>
      <c r="BO21" s="69">
        <f t="shared" si="10"/>
        <v>0.66</v>
      </c>
      <c r="BP21" s="69">
        <f t="shared" si="11"/>
        <v>0.32</v>
      </c>
      <c r="BQ21" s="70">
        <f>COUNTIFS($C21:$AZ21,$BK21,Results!$T$87:$BQ$87,BQ$1)/((COUNTIF(Results!$T$87:$BQ$87,BQ$1)-COUNTIFS($C21:$AZ21,"N/A",Results!$T$87:$BQ$87,BQ$1)))</f>
        <v>0.76470588235294112</v>
      </c>
      <c r="BR21" s="70">
        <f>COUNTIFS($C21:$AZ21,$BK21,Results!$T$87:$BQ$87,BR$1)/((COUNTIF(Results!$T$87:$BQ$87,BR$1)-COUNTIFS($C21:$AZ21,"N/A",Results!$T$87:$BQ$87,BR$1)))</f>
        <v>0.75</v>
      </c>
      <c r="BS21" s="70">
        <f>COUNTIFS($C21:$AZ21,$BK21,Results!$T$87:$BQ$87,BS$1)/((COUNTIF(Results!$T$87:$BQ$87,BS$1)-COUNTIFS($C21:$AZ21,"N/A",Results!$T$87:$BQ$87,BS$1)))</f>
        <v>0.5</v>
      </c>
      <c r="BT21" s="70">
        <f>COUNTIFS($C21:$AZ21,$BK21,Results!$T$87:$BQ$87,BT$1)/((COUNTIF(Results!$T$87:$BQ$87,BT$1)-COUNTIFS($C21:$AZ21,"N/A",Results!$T$87:$BQ$87,BT$1)))</f>
        <v>0.53846153846153844</v>
      </c>
      <c r="BU21" s="70">
        <f>COUNTIFS($C21:$AZ21,$BK21,Results!$T$89:$BQ$89,BU$1)/((COUNTIF(Results!$T$89:$BQ$89,BU$1)-COUNTIFS($C21:$AZ21,"N/A",Results!$T$89:$BQ$89,BU$1)))</f>
        <v>0.53333333333333333</v>
      </c>
      <c r="BV21" s="70">
        <f>COUNTIFS($C21:$AZ21,$BK21,Results!$T$89:$BQ$89,BV$1)/((COUNTIF(Results!$T$89:$BQ$89,BV$1)-COUNTIFS($C21:$AZ21,"N/A",Results!$T$89:$BQ$89,BV$1)))</f>
        <v>0.68181818181818177</v>
      </c>
      <c r="BW21" s="70">
        <f>COUNTIFS($C21:$AZ21,$BK21,Results!$T$89:$BQ$89,BW$1)/((COUNTIF(Results!$T$89:$BQ$89,BW$1)-COUNTIFS($C21:$AZ21,"N/A",Results!$T$89:$BQ$89,BW$1)))</f>
        <v>0.77777777777777779</v>
      </c>
      <c r="BX21" s="70">
        <f>COUNTIFS($C21:$AZ21,$BK21,Results!$T$89:$BQ$89,BX$1)/((COUNTIF(Results!$T$89:$BQ$89,BX$1)-COUNTIFS($C21:$AZ21,"N/A",Results!$T$89:$BQ$89,BX$1)))</f>
        <v>0.75</v>
      </c>
      <c r="BY21" s="70">
        <f>COUNTIFS($C21:$AZ21,$BK21,Results!$T$90:$BQ$90,BY$1)/((COUNTIF(Results!$T$90:$BQ$90,BY$1)-COUNTIFS($C21:$AZ21,"N/A",Results!$T$90:$BQ$90,BY$1)))</f>
        <v>0.6470588235294118</v>
      </c>
      <c r="BZ21" s="70">
        <f>COUNTIFS($C21:$AZ21,$BK21,Results!$T$90:$BQ$90,BZ$1)/((COUNTIF(Results!$T$90:$BQ$90,BZ$1)-COUNTIFS($C21:$AZ21,"N/A",Results!$T$90:$BQ$90,BZ$1)))</f>
        <v>0.70588235294117652</v>
      </c>
      <c r="CA21" s="70">
        <f>COUNTIFS($C21:$AZ21,$BK21,Results!$T$90:$BQ$90,CA$1)/((COUNTIF(Results!$T$90:$BQ$90,CA$1)-COUNTIFS($C21:$AZ21,"N/A",Results!$T$90:$BQ$90,CA$1)))</f>
        <v>0.625</v>
      </c>
      <c r="CB21" s="70">
        <f>COUNTIFS($C21:$AZ21,$BK21,Results!$T$91:$BQ$91,CB$1)/((COUNTIF(Results!$T$91:$BQ$91,CB$1)-COUNTIFS($C21:$AZ21,"N/A",Results!$T$91:$BQ$91,CB$1)))</f>
        <v>0.70588235294117652</v>
      </c>
      <c r="CC21" s="70">
        <f>COUNTIFS($C21:$AZ21,$BK21,Results!$T$91:$BQ$91,CC$1)/((COUNTIF(Results!$T$91:$BQ$91,CC$1)-COUNTIFS($C21:$AZ21,"N/A",Results!$T$91:$BQ$91,CC$1)))</f>
        <v>0.6470588235294118</v>
      </c>
      <c r="CD21" s="37"/>
    </row>
    <row r="22" spans="1:82" x14ac:dyDescent="0.3">
      <c r="A22" s="37" t="s">
        <v>323</v>
      </c>
      <c r="B22" s="39" t="s">
        <v>276</v>
      </c>
      <c r="C22" s="25" t="str">
        <f>INDEX(Monitoring_eng!$A$1:$CX$78,MATCH(Analysis!$A22,Monitoring_eng!$A:$A,0),MATCH(Analysis!C$1,Monitoring_eng!$1:$1,0))</f>
        <v>yes</v>
      </c>
      <c r="D22" s="25" t="str">
        <f>INDEX(Monitoring_eng!$A$1:$CX$78,MATCH(Analysis!$A22,Monitoring_eng!$A:$A,0),MATCH(Analysis!D$1,Monitoring_eng!$1:$1,0))</f>
        <v>no</v>
      </c>
      <c r="E22" s="25" t="str">
        <f>INDEX(Monitoring_eng!$A$1:$CX$78,MATCH(Analysis!$A22,Monitoring_eng!$A:$A,0),MATCH(Analysis!E$1,Monitoring_eng!$1:$1,0))</f>
        <v>yes</v>
      </c>
      <c r="F22" s="25" t="str">
        <f>INDEX(Monitoring_eng!$A$1:$CX$78,MATCH(Analysis!$A22,Monitoring_eng!$A:$A,0),MATCH(Analysis!F$1,Monitoring_eng!$1:$1,0))</f>
        <v>yes</v>
      </c>
      <c r="G22" s="25" t="str">
        <f>INDEX(Monitoring_eng!$A$1:$CX$78,MATCH(Analysis!$A22,Monitoring_eng!$A:$A,0),MATCH(Analysis!G$1,Monitoring_eng!$1:$1,0))</f>
        <v>yes</v>
      </c>
      <c r="H22" s="25" t="str">
        <f>INDEX(Monitoring_eng!$A$1:$CX$78,MATCH(Analysis!$A22,Monitoring_eng!$A:$A,0),MATCH(Analysis!H$1,Monitoring_eng!$1:$1,0))</f>
        <v>yes</v>
      </c>
      <c r="I22" s="25" t="str">
        <f>INDEX(Monitoring_eng!$A$1:$CX$78,MATCH(Analysis!$A22,Monitoring_eng!$A:$A,0),MATCH(Analysis!I$1,Monitoring_eng!$1:$1,0))</f>
        <v>yes</v>
      </c>
      <c r="J22" s="25" t="str">
        <f>INDEX(Monitoring_eng!$A$1:$CX$78,MATCH(Analysis!$A22,Monitoring_eng!$A:$A,0),MATCH(Analysis!J$1,Monitoring_eng!$1:$1,0))</f>
        <v>yes</v>
      </c>
      <c r="K22" s="25" t="str">
        <f>INDEX(Monitoring_eng!$A$1:$CX$78,MATCH(Analysis!$A22,Monitoring_eng!$A:$A,0),MATCH(Analysis!K$1,Monitoring_eng!$1:$1,0))</f>
        <v>yes</v>
      </c>
      <c r="L22" s="25" t="str">
        <f>INDEX(Monitoring_eng!$A$1:$CX$78,MATCH(Analysis!$A22,Monitoring_eng!$A:$A,0),MATCH(Analysis!L$1,Monitoring_eng!$1:$1,0))</f>
        <v>yes</v>
      </c>
      <c r="M22" s="25" t="str">
        <f>INDEX(Monitoring_eng!$A$1:$CX$78,MATCH(Analysis!$A22,Monitoring_eng!$A:$A,0),MATCH(Analysis!M$1,Monitoring_eng!$1:$1,0))</f>
        <v>yes</v>
      </c>
      <c r="N22" s="25" t="str">
        <f>INDEX(Monitoring_eng!$A$1:$CX$78,MATCH(Analysis!$A22,Monitoring_eng!$A:$A,0),MATCH(Analysis!N$1,Monitoring_eng!$1:$1,0))</f>
        <v>no</v>
      </c>
      <c r="O22" s="25" t="str">
        <f>INDEX(Monitoring_eng!$A$1:$CX$78,MATCH(Analysis!$A22,Monitoring_eng!$A:$A,0),MATCH(Analysis!O$1,Monitoring_eng!$1:$1,0))</f>
        <v>yes</v>
      </c>
      <c r="P22" s="25" t="str">
        <f>INDEX(Monitoring_eng!$A$1:$CX$78,MATCH(Analysis!$A22,Monitoring_eng!$A:$A,0),MATCH(Analysis!P$1,Monitoring_eng!$1:$1,0))</f>
        <v>yes</v>
      </c>
      <c r="Q22" s="25" t="str">
        <f>INDEX(Monitoring_eng!$A$1:$CX$78,MATCH(Analysis!$A22,Monitoring_eng!$A:$A,0),MATCH(Analysis!Q$1,Monitoring_eng!$1:$1,0))</f>
        <v>yes</v>
      </c>
      <c r="R22" s="25" t="str">
        <f>INDEX(Monitoring_eng!$A$1:$CX$78,MATCH(Analysis!$A22,Monitoring_eng!$A:$A,0),MATCH(Analysis!R$1,Monitoring_eng!$1:$1,0))</f>
        <v>no</v>
      </c>
      <c r="S22" s="25" t="str">
        <f>INDEX(Monitoring_eng!$A$1:$CX$78,MATCH(Analysis!$A22,Monitoring_eng!$A:$A,0),MATCH(Analysis!S$1,Monitoring_eng!$1:$1,0))</f>
        <v>no</v>
      </c>
      <c r="T22" s="25" t="str">
        <f>INDEX(Monitoring_eng!$A$1:$CX$78,MATCH(Analysis!$A22,Monitoring_eng!$A:$A,0),MATCH(Analysis!T$1,Monitoring_eng!$1:$1,0))</f>
        <v>yes</v>
      </c>
      <c r="U22" s="25" t="str">
        <f>INDEX(Monitoring_eng!$A$1:$CX$78,MATCH(Analysis!$A22,Monitoring_eng!$A:$A,0),MATCH(Analysis!U$1,Monitoring_eng!$1:$1,0))</f>
        <v>yes</v>
      </c>
      <c r="V22" s="25" t="str">
        <f>INDEX(Monitoring_eng!$A$1:$CX$78,MATCH(Analysis!$A22,Monitoring_eng!$A:$A,0),MATCH(Analysis!V$1,Monitoring_eng!$1:$1,0))</f>
        <v>no</v>
      </c>
      <c r="W22" s="25" t="str">
        <f>INDEX(Monitoring_eng!$A$1:$CX$78,MATCH(Analysis!$A22,Monitoring_eng!$A:$A,0),MATCH(Analysis!W$1,Monitoring_eng!$1:$1,0))</f>
        <v>yes</v>
      </c>
      <c r="X22" s="25" t="str">
        <f>INDEX(Monitoring_eng!$A$1:$CX$78,MATCH(Analysis!$A22,Monitoring_eng!$A:$A,0),MATCH(Analysis!X$1,Monitoring_eng!$1:$1,0))</f>
        <v>yes</v>
      </c>
      <c r="Y22" s="25" t="str">
        <f>INDEX(Monitoring_eng!$A$1:$CX$78,MATCH(Analysis!$A22,Monitoring_eng!$A:$A,0),MATCH(Analysis!Y$1,Monitoring_eng!$1:$1,0))</f>
        <v>yes</v>
      </c>
      <c r="Z22" s="25" t="str">
        <f>INDEX(Monitoring_eng!$A$1:$CX$78,MATCH(Analysis!$A22,Monitoring_eng!$A:$A,0),MATCH(Analysis!Z$1,Monitoring_eng!$1:$1,0))</f>
        <v>yes</v>
      </c>
      <c r="AA22" s="25" t="str">
        <f>INDEX(Monitoring_eng!$A$1:$CX$78,MATCH(Analysis!$A22,Monitoring_eng!$A:$A,0),MATCH(Analysis!AA$1,Monitoring_eng!$1:$1,0))</f>
        <v>yes</v>
      </c>
      <c r="AB22" s="25" t="str">
        <f>INDEX(Monitoring_eng!$A$1:$CX$78,MATCH(Analysis!$A22,Monitoring_eng!$A:$A,0),MATCH(Analysis!AB$1,Monitoring_eng!$1:$1,0))</f>
        <v>no</v>
      </c>
      <c r="AC22" s="25" t="str">
        <f>INDEX(Monitoring_eng!$A$1:$CX$78,MATCH(Analysis!$A22,Monitoring_eng!$A:$A,0),MATCH(Analysis!AC$1,Monitoring_eng!$1:$1,0))</f>
        <v>no</v>
      </c>
      <c r="AD22" s="25" t="str">
        <f>INDEX(Monitoring_eng!$A$1:$CX$78,MATCH(Analysis!$A22,Monitoring_eng!$A:$A,0),MATCH(Analysis!AD$1,Monitoring_eng!$1:$1,0))</f>
        <v>yes</v>
      </c>
      <c r="AE22" s="25" t="str">
        <f>INDEX(Monitoring_eng!$A$1:$CX$78,MATCH(Analysis!$A22,Monitoring_eng!$A:$A,0),MATCH(Analysis!AE$1,Monitoring_eng!$1:$1,0))</f>
        <v>yes</v>
      </c>
      <c r="AF22" s="25" t="str">
        <f>INDEX(Monitoring_eng!$A$1:$CX$78,MATCH(Analysis!$A22,Monitoring_eng!$A:$A,0),MATCH(Analysis!AF$1,Monitoring_eng!$1:$1,0))</f>
        <v>yes</v>
      </c>
      <c r="AG22" s="25" t="str">
        <f>INDEX(Monitoring_eng!$A$1:$CX$78,MATCH(Analysis!$A22,Monitoring_eng!$A:$A,0),MATCH(Analysis!AG$1,Monitoring_eng!$1:$1,0))</f>
        <v>no</v>
      </c>
      <c r="AH22" s="25" t="str">
        <f>INDEX(Monitoring_eng!$A$1:$CX$78,MATCH(Analysis!$A22,Monitoring_eng!$A:$A,0),MATCH(Analysis!AH$1,Monitoring_eng!$1:$1,0))</f>
        <v>partially</v>
      </c>
      <c r="AI22" s="25" t="str">
        <f>INDEX(Monitoring_eng!$A$1:$CX$78,MATCH(Analysis!$A22,Monitoring_eng!$A:$A,0),MATCH(Analysis!AI$1,Monitoring_eng!$1:$1,0))</f>
        <v>yes</v>
      </c>
      <c r="AJ22" s="25" t="str">
        <f>INDEX(Monitoring_eng!$A$1:$CX$78,MATCH(Analysis!$A22,Monitoring_eng!$A:$A,0),MATCH(Analysis!AJ$1,Monitoring_eng!$1:$1,0))</f>
        <v>yes</v>
      </c>
      <c r="AK22" s="25" t="str">
        <f>INDEX(Monitoring_eng!$A$1:$CX$78,MATCH(Analysis!$A22,Monitoring_eng!$A:$A,0),MATCH(Analysis!AK$1,Monitoring_eng!$1:$1,0))</f>
        <v>yes</v>
      </c>
      <c r="AL22" s="25" t="str">
        <f>INDEX(Monitoring_eng!$A$1:$CX$78,MATCH(Analysis!$A22,Monitoring_eng!$A:$A,0),MATCH(Analysis!AL$1,Monitoring_eng!$1:$1,0))</f>
        <v>yes</v>
      </c>
      <c r="AM22" s="25" t="str">
        <f>INDEX(Monitoring_eng!$A$1:$CX$78,MATCH(Analysis!$A22,Monitoring_eng!$A:$A,0),MATCH(Analysis!AM$1,Monitoring_eng!$1:$1,0))</f>
        <v>no</v>
      </c>
      <c r="AN22" s="25" t="str">
        <f>INDEX(Monitoring_eng!$A$1:$CX$78,MATCH(Analysis!$A22,Monitoring_eng!$A:$A,0),MATCH(Analysis!AN$1,Monitoring_eng!$1:$1,0))</f>
        <v>yes</v>
      </c>
      <c r="AO22" s="25" t="str">
        <f>INDEX(Monitoring_eng!$A$1:$CX$78,MATCH(Analysis!$A22,Monitoring_eng!$A:$A,0),MATCH(Analysis!AO$1,Monitoring_eng!$1:$1,0))</f>
        <v>no</v>
      </c>
      <c r="AP22" s="25" t="str">
        <f>INDEX(Monitoring_eng!$A$1:$CX$78,MATCH(Analysis!$A22,Monitoring_eng!$A:$A,0),MATCH(Analysis!AP$1,Monitoring_eng!$1:$1,0))</f>
        <v>partially</v>
      </c>
      <c r="AQ22" s="25" t="str">
        <f>INDEX(Monitoring_eng!$A$1:$CX$78,MATCH(Analysis!$A22,Monitoring_eng!$A:$A,0),MATCH(Analysis!AQ$1,Monitoring_eng!$1:$1,0))</f>
        <v>yes</v>
      </c>
      <c r="AR22" s="25" t="str">
        <f>INDEX(Monitoring_eng!$A$1:$CX$78,MATCH(Analysis!$A22,Monitoring_eng!$A:$A,0),MATCH(Analysis!AR$1,Monitoring_eng!$1:$1,0))</f>
        <v>yes</v>
      </c>
      <c r="AS22" s="25" t="str">
        <f>INDEX(Monitoring_eng!$A$1:$CX$78,MATCH(Analysis!$A22,Monitoring_eng!$A:$A,0),MATCH(Analysis!AS$1,Monitoring_eng!$1:$1,0))</f>
        <v>yes</v>
      </c>
      <c r="AT22" s="25" t="str">
        <f>INDEX(Monitoring_eng!$A$1:$CX$78,MATCH(Analysis!$A22,Monitoring_eng!$A:$A,0),MATCH(Analysis!AT$1,Monitoring_eng!$1:$1,0))</f>
        <v>yes</v>
      </c>
      <c r="AU22" s="25" t="str">
        <f>INDEX(Monitoring_eng!$A$1:$CX$78,MATCH(Analysis!$A22,Monitoring_eng!$A:$A,0),MATCH(Analysis!AU$1,Monitoring_eng!$1:$1,0))</f>
        <v>yes</v>
      </c>
      <c r="AV22" s="25" t="str">
        <f>INDEX(Monitoring_eng!$A$1:$CX$78,MATCH(Analysis!$A22,Monitoring_eng!$A:$A,0),MATCH(Analysis!AV$1,Monitoring_eng!$1:$1,0))</f>
        <v>yes</v>
      </c>
      <c r="AW22" s="25" t="str">
        <f>INDEX(Monitoring_eng!$A$1:$CX$78,MATCH(Analysis!$A22,Monitoring_eng!$A:$A,0),MATCH(Analysis!AW$1,Monitoring_eng!$1:$1,0))</f>
        <v>no</v>
      </c>
      <c r="AX22" s="25" t="str">
        <f>INDEX(Monitoring_eng!$A$1:$CX$78,MATCH(Analysis!$A22,Monitoring_eng!$A:$A,0),MATCH(Analysis!AX$1,Monitoring_eng!$1:$1,0))</f>
        <v>yes</v>
      </c>
      <c r="AY22" s="25" t="str">
        <f>INDEX(Monitoring_eng!$A$1:$CX$78,MATCH(Analysis!$A22,Monitoring_eng!$A:$A,0),MATCH(Analysis!AY$1,Monitoring_eng!$1:$1,0))</f>
        <v>yes</v>
      </c>
      <c r="AZ22" s="25" t="str">
        <f>INDEX(Monitoring_eng!$A$1:$CX$78,MATCH(Analysis!$A22,Monitoring_eng!$A:$A,0),MATCH(Analysis!AZ$1,Monitoring_eng!$1:$1,0))</f>
        <v>yes</v>
      </c>
      <c r="BA22" s="37" t="s">
        <v>621</v>
      </c>
      <c r="BB22" s="37">
        <f t="shared" si="0"/>
        <v>37</v>
      </c>
      <c r="BC22" s="37" t="s">
        <v>622</v>
      </c>
      <c r="BD22" s="37">
        <f t="shared" si="1"/>
        <v>11</v>
      </c>
      <c r="BE22" s="37" t="s">
        <v>623</v>
      </c>
      <c r="BF22" s="37">
        <f t="shared" si="2"/>
        <v>2</v>
      </c>
      <c r="BG22" s="37" t="s">
        <v>755</v>
      </c>
      <c r="BH22" s="37">
        <f t="shared" si="3"/>
        <v>0</v>
      </c>
      <c r="BI22" s="37">
        <f t="shared" si="4"/>
        <v>50</v>
      </c>
      <c r="BJ22" s="37">
        <f t="shared" si="5"/>
        <v>50</v>
      </c>
      <c r="BK22" s="37" t="str">
        <f t="shared" si="6"/>
        <v>yes</v>
      </c>
      <c r="BL22" s="37" t="str">
        <f t="shared" si="7"/>
        <v>no</v>
      </c>
      <c r="BM22" s="37">
        <f t="shared" si="8"/>
        <v>37</v>
      </c>
      <c r="BN22" s="37">
        <f t="shared" si="9"/>
        <v>11</v>
      </c>
      <c r="BO22" s="69">
        <f t="shared" si="10"/>
        <v>0.74</v>
      </c>
      <c r="BP22" s="69">
        <f t="shared" si="11"/>
        <v>0.22</v>
      </c>
      <c r="BQ22" s="70">
        <f>COUNTIFS($C22:$AZ22,$BK22,Results!$T$87:$BQ$87,BQ$1)/((COUNTIF(Results!$T$87:$BQ$87,BQ$1)-COUNTIFS($C22:$AZ22,"N/A",Results!$T$87:$BQ$87,BQ$1)))</f>
        <v>0.70588235294117652</v>
      </c>
      <c r="BR22" s="70">
        <f>COUNTIFS($C22:$AZ22,$BK22,Results!$T$87:$BQ$87,BR$1)/((COUNTIF(Results!$T$87:$BQ$87,BR$1)-COUNTIFS($C22:$AZ22,"N/A",Results!$T$87:$BQ$87,BR$1)))</f>
        <v>0.83333333333333337</v>
      </c>
      <c r="BS22" s="70">
        <f>COUNTIFS($C22:$AZ22,$BK22,Results!$T$87:$BQ$87,BS$1)/((COUNTIF(Results!$T$87:$BQ$87,BS$1)-COUNTIFS($C22:$AZ22,"N/A",Results!$T$87:$BQ$87,BS$1)))</f>
        <v>0.75</v>
      </c>
      <c r="BT22" s="70">
        <f>COUNTIFS($C22:$AZ22,$BK22,Results!$T$87:$BQ$87,BT$1)/((COUNTIF(Results!$T$87:$BQ$87,BT$1)-COUNTIFS($C22:$AZ22,"N/A",Results!$T$87:$BQ$87,BT$1)))</f>
        <v>0.69230769230769229</v>
      </c>
      <c r="BU22" s="70">
        <f>COUNTIFS($C22:$AZ22,$BK22,Results!$T$89:$BQ$89,BU$1)/((COUNTIF(Results!$T$89:$BQ$89,BU$1)-COUNTIFS($C22:$AZ22,"N/A",Results!$T$89:$BQ$89,BU$1)))</f>
        <v>0.66666666666666663</v>
      </c>
      <c r="BV22" s="70">
        <f>COUNTIFS($C22:$AZ22,$BK22,Results!$T$89:$BQ$89,BV$1)/((COUNTIF(Results!$T$89:$BQ$89,BV$1)-COUNTIFS($C22:$AZ22,"N/A",Results!$T$89:$BQ$89,BV$1)))</f>
        <v>0.68181818181818177</v>
      </c>
      <c r="BW22" s="70">
        <f>COUNTIFS($C22:$AZ22,$BK22,Results!$T$89:$BQ$89,BW$1)/((COUNTIF(Results!$T$89:$BQ$89,BW$1)-COUNTIFS($C22:$AZ22,"N/A",Results!$T$89:$BQ$89,BW$1)))</f>
        <v>0.88888888888888884</v>
      </c>
      <c r="BX22" s="70">
        <f>COUNTIFS($C22:$AZ22,$BK22,Results!$T$89:$BQ$89,BX$1)/((COUNTIF(Results!$T$89:$BQ$89,BX$1)-COUNTIFS($C22:$AZ22,"N/A",Results!$T$89:$BQ$89,BX$1)))</f>
        <v>1</v>
      </c>
      <c r="BY22" s="70">
        <f>COUNTIFS($C22:$AZ22,$BK22,Results!$T$90:$BQ$90,BY$1)/((COUNTIF(Results!$T$90:$BQ$90,BY$1)-COUNTIFS($C22:$AZ22,"N/A",Results!$T$90:$BQ$90,BY$1)))</f>
        <v>0.6470588235294118</v>
      </c>
      <c r="BZ22" s="70">
        <f>COUNTIFS($C22:$AZ22,$BK22,Results!$T$90:$BQ$90,BZ$1)/((COUNTIF(Results!$T$90:$BQ$90,BZ$1)-COUNTIFS($C22:$AZ22,"N/A",Results!$T$90:$BQ$90,BZ$1)))</f>
        <v>0.76470588235294112</v>
      </c>
      <c r="CA22" s="70">
        <f>COUNTIFS($C22:$AZ22,$BK22,Results!$T$90:$BQ$90,CA$1)/((COUNTIF(Results!$T$90:$BQ$90,CA$1)-COUNTIFS($C22:$AZ22,"N/A",Results!$T$90:$BQ$90,CA$1)))</f>
        <v>0.8125</v>
      </c>
      <c r="CB22" s="70">
        <f>COUNTIFS($C22:$AZ22,$BK22,Results!$T$91:$BQ$91,CB$1)/((COUNTIF(Results!$T$91:$BQ$91,CB$1)-COUNTIFS($C22:$AZ22,"N/A",Results!$T$91:$BQ$91,CB$1)))</f>
        <v>0.76470588235294112</v>
      </c>
      <c r="CC22" s="70">
        <f>COUNTIFS($C22:$AZ22,$BK22,Results!$T$91:$BQ$91,CC$1)/((COUNTIF(Results!$T$91:$BQ$91,CC$1)-COUNTIFS($C22:$AZ22,"N/A",Results!$T$91:$BQ$91,CC$1)))</f>
        <v>0.6470588235294118</v>
      </c>
      <c r="CD22" s="37"/>
    </row>
    <row r="23" spans="1:82" x14ac:dyDescent="0.3">
      <c r="A23" s="37" t="s">
        <v>324</v>
      </c>
      <c r="B23" s="39" t="s">
        <v>113</v>
      </c>
      <c r="C23" s="25" t="str">
        <f>INDEX(Monitoring_eng!$A$1:$CX$78,MATCH(Analysis!$A23,Monitoring_eng!$A:$A,0),MATCH(Analysis!C$1,Monitoring_eng!$1:$1,0))</f>
        <v>yes</v>
      </c>
      <c r="D23" s="25" t="str">
        <f>INDEX(Monitoring_eng!$A$1:$CX$78,MATCH(Analysis!$A23,Monitoring_eng!$A:$A,0),MATCH(Analysis!D$1,Monitoring_eng!$1:$1,0))</f>
        <v>yes</v>
      </c>
      <c r="E23" s="25" t="str">
        <f>INDEX(Monitoring_eng!$A$1:$CX$78,MATCH(Analysis!$A23,Monitoring_eng!$A:$A,0),MATCH(Analysis!E$1,Monitoring_eng!$1:$1,0))</f>
        <v>yes</v>
      </c>
      <c r="F23" s="25" t="str">
        <f>INDEX(Monitoring_eng!$A$1:$CX$78,MATCH(Analysis!$A23,Monitoring_eng!$A:$A,0),MATCH(Analysis!F$1,Monitoring_eng!$1:$1,0))</f>
        <v>yes</v>
      </c>
      <c r="G23" s="25" t="str">
        <f>INDEX(Monitoring_eng!$A$1:$CX$78,MATCH(Analysis!$A23,Monitoring_eng!$A:$A,0),MATCH(Analysis!G$1,Monitoring_eng!$1:$1,0))</f>
        <v>yes</v>
      </c>
      <c r="H23" s="25" t="str">
        <f>INDEX(Monitoring_eng!$A$1:$CX$78,MATCH(Analysis!$A23,Monitoring_eng!$A:$A,0),MATCH(Analysis!H$1,Monitoring_eng!$1:$1,0))</f>
        <v>yes</v>
      </c>
      <c r="I23" s="25" t="str">
        <f>INDEX(Monitoring_eng!$A$1:$CX$78,MATCH(Analysis!$A23,Monitoring_eng!$A:$A,0),MATCH(Analysis!I$1,Monitoring_eng!$1:$1,0))</f>
        <v>yes</v>
      </c>
      <c r="J23" s="25" t="str">
        <f>INDEX(Monitoring_eng!$A$1:$CX$78,MATCH(Analysis!$A23,Monitoring_eng!$A:$A,0),MATCH(Analysis!J$1,Monitoring_eng!$1:$1,0))</f>
        <v>yes</v>
      </c>
      <c r="K23" s="25" t="str">
        <f>INDEX(Monitoring_eng!$A$1:$CX$78,MATCH(Analysis!$A23,Monitoring_eng!$A:$A,0),MATCH(Analysis!K$1,Monitoring_eng!$1:$1,0))</f>
        <v>yes</v>
      </c>
      <c r="L23" s="25" t="str">
        <f>INDEX(Monitoring_eng!$A$1:$CX$78,MATCH(Analysis!$A23,Monitoring_eng!$A:$A,0),MATCH(Analysis!L$1,Monitoring_eng!$1:$1,0))</f>
        <v>partially</v>
      </c>
      <c r="M23" s="25" t="str">
        <f>INDEX(Monitoring_eng!$A$1:$CX$78,MATCH(Analysis!$A23,Monitoring_eng!$A:$A,0),MATCH(Analysis!M$1,Monitoring_eng!$1:$1,0))</f>
        <v>yes</v>
      </c>
      <c r="N23" s="25" t="str">
        <f>INDEX(Monitoring_eng!$A$1:$CX$78,MATCH(Analysis!$A23,Monitoring_eng!$A:$A,0),MATCH(Analysis!N$1,Monitoring_eng!$1:$1,0))</f>
        <v>yes</v>
      </c>
      <c r="O23" s="25" t="str">
        <f>INDEX(Monitoring_eng!$A$1:$CX$78,MATCH(Analysis!$A23,Monitoring_eng!$A:$A,0),MATCH(Analysis!O$1,Monitoring_eng!$1:$1,0))</f>
        <v>yes</v>
      </c>
      <c r="P23" s="25" t="str">
        <f>INDEX(Monitoring_eng!$A$1:$CX$78,MATCH(Analysis!$A23,Monitoring_eng!$A:$A,0),MATCH(Analysis!P$1,Monitoring_eng!$1:$1,0))</f>
        <v>yes</v>
      </c>
      <c r="Q23" s="25" t="str">
        <f>INDEX(Monitoring_eng!$A$1:$CX$78,MATCH(Analysis!$A23,Monitoring_eng!$A:$A,0),MATCH(Analysis!Q$1,Monitoring_eng!$1:$1,0))</f>
        <v>yes</v>
      </c>
      <c r="R23" s="25" t="str">
        <f>INDEX(Monitoring_eng!$A$1:$CX$78,MATCH(Analysis!$A23,Monitoring_eng!$A:$A,0),MATCH(Analysis!R$1,Monitoring_eng!$1:$1,0))</f>
        <v>no</v>
      </c>
      <c r="S23" s="25" t="str">
        <f>INDEX(Monitoring_eng!$A$1:$CX$78,MATCH(Analysis!$A23,Monitoring_eng!$A:$A,0),MATCH(Analysis!S$1,Monitoring_eng!$1:$1,0))</f>
        <v>no</v>
      </c>
      <c r="T23" s="25" t="str">
        <f>INDEX(Monitoring_eng!$A$1:$CX$78,MATCH(Analysis!$A23,Monitoring_eng!$A:$A,0),MATCH(Analysis!T$1,Monitoring_eng!$1:$1,0))</f>
        <v>yes</v>
      </c>
      <c r="U23" s="25" t="str">
        <f>INDEX(Monitoring_eng!$A$1:$CX$78,MATCH(Analysis!$A23,Monitoring_eng!$A:$A,0),MATCH(Analysis!U$1,Monitoring_eng!$1:$1,0))</f>
        <v>yes</v>
      </c>
      <c r="V23" s="25" t="str">
        <f>INDEX(Monitoring_eng!$A$1:$CX$78,MATCH(Analysis!$A23,Monitoring_eng!$A:$A,0),MATCH(Analysis!V$1,Monitoring_eng!$1:$1,0))</f>
        <v>yes</v>
      </c>
      <c r="W23" s="25" t="str">
        <f>INDEX(Monitoring_eng!$A$1:$CX$78,MATCH(Analysis!$A23,Monitoring_eng!$A:$A,0),MATCH(Analysis!W$1,Monitoring_eng!$1:$1,0))</f>
        <v>yes</v>
      </c>
      <c r="X23" s="25" t="str">
        <f>INDEX(Monitoring_eng!$A$1:$CX$78,MATCH(Analysis!$A23,Monitoring_eng!$A:$A,0),MATCH(Analysis!X$1,Monitoring_eng!$1:$1,0))</f>
        <v>yes</v>
      </c>
      <c r="Y23" s="25" t="str">
        <f>INDEX(Monitoring_eng!$A$1:$CX$78,MATCH(Analysis!$A23,Monitoring_eng!$A:$A,0),MATCH(Analysis!Y$1,Monitoring_eng!$1:$1,0))</f>
        <v>yes</v>
      </c>
      <c r="Z23" s="25" t="str">
        <f>INDEX(Monitoring_eng!$A$1:$CX$78,MATCH(Analysis!$A23,Monitoring_eng!$A:$A,0),MATCH(Analysis!Z$1,Monitoring_eng!$1:$1,0))</f>
        <v>yes</v>
      </c>
      <c r="AA23" s="25" t="str">
        <f>INDEX(Monitoring_eng!$A$1:$CX$78,MATCH(Analysis!$A23,Monitoring_eng!$A:$A,0),MATCH(Analysis!AA$1,Monitoring_eng!$1:$1,0))</f>
        <v>yes</v>
      </c>
      <c r="AB23" s="25" t="str">
        <f>INDEX(Monitoring_eng!$A$1:$CX$78,MATCH(Analysis!$A23,Monitoring_eng!$A:$A,0),MATCH(Analysis!AB$1,Monitoring_eng!$1:$1,0))</f>
        <v>yes</v>
      </c>
      <c r="AC23" s="25" t="str">
        <f>INDEX(Monitoring_eng!$A$1:$CX$78,MATCH(Analysis!$A23,Monitoring_eng!$A:$A,0),MATCH(Analysis!AC$1,Monitoring_eng!$1:$1,0))</f>
        <v>yes</v>
      </c>
      <c r="AD23" s="25" t="str">
        <f>INDEX(Monitoring_eng!$A$1:$CX$78,MATCH(Analysis!$A23,Monitoring_eng!$A:$A,0),MATCH(Analysis!AD$1,Monitoring_eng!$1:$1,0))</f>
        <v>yes</v>
      </c>
      <c r="AE23" s="25" t="str">
        <f>INDEX(Monitoring_eng!$A$1:$CX$78,MATCH(Analysis!$A23,Monitoring_eng!$A:$A,0),MATCH(Analysis!AE$1,Monitoring_eng!$1:$1,0))</f>
        <v>yes</v>
      </c>
      <c r="AF23" s="25" t="str">
        <f>INDEX(Monitoring_eng!$A$1:$CX$78,MATCH(Analysis!$A23,Monitoring_eng!$A:$A,0),MATCH(Analysis!AF$1,Monitoring_eng!$1:$1,0))</f>
        <v>yes</v>
      </c>
      <c r="AG23" s="25" t="str">
        <f>INDEX(Monitoring_eng!$A$1:$CX$78,MATCH(Analysis!$A23,Monitoring_eng!$A:$A,0),MATCH(Analysis!AG$1,Monitoring_eng!$1:$1,0))</f>
        <v>yes</v>
      </c>
      <c r="AH23" s="25" t="str">
        <f>INDEX(Monitoring_eng!$A$1:$CX$78,MATCH(Analysis!$A23,Monitoring_eng!$A:$A,0),MATCH(Analysis!AH$1,Monitoring_eng!$1:$1,0))</f>
        <v>partially</v>
      </c>
      <c r="AI23" s="25" t="str">
        <f>INDEX(Monitoring_eng!$A$1:$CX$78,MATCH(Analysis!$A23,Monitoring_eng!$A:$A,0),MATCH(Analysis!AI$1,Monitoring_eng!$1:$1,0))</f>
        <v>yes</v>
      </c>
      <c r="AJ23" s="25" t="str">
        <f>INDEX(Monitoring_eng!$A$1:$CX$78,MATCH(Analysis!$A23,Monitoring_eng!$A:$A,0),MATCH(Analysis!AJ$1,Monitoring_eng!$1:$1,0))</f>
        <v>yes</v>
      </c>
      <c r="AK23" s="25" t="str">
        <f>INDEX(Monitoring_eng!$A$1:$CX$78,MATCH(Analysis!$A23,Monitoring_eng!$A:$A,0),MATCH(Analysis!AK$1,Monitoring_eng!$1:$1,0))</f>
        <v>yes</v>
      </c>
      <c r="AL23" s="25" t="str">
        <f>INDEX(Monitoring_eng!$A$1:$CX$78,MATCH(Analysis!$A23,Monitoring_eng!$A:$A,0),MATCH(Analysis!AL$1,Monitoring_eng!$1:$1,0))</f>
        <v>yes</v>
      </c>
      <c r="AM23" s="25" t="str">
        <f>INDEX(Monitoring_eng!$A$1:$CX$78,MATCH(Analysis!$A23,Monitoring_eng!$A:$A,0),MATCH(Analysis!AM$1,Monitoring_eng!$1:$1,0))</f>
        <v>yes</v>
      </c>
      <c r="AN23" s="25" t="str">
        <f>INDEX(Monitoring_eng!$A$1:$CX$78,MATCH(Analysis!$A23,Monitoring_eng!$A:$A,0),MATCH(Analysis!AN$1,Monitoring_eng!$1:$1,0))</f>
        <v>yes</v>
      </c>
      <c r="AO23" s="25" t="str">
        <f>INDEX(Monitoring_eng!$A$1:$CX$78,MATCH(Analysis!$A23,Monitoring_eng!$A:$A,0),MATCH(Analysis!AO$1,Monitoring_eng!$1:$1,0))</f>
        <v>yes</v>
      </c>
      <c r="AP23" s="25" t="str">
        <f>INDEX(Monitoring_eng!$A$1:$CX$78,MATCH(Analysis!$A23,Monitoring_eng!$A:$A,0),MATCH(Analysis!AP$1,Monitoring_eng!$1:$1,0))</f>
        <v>yes</v>
      </c>
      <c r="AQ23" s="25" t="str">
        <f>INDEX(Monitoring_eng!$A$1:$CX$78,MATCH(Analysis!$A23,Monitoring_eng!$A:$A,0),MATCH(Analysis!AQ$1,Monitoring_eng!$1:$1,0))</f>
        <v>yes</v>
      </c>
      <c r="AR23" s="25" t="str">
        <f>INDEX(Monitoring_eng!$A$1:$CX$78,MATCH(Analysis!$A23,Monitoring_eng!$A:$A,0),MATCH(Analysis!AR$1,Monitoring_eng!$1:$1,0))</f>
        <v>yes</v>
      </c>
      <c r="AS23" s="25" t="str">
        <f>INDEX(Monitoring_eng!$A$1:$CX$78,MATCH(Analysis!$A23,Monitoring_eng!$A:$A,0),MATCH(Analysis!AS$1,Monitoring_eng!$1:$1,0))</f>
        <v>partially</v>
      </c>
      <c r="AT23" s="25" t="str">
        <f>INDEX(Monitoring_eng!$A$1:$CX$78,MATCH(Analysis!$A23,Monitoring_eng!$A:$A,0),MATCH(Analysis!AT$1,Monitoring_eng!$1:$1,0))</f>
        <v>yes</v>
      </c>
      <c r="AU23" s="25" t="str">
        <f>INDEX(Monitoring_eng!$A$1:$CX$78,MATCH(Analysis!$A23,Monitoring_eng!$A:$A,0),MATCH(Analysis!AU$1,Monitoring_eng!$1:$1,0))</f>
        <v>yes</v>
      </c>
      <c r="AV23" s="25" t="str">
        <f>INDEX(Monitoring_eng!$A$1:$CX$78,MATCH(Analysis!$A23,Monitoring_eng!$A:$A,0),MATCH(Analysis!AV$1,Monitoring_eng!$1:$1,0))</f>
        <v>yes</v>
      </c>
      <c r="AW23" s="25" t="str">
        <f>INDEX(Monitoring_eng!$A$1:$CX$78,MATCH(Analysis!$A23,Monitoring_eng!$A:$A,0),MATCH(Analysis!AW$1,Monitoring_eng!$1:$1,0))</f>
        <v>yes</v>
      </c>
      <c r="AX23" s="25" t="str">
        <f>INDEX(Monitoring_eng!$A$1:$CX$78,MATCH(Analysis!$A23,Monitoring_eng!$A:$A,0),MATCH(Analysis!AX$1,Monitoring_eng!$1:$1,0))</f>
        <v>yes</v>
      </c>
      <c r="AY23" s="25" t="str">
        <f>INDEX(Monitoring_eng!$A$1:$CX$78,MATCH(Analysis!$A23,Monitoring_eng!$A:$A,0),MATCH(Analysis!AY$1,Monitoring_eng!$1:$1,0))</f>
        <v>yes</v>
      </c>
      <c r="AZ23" s="25" t="str">
        <f>INDEX(Monitoring_eng!$A$1:$CX$78,MATCH(Analysis!$A23,Monitoring_eng!$A:$A,0),MATCH(Analysis!AZ$1,Monitoring_eng!$1:$1,0))</f>
        <v>yes</v>
      </c>
      <c r="BA23" s="37" t="s">
        <v>621</v>
      </c>
      <c r="BB23" s="37">
        <f t="shared" si="0"/>
        <v>45</v>
      </c>
      <c r="BC23" s="37" t="s">
        <v>622</v>
      </c>
      <c r="BD23" s="37">
        <f t="shared" si="1"/>
        <v>2</v>
      </c>
      <c r="BE23" s="37" t="s">
        <v>623</v>
      </c>
      <c r="BF23" s="37">
        <f t="shared" si="2"/>
        <v>3</v>
      </c>
      <c r="BG23" s="37" t="s">
        <v>755</v>
      </c>
      <c r="BH23" s="37">
        <f t="shared" si="3"/>
        <v>0</v>
      </c>
      <c r="BI23" s="37">
        <f t="shared" si="4"/>
        <v>50</v>
      </c>
      <c r="BJ23" s="37">
        <f t="shared" si="5"/>
        <v>50</v>
      </c>
      <c r="BK23" s="37" t="str">
        <f t="shared" si="6"/>
        <v>yes</v>
      </c>
      <c r="BL23" s="37" t="str">
        <f t="shared" si="7"/>
        <v>no</v>
      </c>
      <c r="BM23" s="37">
        <f t="shared" si="8"/>
        <v>45</v>
      </c>
      <c r="BN23" s="37">
        <f t="shared" si="9"/>
        <v>2</v>
      </c>
      <c r="BO23" s="69">
        <f t="shared" si="10"/>
        <v>0.9</v>
      </c>
      <c r="BP23" s="69">
        <f t="shared" si="11"/>
        <v>0.04</v>
      </c>
      <c r="BQ23" s="70">
        <f>COUNTIFS($C23:$AZ23,$BK23,Results!$T$87:$BQ$87,BQ$1)/((COUNTIF(Results!$T$87:$BQ$87,BQ$1)-COUNTIFS($C23:$AZ23,"N/A",Results!$T$87:$BQ$87,BQ$1)))</f>
        <v>0.88235294117647056</v>
      </c>
      <c r="BR23" s="70">
        <f>COUNTIFS($C23:$AZ23,$BK23,Results!$T$87:$BQ$87,BR$1)/((COUNTIF(Results!$T$87:$BQ$87,BR$1)-COUNTIFS($C23:$AZ23,"N/A",Results!$T$87:$BQ$87,BR$1)))</f>
        <v>0.91666666666666663</v>
      </c>
      <c r="BS23" s="70">
        <f>COUNTIFS($C23:$AZ23,$BK23,Results!$T$87:$BQ$87,BS$1)/((COUNTIF(Results!$T$87:$BQ$87,BS$1)-COUNTIFS($C23:$AZ23,"N/A",Results!$T$87:$BQ$87,BS$1)))</f>
        <v>1</v>
      </c>
      <c r="BT23" s="70">
        <f>COUNTIFS($C23:$AZ23,$BK23,Results!$T$87:$BQ$87,BT$1)/((COUNTIF(Results!$T$87:$BQ$87,BT$1)-COUNTIFS($C23:$AZ23,"N/A",Results!$T$87:$BQ$87,BT$1)))</f>
        <v>0.84615384615384615</v>
      </c>
      <c r="BU23" s="70">
        <f>COUNTIFS($C23:$AZ23,$BK23,Results!$T$89:$BQ$89,BU$1)/((COUNTIF(Results!$T$89:$BQ$89,BU$1)-COUNTIFS($C23:$AZ23,"N/A",Results!$T$89:$BQ$89,BU$1)))</f>
        <v>0.73333333333333328</v>
      </c>
      <c r="BV23" s="70">
        <f>COUNTIFS($C23:$AZ23,$BK23,Results!$T$89:$BQ$89,BV$1)/((COUNTIF(Results!$T$89:$BQ$89,BV$1)-COUNTIFS($C23:$AZ23,"N/A",Results!$T$89:$BQ$89,BV$1)))</f>
        <v>1</v>
      </c>
      <c r="BW23" s="70">
        <f>COUNTIFS($C23:$AZ23,$BK23,Results!$T$89:$BQ$89,BW$1)/((COUNTIF(Results!$T$89:$BQ$89,BW$1)-COUNTIFS($C23:$AZ23,"N/A",Results!$T$89:$BQ$89,BW$1)))</f>
        <v>0.88888888888888884</v>
      </c>
      <c r="BX23" s="70">
        <f>COUNTIFS($C23:$AZ23,$BK23,Results!$T$89:$BQ$89,BX$1)/((COUNTIF(Results!$T$89:$BQ$89,BX$1)-COUNTIFS($C23:$AZ23,"N/A",Results!$T$89:$BQ$89,BX$1)))</f>
        <v>1</v>
      </c>
      <c r="BY23" s="70">
        <f>COUNTIFS($C23:$AZ23,$BK23,Results!$T$90:$BQ$90,BY$1)/((COUNTIF(Results!$T$90:$BQ$90,BY$1)-COUNTIFS($C23:$AZ23,"N/A",Results!$T$90:$BQ$90,BY$1)))</f>
        <v>0.88235294117647056</v>
      </c>
      <c r="BZ23" s="70">
        <f>COUNTIFS($C23:$AZ23,$BK23,Results!$T$90:$BQ$90,BZ$1)/((COUNTIF(Results!$T$90:$BQ$90,BZ$1)-COUNTIFS($C23:$AZ23,"N/A",Results!$T$90:$BQ$90,BZ$1)))</f>
        <v>0.82352941176470584</v>
      </c>
      <c r="CA23" s="70">
        <f>COUNTIFS($C23:$AZ23,$BK23,Results!$T$90:$BQ$90,CA$1)/((COUNTIF(Results!$T$90:$BQ$90,CA$1)-COUNTIFS($C23:$AZ23,"N/A",Results!$T$90:$BQ$90,CA$1)))</f>
        <v>1</v>
      </c>
      <c r="CB23" s="70">
        <f>COUNTIFS($C23:$AZ23,$BK23,Results!$T$91:$BQ$91,CB$1)/((COUNTIF(Results!$T$91:$BQ$91,CB$1)-COUNTIFS($C23:$AZ23,"N/A",Results!$T$91:$BQ$91,CB$1)))</f>
        <v>0.82352941176470584</v>
      </c>
      <c r="CC23" s="70">
        <f>COUNTIFS($C23:$AZ23,$BK23,Results!$T$91:$BQ$91,CC$1)/((COUNTIF(Results!$T$91:$BQ$91,CC$1)-COUNTIFS($C23:$AZ23,"N/A",Results!$T$91:$BQ$91,CC$1)))</f>
        <v>0.88235294117647056</v>
      </c>
      <c r="CD23" s="37"/>
    </row>
    <row r="24" spans="1:82" x14ac:dyDescent="0.3">
      <c r="A24" s="37" t="s">
        <v>325</v>
      </c>
      <c r="B24" s="39" t="s">
        <v>114</v>
      </c>
      <c r="C24" s="25" t="str">
        <f>INDEX(Monitoring_eng!$A$1:$CX$78,MATCH(Analysis!$A24,Monitoring_eng!$A:$A,0),MATCH(Analysis!C$1,Monitoring_eng!$1:$1,0))</f>
        <v>yes</v>
      </c>
      <c r="D24" s="25" t="str">
        <f>INDEX(Monitoring_eng!$A$1:$CX$78,MATCH(Analysis!$A24,Monitoring_eng!$A:$A,0),MATCH(Analysis!D$1,Monitoring_eng!$1:$1,0))</f>
        <v>no</v>
      </c>
      <c r="E24" s="25" t="str">
        <f>INDEX(Monitoring_eng!$A$1:$CX$78,MATCH(Analysis!$A24,Monitoring_eng!$A:$A,0),MATCH(Analysis!E$1,Monitoring_eng!$1:$1,0))</f>
        <v>yes</v>
      </c>
      <c r="F24" s="25" t="str">
        <f>INDEX(Monitoring_eng!$A$1:$CX$78,MATCH(Analysis!$A24,Monitoring_eng!$A:$A,0),MATCH(Analysis!F$1,Monitoring_eng!$1:$1,0))</f>
        <v>yes</v>
      </c>
      <c r="G24" s="25" t="str">
        <f>INDEX(Monitoring_eng!$A$1:$CX$78,MATCH(Analysis!$A24,Monitoring_eng!$A:$A,0),MATCH(Analysis!G$1,Monitoring_eng!$1:$1,0))</f>
        <v>yes</v>
      </c>
      <c r="H24" s="25" t="str">
        <f>INDEX(Monitoring_eng!$A$1:$CX$78,MATCH(Analysis!$A24,Monitoring_eng!$A:$A,0),MATCH(Analysis!H$1,Monitoring_eng!$1:$1,0))</f>
        <v>yes</v>
      </c>
      <c r="I24" s="25" t="str">
        <f>INDEX(Monitoring_eng!$A$1:$CX$78,MATCH(Analysis!$A24,Monitoring_eng!$A:$A,0),MATCH(Analysis!I$1,Monitoring_eng!$1:$1,0))</f>
        <v>yes</v>
      </c>
      <c r="J24" s="25" t="str">
        <f>INDEX(Monitoring_eng!$A$1:$CX$78,MATCH(Analysis!$A24,Monitoring_eng!$A:$A,0),MATCH(Analysis!J$1,Monitoring_eng!$1:$1,0))</f>
        <v>yes</v>
      </c>
      <c r="K24" s="25" t="str">
        <f>INDEX(Monitoring_eng!$A$1:$CX$78,MATCH(Analysis!$A24,Monitoring_eng!$A:$A,0),MATCH(Analysis!K$1,Monitoring_eng!$1:$1,0))</f>
        <v>yes</v>
      </c>
      <c r="L24" s="25" t="str">
        <f>INDEX(Monitoring_eng!$A$1:$CX$78,MATCH(Analysis!$A24,Monitoring_eng!$A:$A,0),MATCH(Analysis!L$1,Monitoring_eng!$1:$1,0))</f>
        <v>yes</v>
      </c>
      <c r="M24" s="25" t="str">
        <f>INDEX(Monitoring_eng!$A$1:$CX$78,MATCH(Analysis!$A24,Monitoring_eng!$A:$A,0),MATCH(Analysis!M$1,Monitoring_eng!$1:$1,0))</f>
        <v>yes</v>
      </c>
      <c r="N24" s="25" t="str">
        <f>INDEX(Monitoring_eng!$A$1:$CX$78,MATCH(Analysis!$A24,Monitoring_eng!$A:$A,0),MATCH(Analysis!N$1,Monitoring_eng!$1:$1,0))</f>
        <v>partially</v>
      </c>
      <c r="O24" s="25" t="str">
        <f>INDEX(Monitoring_eng!$A$1:$CX$78,MATCH(Analysis!$A24,Monitoring_eng!$A:$A,0),MATCH(Analysis!O$1,Monitoring_eng!$1:$1,0))</f>
        <v>yes</v>
      </c>
      <c r="P24" s="25" t="str">
        <f>INDEX(Monitoring_eng!$A$1:$CX$78,MATCH(Analysis!$A24,Monitoring_eng!$A:$A,0),MATCH(Analysis!P$1,Monitoring_eng!$1:$1,0))</f>
        <v>yes</v>
      </c>
      <c r="Q24" s="25" t="str">
        <f>INDEX(Monitoring_eng!$A$1:$CX$78,MATCH(Analysis!$A24,Monitoring_eng!$A:$A,0),MATCH(Analysis!Q$1,Monitoring_eng!$1:$1,0))</f>
        <v>yes</v>
      </c>
      <c r="R24" s="25" t="str">
        <f>INDEX(Monitoring_eng!$A$1:$CX$78,MATCH(Analysis!$A24,Monitoring_eng!$A:$A,0),MATCH(Analysis!R$1,Monitoring_eng!$1:$1,0))</f>
        <v>partially</v>
      </c>
      <c r="S24" s="25" t="str">
        <f>INDEX(Monitoring_eng!$A$1:$CX$78,MATCH(Analysis!$A24,Monitoring_eng!$A:$A,0),MATCH(Analysis!S$1,Monitoring_eng!$1:$1,0))</f>
        <v>no</v>
      </c>
      <c r="T24" s="25" t="str">
        <f>INDEX(Monitoring_eng!$A$1:$CX$78,MATCH(Analysis!$A24,Monitoring_eng!$A:$A,0),MATCH(Analysis!T$1,Monitoring_eng!$1:$1,0))</f>
        <v>no</v>
      </c>
      <c r="U24" s="25" t="str">
        <f>INDEX(Monitoring_eng!$A$1:$CX$78,MATCH(Analysis!$A24,Monitoring_eng!$A:$A,0),MATCH(Analysis!U$1,Monitoring_eng!$1:$1,0))</f>
        <v>partially</v>
      </c>
      <c r="V24" s="25" t="str">
        <f>INDEX(Monitoring_eng!$A$1:$CX$78,MATCH(Analysis!$A24,Monitoring_eng!$A:$A,0),MATCH(Analysis!V$1,Monitoring_eng!$1:$1,0))</f>
        <v>partially</v>
      </c>
      <c r="W24" s="25" t="str">
        <f>INDEX(Monitoring_eng!$A$1:$CX$78,MATCH(Analysis!$A24,Monitoring_eng!$A:$A,0),MATCH(Analysis!W$1,Monitoring_eng!$1:$1,0))</f>
        <v>yes</v>
      </c>
      <c r="X24" s="25" t="str">
        <f>INDEX(Monitoring_eng!$A$1:$CX$78,MATCH(Analysis!$A24,Monitoring_eng!$A:$A,0),MATCH(Analysis!X$1,Monitoring_eng!$1:$1,0))</f>
        <v>yes</v>
      </c>
      <c r="Y24" s="25" t="str">
        <f>INDEX(Monitoring_eng!$A$1:$CX$78,MATCH(Analysis!$A24,Monitoring_eng!$A:$A,0),MATCH(Analysis!Y$1,Monitoring_eng!$1:$1,0))</f>
        <v>yes</v>
      </c>
      <c r="Z24" s="25" t="str">
        <f>INDEX(Monitoring_eng!$A$1:$CX$78,MATCH(Analysis!$A24,Monitoring_eng!$A:$A,0),MATCH(Analysis!Z$1,Monitoring_eng!$1:$1,0))</f>
        <v>yes</v>
      </c>
      <c r="AA24" s="25" t="str">
        <f>INDEX(Monitoring_eng!$A$1:$CX$78,MATCH(Analysis!$A24,Monitoring_eng!$A:$A,0),MATCH(Analysis!AA$1,Monitoring_eng!$1:$1,0))</f>
        <v>yes</v>
      </c>
      <c r="AB24" s="25" t="str">
        <f>INDEX(Monitoring_eng!$A$1:$CX$78,MATCH(Analysis!$A24,Monitoring_eng!$A:$A,0),MATCH(Analysis!AB$1,Monitoring_eng!$1:$1,0))</f>
        <v>yes</v>
      </c>
      <c r="AC24" s="25" t="str">
        <f>INDEX(Monitoring_eng!$A$1:$CX$78,MATCH(Analysis!$A24,Monitoring_eng!$A:$A,0),MATCH(Analysis!AC$1,Monitoring_eng!$1:$1,0))</f>
        <v>yes</v>
      </c>
      <c r="AD24" s="25" t="str">
        <f>INDEX(Monitoring_eng!$A$1:$CX$78,MATCH(Analysis!$A24,Monitoring_eng!$A:$A,0),MATCH(Analysis!AD$1,Monitoring_eng!$1:$1,0))</f>
        <v>yes</v>
      </c>
      <c r="AE24" s="25" t="str">
        <f>INDEX(Monitoring_eng!$A$1:$CX$78,MATCH(Analysis!$A24,Monitoring_eng!$A:$A,0),MATCH(Analysis!AE$1,Monitoring_eng!$1:$1,0))</f>
        <v>yes</v>
      </c>
      <c r="AF24" s="25" t="str">
        <f>INDEX(Monitoring_eng!$A$1:$CX$78,MATCH(Analysis!$A24,Monitoring_eng!$A:$A,0),MATCH(Analysis!AF$1,Monitoring_eng!$1:$1,0))</f>
        <v>yes</v>
      </c>
      <c r="AG24" s="25" t="str">
        <f>INDEX(Monitoring_eng!$A$1:$CX$78,MATCH(Analysis!$A24,Monitoring_eng!$A:$A,0),MATCH(Analysis!AG$1,Monitoring_eng!$1:$1,0))</f>
        <v>yes</v>
      </c>
      <c r="AH24" s="25" t="str">
        <f>INDEX(Monitoring_eng!$A$1:$CX$78,MATCH(Analysis!$A24,Monitoring_eng!$A:$A,0),MATCH(Analysis!AH$1,Monitoring_eng!$1:$1,0))</f>
        <v>yes</v>
      </c>
      <c r="AI24" s="25" t="str">
        <f>INDEX(Monitoring_eng!$A$1:$CX$78,MATCH(Analysis!$A24,Monitoring_eng!$A:$A,0),MATCH(Analysis!AI$1,Monitoring_eng!$1:$1,0))</f>
        <v>yes</v>
      </c>
      <c r="AJ24" s="25" t="str">
        <f>INDEX(Monitoring_eng!$A$1:$CX$78,MATCH(Analysis!$A24,Monitoring_eng!$A:$A,0),MATCH(Analysis!AJ$1,Monitoring_eng!$1:$1,0))</f>
        <v>yes</v>
      </c>
      <c r="AK24" s="25" t="str">
        <f>INDEX(Monitoring_eng!$A$1:$CX$78,MATCH(Analysis!$A24,Monitoring_eng!$A:$A,0),MATCH(Analysis!AK$1,Monitoring_eng!$1:$1,0))</f>
        <v>yes</v>
      </c>
      <c r="AL24" s="25" t="str">
        <f>INDEX(Monitoring_eng!$A$1:$CX$78,MATCH(Analysis!$A24,Monitoring_eng!$A:$A,0),MATCH(Analysis!AL$1,Monitoring_eng!$1:$1,0))</f>
        <v>yes</v>
      </c>
      <c r="AM24" s="25" t="str">
        <f>INDEX(Monitoring_eng!$A$1:$CX$78,MATCH(Analysis!$A24,Monitoring_eng!$A:$A,0),MATCH(Analysis!AM$1,Monitoring_eng!$1:$1,0))</f>
        <v>yes</v>
      </c>
      <c r="AN24" s="25" t="str">
        <f>INDEX(Monitoring_eng!$A$1:$CX$78,MATCH(Analysis!$A24,Monitoring_eng!$A:$A,0),MATCH(Analysis!AN$1,Monitoring_eng!$1:$1,0))</f>
        <v>yes</v>
      </c>
      <c r="AO24" s="25" t="str">
        <f>INDEX(Monitoring_eng!$A$1:$CX$78,MATCH(Analysis!$A24,Monitoring_eng!$A:$A,0),MATCH(Analysis!AO$1,Monitoring_eng!$1:$1,0))</f>
        <v>yes</v>
      </c>
      <c r="AP24" s="25" t="str">
        <f>INDEX(Monitoring_eng!$A$1:$CX$78,MATCH(Analysis!$A24,Monitoring_eng!$A:$A,0),MATCH(Analysis!AP$1,Monitoring_eng!$1:$1,0))</f>
        <v>yes</v>
      </c>
      <c r="AQ24" s="25" t="str">
        <f>INDEX(Monitoring_eng!$A$1:$CX$78,MATCH(Analysis!$A24,Monitoring_eng!$A:$A,0),MATCH(Analysis!AQ$1,Monitoring_eng!$1:$1,0))</f>
        <v>yes</v>
      </c>
      <c r="AR24" s="25" t="str">
        <f>INDEX(Monitoring_eng!$A$1:$CX$78,MATCH(Analysis!$A24,Monitoring_eng!$A:$A,0),MATCH(Analysis!AR$1,Monitoring_eng!$1:$1,0))</f>
        <v>yes</v>
      </c>
      <c r="AS24" s="25" t="str">
        <f>INDEX(Monitoring_eng!$A$1:$CX$78,MATCH(Analysis!$A24,Monitoring_eng!$A:$A,0),MATCH(Analysis!AS$1,Monitoring_eng!$1:$1,0))</f>
        <v>no</v>
      </c>
      <c r="AT24" s="25" t="str">
        <f>INDEX(Monitoring_eng!$A$1:$CX$78,MATCH(Analysis!$A24,Monitoring_eng!$A:$A,0),MATCH(Analysis!AT$1,Monitoring_eng!$1:$1,0))</f>
        <v>partially</v>
      </c>
      <c r="AU24" s="25" t="str">
        <f>INDEX(Monitoring_eng!$A$1:$CX$78,MATCH(Analysis!$A24,Monitoring_eng!$A:$A,0),MATCH(Analysis!AU$1,Monitoring_eng!$1:$1,0))</f>
        <v>yes</v>
      </c>
      <c r="AV24" s="25" t="str">
        <f>INDEX(Monitoring_eng!$A$1:$CX$78,MATCH(Analysis!$A24,Monitoring_eng!$A:$A,0),MATCH(Analysis!AV$1,Monitoring_eng!$1:$1,0))</f>
        <v>partially</v>
      </c>
      <c r="AW24" s="25" t="str">
        <f>INDEX(Monitoring_eng!$A$1:$CX$78,MATCH(Analysis!$A24,Monitoring_eng!$A:$A,0),MATCH(Analysis!AW$1,Monitoring_eng!$1:$1,0))</f>
        <v>yes</v>
      </c>
      <c r="AX24" s="25" t="str">
        <f>INDEX(Monitoring_eng!$A$1:$CX$78,MATCH(Analysis!$A24,Monitoring_eng!$A:$A,0),MATCH(Analysis!AX$1,Monitoring_eng!$1:$1,0))</f>
        <v>yes</v>
      </c>
      <c r="AY24" s="25" t="str">
        <f>INDEX(Monitoring_eng!$A$1:$CX$78,MATCH(Analysis!$A24,Monitoring_eng!$A:$A,0),MATCH(Analysis!AY$1,Monitoring_eng!$1:$1,0))</f>
        <v>yes</v>
      </c>
      <c r="AZ24" s="25" t="str">
        <f>INDEX(Monitoring_eng!$A$1:$CX$78,MATCH(Analysis!$A24,Monitoring_eng!$A:$A,0),MATCH(Analysis!AZ$1,Monitoring_eng!$1:$1,0))</f>
        <v>yes</v>
      </c>
      <c r="BA24" s="37" t="s">
        <v>621</v>
      </c>
      <c r="BB24" s="37">
        <f t="shared" si="0"/>
        <v>40</v>
      </c>
      <c r="BC24" s="37" t="s">
        <v>622</v>
      </c>
      <c r="BD24" s="37">
        <f t="shared" si="1"/>
        <v>4</v>
      </c>
      <c r="BE24" s="37" t="s">
        <v>623</v>
      </c>
      <c r="BF24" s="37">
        <f t="shared" si="2"/>
        <v>6</v>
      </c>
      <c r="BG24" s="37" t="s">
        <v>755</v>
      </c>
      <c r="BH24" s="37">
        <f t="shared" si="3"/>
        <v>0</v>
      </c>
      <c r="BI24" s="37">
        <f t="shared" si="4"/>
        <v>50</v>
      </c>
      <c r="BJ24" s="37">
        <f t="shared" si="5"/>
        <v>50</v>
      </c>
      <c r="BK24" s="37" t="str">
        <f t="shared" si="6"/>
        <v>yes</v>
      </c>
      <c r="BL24" s="37" t="str">
        <f t="shared" si="7"/>
        <v>no</v>
      </c>
      <c r="BM24" s="37">
        <f t="shared" si="8"/>
        <v>40</v>
      </c>
      <c r="BN24" s="37">
        <f t="shared" si="9"/>
        <v>4</v>
      </c>
      <c r="BO24" s="69">
        <f t="shared" si="10"/>
        <v>0.8</v>
      </c>
      <c r="BP24" s="69">
        <f t="shared" si="11"/>
        <v>0.08</v>
      </c>
      <c r="BQ24" s="70">
        <f>COUNTIFS($C24:$AZ24,$BK24,Results!$T$87:$BQ$87,BQ$1)/((COUNTIF(Results!$T$87:$BQ$87,BQ$1)-COUNTIFS($C24:$AZ24,"N/A",Results!$T$87:$BQ$87,BQ$1)))</f>
        <v>0.76470588235294112</v>
      </c>
      <c r="BR24" s="70">
        <f>COUNTIFS($C24:$AZ24,$BK24,Results!$T$87:$BQ$87,BR$1)/((COUNTIF(Results!$T$87:$BQ$87,BR$1)-COUNTIFS($C24:$AZ24,"N/A",Results!$T$87:$BQ$87,BR$1)))</f>
        <v>0.83333333333333337</v>
      </c>
      <c r="BS24" s="70">
        <f>COUNTIFS($C24:$AZ24,$BK24,Results!$T$87:$BQ$87,BS$1)/((COUNTIF(Results!$T$87:$BQ$87,BS$1)-COUNTIFS($C24:$AZ24,"N/A",Results!$T$87:$BQ$87,BS$1)))</f>
        <v>0.625</v>
      </c>
      <c r="BT24" s="70">
        <f>COUNTIFS($C24:$AZ24,$BK24,Results!$T$87:$BQ$87,BT$1)/((COUNTIF(Results!$T$87:$BQ$87,BT$1)-COUNTIFS($C24:$AZ24,"N/A",Results!$T$87:$BQ$87,BT$1)))</f>
        <v>0.92307692307692313</v>
      </c>
      <c r="BU24" s="70">
        <f>COUNTIFS($C24:$AZ24,$BK24,Results!$T$89:$BQ$89,BU$1)/((COUNTIF(Results!$T$89:$BQ$89,BU$1)-COUNTIFS($C24:$AZ24,"N/A",Results!$T$89:$BQ$89,BU$1)))</f>
        <v>0.6</v>
      </c>
      <c r="BV24" s="70">
        <f>COUNTIFS($C24:$AZ24,$BK24,Results!$T$89:$BQ$89,BV$1)/((COUNTIF(Results!$T$89:$BQ$89,BV$1)-COUNTIFS($C24:$AZ24,"N/A",Results!$T$89:$BQ$89,BV$1)))</f>
        <v>0.86363636363636365</v>
      </c>
      <c r="BW24" s="70">
        <f>COUNTIFS($C24:$AZ24,$BK24,Results!$T$89:$BQ$89,BW$1)/((COUNTIF(Results!$T$89:$BQ$89,BW$1)-COUNTIFS($C24:$AZ24,"N/A",Results!$T$89:$BQ$89,BW$1)))</f>
        <v>1</v>
      </c>
      <c r="BX24" s="70">
        <f>COUNTIFS($C24:$AZ24,$BK24,Results!$T$89:$BQ$89,BX$1)/((COUNTIF(Results!$T$89:$BQ$89,BX$1)-COUNTIFS($C24:$AZ24,"N/A",Results!$T$89:$BQ$89,BX$1)))</f>
        <v>0.75</v>
      </c>
      <c r="BY24" s="70">
        <f>COUNTIFS($C24:$AZ24,$BK24,Results!$T$90:$BQ$90,BY$1)/((COUNTIF(Results!$T$90:$BQ$90,BY$1)-COUNTIFS($C24:$AZ24,"N/A",Results!$T$90:$BQ$90,BY$1)))</f>
        <v>0.76470588235294112</v>
      </c>
      <c r="BZ24" s="70">
        <f>COUNTIFS($C24:$AZ24,$BK24,Results!$T$90:$BQ$90,BZ$1)/((COUNTIF(Results!$T$90:$BQ$90,BZ$1)-COUNTIFS($C24:$AZ24,"N/A",Results!$T$90:$BQ$90,BZ$1)))</f>
        <v>0.76470588235294112</v>
      </c>
      <c r="CA24" s="70">
        <f>COUNTIFS($C24:$AZ24,$BK24,Results!$T$90:$BQ$90,CA$1)/((COUNTIF(Results!$T$90:$BQ$90,CA$1)-COUNTIFS($C24:$AZ24,"N/A",Results!$T$90:$BQ$90,CA$1)))</f>
        <v>0.875</v>
      </c>
      <c r="CB24" s="70">
        <f>COUNTIFS($C24:$AZ24,$BK24,Results!$T$91:$BQ$91,CB$1)/((COUNTIF(Results!$T$91:$BQ$91,CB$1)-COUNTIFS($C24:$AZ24,"N/A",Results!$T$91:$BQ$91,CB$1)))</f>
        <v>0.76470588235294112</v>
      </c>
      <c r="CC24" s="70">
        <f>COUNTIFS($C24:$AZ24,$BK24,Results!$T$91:$BQ$91,CC$1)/((COUNTIF(Results!$T$91:$BQ$91,CC$1)-COUNTIFS($C24:$AZ24,"N/A",Results!$T$91:$BQ$91,CC$1)))</f>
        <v>0.76470588235294112</v>
      </c>
      <c r="CD24" s="37"/>
    </row>
    <row r="25" spans="1:82" x14ac:dyDescent="0.3">
      <c r="A25" s="37" t="s">
        <v>326</v>
      </c>
      <c r="B25" s="39" t="s">
        <v>115</v>
      </c>
      <c r="C25" s="25" t="str">
        <f>INDEX(Monitoring_eng!$A$1:$CX$78,MATCH(Analysis!$A25,Monitoring_eng!$A:$A,0),MATCH(Analysis!C$1,Monitoring_eng!$1:$1,0))</f>
        <v>yes</v>
      </c>
      <c r="D25" s="25" t="str">
        <f>INDEX(Monitoring_eng!$A$1:$CX$78,MATCH(Analysis!$A25,Monitoring_eng!$A:$A,0),MATCH(Analysis!D$1,Monitoring_eng!$1:$1,0))</f>
        <v>yes</v>
      </c>
      <c r="E25" s="25" t="str">
        <f>INDEX(Monitoring_eng!$A$1:$CX$78,MATCH(Analysis!$A25,Monitoring_eng!$A:$A,0),MATCH(Analysis!E$1,Monitoring_eng!$1:$1,0))</f>
        <v>yes</v>
      </c>
      <c r="F25" s="25" t="str">
        <f>INDEX(Monitoring_eng!$A$1:$CX$78,MATCH(Analysis!$A25,Monitoring_eng!$A:$A,0),MATCH(Analysis!F$1,Monitoring_eng!$1:$1,0))</f>
        <v>yes</v>
      </c>
      <c r="G25" s="25" t="str">
        <f>INDEX(Monitoring_eng!$A$1:$CX$78,MATCH(Analysis!$A25,Monitoring_eng!$A:$A,0),MATCH(Analysis!G$1,Monitoring_eng!$1:$1,0))</f>
        <v>yes</v>
      </c>
      <c r="H25" s="25" t="str">
        <f>INDEX(Monitoring_eng!$A$1:$CX$78,MATCH(Analysis!$A25,Monitoring_eng!$A:$A,0),MATCH(Analysis!H$1,Monitoring_eng!$1:$1,0))</f>
        <v>yes</v>
      </c>
      <c r="I25" s="25" t="str">
        <f>INDEX(Monitoring_eng!$A$1:$CX$78,MATCH(Analysis!$A25,Monitoring_eng!$A:$A,0),MATCH(Analysis!I$1,Monitoring_eng!$1:$1,0))</f>
        <v>yes</v>
      </c>
      <c r="J25" s="25" t="str">
        <f>INDEX(Monitoring_eng!$A$1:$CX$78,MATCH(Analysis!$A25,Monitoring_eng!$A:$A,0),MATCH(Analysis!J$1,Monitoring_eng!$1:$1,0))</f>
        <v>yes</v>
      </c>
      <c r="K25" s="25" t="str">
        <f>INDEX(Monitoring_eng!$A$1:$CX$78,MATCH(Analysis!$A25,Monitoring_eng!$A:$A,0),MATCH(Analysis!K$1,Monitoring_eng!$1:$1,0))</f>
        <v>yes</v>
      </c>
      <c r="L25" s="25" t="str">
        <f>INDEX(Monitoring_eng!$A$1:$CX$78,MATCH(Analysis!$A25,Monitoring_eng!$A:$A,0),MATCH(Analysis!L$1,Monitoring_eng!$1:$1,0))</f>
        <v>yes</v>
      </c>
      <c r="M25" s="25" t="str">
        <f>INDEX(Monitoring_eng!$A$1:$CX$78,MATCH(Analysis!$A25,Monitoring_eng!$A:$A,0),MATCH(Analysis!M$1,Monitoring_eng!$1:$1,0))</f>
        <v>yes</v>
      </c>
      <c r="N25" s="25" t="str">
        <f>INDEX(Monitoring_eng!$A$1:$CX$78,MATCH(Analysis!$A25,Monitoring_eng!$A:$A,0),MATCH(Analysis!N$1,Monitoring_eng!$1:$1,0))</f>
        <v>no</v>
      </c>
      <c r="O25" s="25" t="str">
        <f>INDEX(Monitoring_eng!$A$1:$CX$78,MATCH(Analysis!$A25,Monitoring_eng!$A:$A,0),MATCH(Analysis!O$1,Monitoring_eng!$1:$1,0))</f>
        <v>yes</v>
      </c>
      <c r="P25" s="25" t="str">
        <f>INDEX(Monitoring_eng!$A$1:$CX$78,MATCH(Analysis!$A25,Monitoring_eng!$A:$A,0),MATCH(Analysis!P$1,Monitoring_eng!$1:$1,0))</f>
        <v>no</v>
      </c>
      <c r="Q25" s="25" t="str">
        <f>INDEX(Monitoring_eng!$A$1:$CX$78,MATCH(Analysis!$A25,Monitoring_eng!$A:$A,0),MATCH(Analysis!Q$1,Monitoring_eng!$1:$1,0))</f>
        <v>yes</v>
      </c>
      <c r="R25" s="25" t="str">
        <f>INDEX(Monitoring_eng!$A$1:$CX$78,MATCH(Analysis!$A25,Monitoring_eng!$A:$A,0),MATCH(Analysis!R$1,Monitoring_eng!$1:$1,0))</f>
        <v>yes</v>
      </c>
      <c r="S25" s="25" t="str">
        <f>INDEX(Monitoring_eng!$A$1:$CX$78,MATCH(Analysis!$A25,Monitoring_eng!$A:$A,0),MATCH(Analysis!S$1,Monitoring_eng!$1:$1,0))</f>
        <v>yes</v>
      </c>
      <c r="T25" s="25" t="str">
        <f>INDEX(Monitoring_eng!$A$1:$CX$78,MATCH(Analysis!$A25,Monitoring_eng!$A:$A,0),MATCH(Analysis!T$1,Monitoring_eng!$1:$1,0))</f>
        <v>yes</v>
      </c>
      <c r="U25" s="25" t="str">
        <f>INDEX(Monitoring_eng!$A$1:$CX$78,MATCH(Analysis!$A25,Monitoring_eng!$A:$A,0),MATCH(Analysis!U$1,Monitoring_eng!$1:$1,0))</f>
        <v>partially</v>
      </c>
      <c r="V25" s="25" t="str">
        <f>INDEX(Monitoring_eng!$A$1:$CX$78,MATCH(Analysis!$A25,Monitoring_eng!$A:$A,0),MATCH(Analysis!V$1,Monitoring_eng!$1:$1,0))</f>
        <v>yes</v>
      </c>
      <c r="W25" s="25" t="str">
        <f>INDEX(Monitoring_eng!$A$1:$CX$78,MATCH(Analysis!$A25,Monitoring_eng!$A:$A,0),MATCH(Analysis!W$1,Monitoring_eng!$1:$1,0))</f>
        <v>yes</v>
      </c>
      <c r="X25" s="25" t="str">
        <f>INDEX(Monitoring_eng!$A$1:$CX$78,MATCH(Analysis!$A25,Monitoring_eng!$A:$A,0),MATCH(Analysis!X$1,Monitoring_eng!$1:$1,0))</f>
        <v>yes</v>
      </c>
      <c r="Y25" s="25" t="str">
        <f>INDEX(Monitoring_eng!$A$1:$CX$78,MATCH(Analysis!$A25,Monitoring_eng!$A:$A,0),MATCH(Analysis!Y$1,Monitoring_eng!$1:$1,0))</f>
        <v>yes</v>
      </c>
      <c r="Z25" s="25" t="str">
        <f>INDEX(Monitoring_eng!$A$1:$CX$78,MATCH(Analysis!$A25,Monitoring_eng!$A:$A,0),MATCH(Analysis!Z$1,Monitoring_eng!$1:$1,0))</f>
        <v>yes</v>
      </c>
      <c r="AA25" s="25" t="str">
        <f>INDEX(Monitoring_eng!$A$1:$CX$78,MATCH(Analysis!$A25,Monitoring_eng!$A:$A,0),MATCH(Analysis!AA$1,Monitoring_eng!$1:$1,0))</f>
        <v>yes</v>
      </c>
      <c r="AB25" s="25" t="str">
        <f>INDEX(Monitoring_eng!$A$1:$CX$78,MATCH(Analysis!$A25,Monitoring_eng!$A:$A,0),MATCH(Analysis!AB$1,Monitoring_eng!$1:$1,0))</f>
        <v>yes</v>
      </c>
      <c r="AC25" s="25" t="str">
        <f>INDEX(Monitoring_eng!$A$1:$CX$78,MATCH(Analysis!$A25,Monitoring_eng!$A:$A,0),MATCH(Analysis!AC$1,Monitoring_eng!$1:$1,0))</f>
        <v>no</v>
      </c>
      <c r="AD25" s="25" t="str">
        <f>INDEX(Monitoring_eng!$A$1:$CX$78,MATCH(Analysis!$A25,Monitoring_eng!$A:$A,0),MATCH(Analysis!AD$1,Monitoring_eng!$1:$1,0))</f>
        <v>yes</v>
      </c>
      <c r="AE25" s="25" t="str">
        <f>INDEX(Monitoring_eng!$A$1:$CX$78,MATCH(Analysis!$A25,Monitoring_eng!$A:$A,0),MATCH(Analysis!AE$1,Monitoring_eng!$1:$1,0))</f>
        <v>yes</v>
      </c>
      <c r="AF25" s="25" t="str">
        <f>INDEX(Monitoring_eng!$A$1:$CX$78,MATCH(Analysis!$A25,Monitoring_eng!$A:$A,0),MATCH(Analysis!AF$1,Monitoring_eng!$1:$1,0))</f>
        <v>no</v>
      </c>
      <c r="AG25" s="25" t="str">
        <f>INDEX(Monitoring_eng!$A$1:$CX$78,MATCH(Analysis!$A25,Monitoring_eng!$A:$A,0),MATCH(Analysis!AG$1,Monitoring_eng!$1:$1,0))</f>
        <v>yes</v>
      </c>
      <c r="AH25" s="25" t="str">
        <f>INDEX(Monitoring_eng!$A$1:$CX$78,MATCH(Analysis!$A25,Monitoring_eng!$A:$A,0),MATCH(Analysis!AH$1,Monitoring_eng!$1:$1,0))</f>
        <v>yes</v>
      </c>
      <c r="AI25" s="25" t="str">
        <f>INDEX(Monitoring_eng!$A$1:$CX$78,MATCH(Analysis!$A25,Monitoring_eng!$A:$A,0),MATCH(Analysis!AI$1,Monitoring_eng!$1:$1,0))</f>
        <v>yes</v>
      </c>
      <c r="AJ25" s="25" t="str">
        <f>INDEX(Monitoring_eng!$A$1:$CX$78,MATCH(Analysis!$A25,Monitoring_eng!$A:$A,0),MATCH(Analysis!AJ$1,Monitoring_eng!$1:$1,0))</f>
        <v>no</v>
      </c>
      <c r="AK25" s="25" t="str">
        <f>INDEX(Monitoring_eng!$A$1:$CX$78,MATCH(Analysis!$A25,Monitoring_eng!$A:$A,0),MATCH(Analysis!AK$1,Monitoring_eng!$1:$1,0))</f>
        <v>yes</v>
      </c>
      <c r="AL25" s="25" t="str">
        <f>INDEX(Monitoring_eng!$A$1:$CX$78,MATCH(Analysis!$A25,Monitoring_eng!$A:$A,0),MATCH(Analysis!AL$1,Monitoring_eng!$1:$1,0))</f>
        <v>yes</v>
      </c>
      <c r="AM25" s="25" t="str">
        <f>INDEX(Monitoring_eng!$A$1:$CX$78,MATCH(Analysis!$A25,Monitoring_eng!$A:$A,0),MATCH(Analysis!AM$1,Monitoring_eng!$1:$1,0))</f>
        <v>yes</v>
      </c>
      <c r="AN25" s="25" t="str">
        <f>INDEX(Monitoring_eng!$A$1:$CX$78,MATCH(Analysis!$A25,Monitoring_eng!$A:$A,0),MATCH(Analysis!AN$1,Monitoring_eng!$1:$1,0))</f>
        <v>yes</v>
      </c>
      <c r="AO25" s="25" t="str">
        <f>INDEX(Monitoring_eng!$A$1:$CX$78,MATCH(Analysis!$A25,Monitoring_eng!$A:$A,0),MATCH(Analysis!AO$1,Monitoring_eng!$1:$1,0))</f>
        <v>yes</v>
      </c>
      <c r="AP25" s="25" t="str">
        <f>INDEX(Monitoring_eng!$A$1:$CX$78,MATCH(Analysis!$A25,Monitoring_eng!$A:$A,0),MATCH(Analysis!AP$1,Monitoring_eng!$1:$1,0))</f>
        <v>yes</v>
      </c>
      <c r="AQ25" s="25" t="str">
        <f>INDEX(Monitoring_eng!$A$1:$CX$78,MATCH(Analysis!$A25,Monitoring_eng!$A:$A,0),MATCH(Analysis!AQ$1,Monitoring_eng!$1:$1,0))</f>
        <v>yes</v>
      </c>
      <c r="AR25" s="25" t="str">
        <f>INDEX(Monitoring_eng!$A$1:$CX$78,MATCH(Analysis!$A25,Monitoring_eng!$A:$A,0),MATCH(Analysis!AR$1,Monitoring_eng!$1:$1,0))</f>
        <v>yes</v>
      </c>
      <c r="AS25" s="25" t="str">
        <f>INDEX(Monitoring_eng!$A$1:$CX$78,MATCH(Analysis!$A25,Monitoring_eng!$A:$A,0),MATCH(Analysis!AS$1,Monitoring_eng!$1:$1,0))</f>
        <v>yes</v>
      </c>
      <c r="AT25" s="25" t="str">
        <f>INDEX(Monitoring_eng!$A$1:$CX$78,MATCH(Analysis!$A25,Monitoring_eng!$A:$A,0),MATCH(Analysis!AT$1,Monitoring_eng!$1:$1,0))</f>
        <v>yes</v>
      </c>
      <c r="AU25" s="25" t="str">
        <f>INDEX(Monitoring_eng!$A$1:$CX$78,MATCH(Analysis!$A25,Monitoring_eng!$A:$A,0),MATCH(Analysis!AU$1,Monitoring_eng!$1:$1,0))</f>
        <v>yes</v>
      </c>
      <c r="AV25" s="25" t="str">
        <f>INDEX(Monitoring_eng!$A$1:$CX$78,MATCH(Analysis!$A25,Monitoring_eng!$A:$A,0),MATCH(Analysis!AV$1,Monitoring_eng!$1:$1,0))</f>
        <v>yes</v>
      </c>
      <c r="AW25" s="25" t="str">
        <f>INDEX(Monitoring_eng!$A$1:$CX$78,MATCH(Analysis!$A25,Monitoring_eng!$A:$A,0),MATCH(Analysis!AW$1,Monitoring_eng!$1:$1,0))</f>
        <v>yes</v>
      </c>
      <c r="AX25" s="25" t="str">
        <f>INDEX(Monitoring_eng!$A$1:$CX$78,MATCH(Analysis!$A25,Monitoring_eng!$A:$A,0),MATCH(Analysis!AX$1,Monitoring_eng!$1:$1,0))</f>
        <v>yes</v>
      </c>
      <c r="AY25" s="25" t="str">
        <f>INDEX(Monitoring_eng!$A$1:$CX$78,MATCH(Analysis!$A25,Monitoring_eng!$A:$A,0),MATCH(Analysis!AY$1,Monitoring_eng!$1:$1,0))</f>
        <v>yes</v>
      </c>
      <c r="AZ25" s="25" t="str">
        <f>INDEX(Monitoring_eng!$A$1:$CX$78,MATCH(Analysis!$A25,Monitoring_eng!$A:$A,0),MATCH(Analysis!AZ$1,Monitoring_eng!$1:$1,0))</f>
        <v>yes</v>
      </c>
      <c r="BA25" s="37" t="s">
        <v>621</v>
      </c>
      <c r="BB25" s="37">
        <f t="shared" si="0"/>
        <v>44</v>
      </c>
      <c r="BC25" s="37" t="s">
        <v>622</v>
      </c>
      <c r="BD25" s="37">
        <f t="shared" si="1"/>
        <v>5</v>
      </c>
      <c r="BE25" s="37" t="s">
        <v>623</v>
      </c>
      <c r="BF25" s="37">
        <f t="shared" si="2"/>
        <v>1</v>
      </c>
      <c r="BG25" s="37" t="s">
        <v>755</v>
      </c>
      <c r="BH25" s="37">
        <f t="shared" si="3"/>
        <v>0</v>
      </c>
      <c r="BI25" s="37">
        <f t="shared" si="4"/>
        <v>50</v>
      </c>
      <c r="BJ25" s="37">
        <f t="shared" si="5"/>
        <v>50</v>
      </c>
      <c r="BK25" s="37" t="str">
        <f t="shared" si="6"/>
        <v>yes</v>
      </c>
      <c r="BL25" s="37" t="str">
        <f t="shared" si="7"/>
        <v>no</v>
      </c>
      <c r="BM25" s="37">
        <f t="shared" si="8"/>
        <v>44</v>
      </c>
      <c r="BN25" s="37">
        <f t="shared" si="9"/>
        <v>5</v>
      </c>
      <c r="BO25" s="69">
        <f t="shared" si="10"/>
        <v>0.88</v>
      </c>
      <c r="BP25" s="69">
        <f t="shared" si="11"/>
        <v>0.1</v>
      </c>
      <c r="BQ25" s="70">
        <f>COUNTIFS($C25:$AZ25,$BK25,Results!$T$87:$BQ$87,BQ$1)/((COUNTIF(Results!$T$87:$BQ$87,BQ$1)-COUNTIFS($C25:$AZ25,"N/A",Results!$T$87:$BQ$87,BQ$1)))</f>
        <v>0.88235294117647056</v>
      </c>
      <c r="BR25" s="70">
        <f>COUNTIFS($C25:$AZ25,$BK25,Results!$T$87:$BQ$87,BR$1)/((COUNTIF(Results!$T$87:$BQ$87,BR$1)-COUNTIFS($C25:$AZ25,"N/A",Results!$T$87:$BQ$87,BR$1)))</f>
        <v>1</v>
      </c>
      <c r="BS25" s="70">
        <f>COUNTIFS($C25:$AZ25,$BK25,Results!$T$87:$BQ$87,BS$1)/((COUNTIF(Results!$T$87:$BQ$87,BS$1)-COUNTIFS($C25:$AZ25,"N/A",Results!$T$87:$BQ$87,BS$1)))</f>
        <v>0.875</v>
      </c>
      <c r="BT25" s="70">
        <f>COUNTIFS($C25:$AZ25,$BK25,Results!$T$87:$BQ$87,BT$1)/((COUNTIF(Results!$T$87:$BQ$87,BT$1)-COUNTIFS($C25:$AZ25,"N/A",Results!$T$87:$BQ$87,BT$1)))</f>
        <v>0.76923076923076927</v>
      </c>
      <c r="BU25" s="70">
        <f>COUNTIFS($C25:$AZ25,$BK25,Results!$T$89:$BQ$89,BU$1)/((COUNTIF(Results!$T$89:$BQ$89,BU$1)-COUNTIFS($C25:$AZ25,"N/A",Results!$T$89:$BQ$89,BU$1)))</f>
        <v>0.8</v>
      </c>
      <c r="BV25" s="70">
        <f>COUNTIFS($C25:$AZ25,$BK25,Results!$T$89:$BQ$89,BV$1)/((COUNTIF(Results!$T$89:$BQ$89,BV$1)-COUNTIFS($C25:$AZ25,"N/A",Results!$T$89:$BQ$89,BV$1)))</f>
        <v>0.86363636363636365</v>
      </c>
      <c r="BW25" s="70">
        <f>COUNTIFS($C25:$AZ25,$BK25,Results!$T$89:$BQ$89,BW$1)/((COUNTIF(Results!$T$89:$BQ$89,BW$1)-COUNTIFS($C25:$AZ25,"N/A",Results!$T$89:$BQ$89,BW$1)))</f>
        <v>1</v>
      </c>
      <c r="BX25" s="70">
        <f>COUNTIFS($C25:$AZ25,$BK25,Results!$T$89:$BQ$89,BX$1)/((COUNTIF(Results!$T$89:$BQ$89,BX$1)-COUNTIFS($C25:$AZ25,"N/A",Results!$T$89:$BQ$89,BX$1)))</f>
        <v>1</v>
      </c>
      <c r="BY25" s="70">
        <f>COUNTIFS($C25:$AZ25,$BK25,Results!$T$90:$BQ$90,BY$1)/((COUNTIF(Results!$T$90:$BQ$90,BY$1)-COUNTIFS($C25:$AZ25,"N/A",Results!$T$90:$BQ$90,BY$1)))</f>
        <v>0.94117647058823528</v>
      </c>
      <c r="BZ25" s="70">
        <f>COUNTIFS($C25:$AZ25,$BK25,Results!$T$90:$BQ$90,BZ$1)/((COUNTIF(Results!$T$90:$BQ$90,BZ$1)-COUNTIFS($C25:$AZ25,"N/A",Results!$T$90:$BQ$90,BZ$1)))</f>
        <v>0.88235294117647056</v>
      </c>
      <c r="CA25" s="70">
        <f>COUNTIFS($C25:$AZ25,$BK25,Results!$T$90:$BQ$90,CA$1)/((COUNTIF(Results!$T$90:$BQ$90,CA$1)-COUNTIFS($C25:$AZ25,"N/A",Results!$T$90:$BQ$90,CA$1)))</f>
        <v>0.8125</v>
      </c>
      <c r="CB25" s="70">
        <f>COUNTIFS($C25:$AZ25,$BK25,Results!$T$91:$BQ$91,CB$1)/((COUNTIF(Results!$T$91:$BQ$91,CB$1)-COUNTIFS($C25:$AZ25,"N/A",Results!$T$91:$BQ$91,CB$1)))</f>
        <v>0.88235294117647056</v>
      </c>
      <c r="CC25" s="70">
        <f>COUNTIFS($C25:$AZ25,$BK25,Results!$T$91:$BQ$91,CC$1)/((COUNTIF(Results!$T$91:$BQ$91,CC$1)-COUNTIFS($C25:$AZ25,"N/A",Results!$T$91:$BQ$91,CC$1)))</f>
        <v>0.94117647058823528</v>
      </c>
      <c r="CD25" s="37"/>
    </row>
    <row r="26" spans="1:82" x14ac:dyDescent="0.3">
      <c r="A26" s="37" t="s">
        <v>327</v>
      </c>
      <c r="B26" s="39" t="s">
        <v>116</v>
      </c>
      <c r="C26" s="25" t="str">
        <f>INDEX(Monitoring_eng!$A$1:$CX$78,MATCH(Analysis!$A26,Monitoring_eng!$A:$A,0),MATCH(Analysis!C$1,Monitoring_eng!$1:$1,0))</f>
        <v>yes</v>
      </c>
      <c r="D26" s="25" t="str">
        <f>INDEX(Monitoring_eng!$A$1:$CX$78,MATCH(Analysis!$A26,Monitoring_eng!$A:$A,0),MATCH(Analysis!D$1,Monitoring_eng!$1:$1,0))</f>
        <v>no</v>
      </c>
      <c r="E26" s="25" t="str">
        <f>INDEX(Monitoring_eng!$A$1:$CX$78,MATCH(Analysis!$A26,Monitoring_eng!$A:$A,0),MATCH(Analysis!E$1,Monitoring_eng!$1:$1,0))</f>
        <v>yes</v>
      </c>
      <c r="F26" s="25" t="str">
        <f>INDEX(Monitoring_eng!$A$1:$CX$78,MATCH(Analysis!$A26,Monitoring_eng!$A:$A,0),MATCH(Analysis!F$1,Monitoring_eng!$1:$1,0))</f>
        <v>yes</v>
      </c>
      <c r="G26" s="25" t="str">
        <f>INDEX(Monitoring_eng!$A$1:$CX$78,MATCH(Analysis!$A26,Monitoring_eng!$A:$A,0),MATCH(Analysis!G$1,Monitoring_eng!$1:$1,0))</f>
        <v>yes</v>
      </c>
      <c r="H26" s="25" t="str">
        <f>INDEX(Monitoring_eng!$A$1:$CX$78,MATCH(Analysis!$A26,Monitoring_eng!$A:$A,0),MATCH(Analysis!H$1,Monitoring_eng!$1:$1,0))</f>
        <v>yes</v>
      </c>
      <c r="I26" s="25" t="str">
        <f>INDEX(Monitoring_eng!$A$1:$CX$78,MATCH(Analysis!$A26,Monitoring_eng!$A:$A,0),MATCH(Analysis!I$1,Monitoring_eng!$1:$1,0))</f>
        <v>yes</v>
      </c>
      <c r="J26" s="25" t="str">
        <f>INDEX(Monitoring_eng!$A$1:$CX$78,MATCH(Analysis!$A26,Monitoring_eng!$A:$A,0),MATCH(Analysis!J$1,Monitoring_eng!$1:$1,0))</f>
        <v>no</v>
      </c>
      <c r="K26" s="25" t="str">
        <f>INDEX(Monitoring_eng!$A$1:$CX$78,MATCH(Analysis!$A26,Monitoring_eng!$A:$A,0),MATCH(Analysis!K$1,Monitoring_eng!$1:$1,0))</f>
        <v>no</v>
      </c>
      <c r="L26" s="25" t="str">
        <f>INDEX(Monitoring_eng!$A$1:$CX$78,MATCH(Analysis!$A26,Monitoring_eng!$A:$A,0),MATCH(Analysis!L$1,Monitoring_eng!$1:$1,0))</f>
        <v>no</v>
      </c>
      <c r="M26" s="25" t="str">
        <f>INDEX(Monitoring_eng!$A$1:$CX$78,MATCH(Analysis!$A26,Monitoring_eng!$A:$A,0),MATCH(Analysis!M$1,Monitoring_eng!$1:$1,0))</f>
        <v>yes</v>
      </c>
      <c r="N26" s="25" t="str">
        <f>INDEX(Monitoring_eng!$A$1:$CX$78,MATCH(Analysis!$A26,Monitoring_eng!$A:$A,0),MATCH(Analysis!N$1,Monitoring_eng!$1:$1,0))</f>
        <v>no</v>
      </c>
      <c r="O26" s="25" t="str">
        <f>INDEX(Monitoring_eng!$A$1:$CX$78,MATCH(Analysis!$A26,Monitoring_eng!$A:$A,0),MATCH(Analysis!O$1,Monitoring_eng!$1:$1,0))</f>
        <v>no</v>
      </c>
      <c r="P26" s="25" t="str">
        <f>INDEX(Monitoring_eng!$A$1:$CX$78,MATCH(Analysis!$A26,Monitoring_eng!$A:$A,0),MATCH(Analysis!P$1,Monitoring_eng!$1:$1,0))</f>
        <v>no</v>
      </c>
      <c r="Q26" s="25" t="str">
        <f>INDEX(Monitoring_eng!$A$1:$CX$78,MATCH(Analysis!$A26,Monitoring_eng!$A:$A,0),MATCH(Analysis!Q$1,Monitoring_eng!$1:$1,0))</f>
        <v>yes</v>
      </c>
      <c r="R26" s="25" t="str">
        <f>INDEX(Monitoring_eng!$A$1:$CX$78,MATCH(Analysis!$A26,Monitoring_eng!$A:$A,0),MATCH(Analysis!R$1,Monitoring_eng!$1:$1,0))</f>
        <v>yes</v>
      </c>
      <c r="S26" s="25" t="str">
        <f>INDEX(Monitoring_eng!$A$1:$CX$78,MATCH(Analysis!$A26,Monitoring_eng!$A:$A,0),MATCH(Analysis!S$1,Monitoring_eng!$1:$1,0))</f>
        <v>no</v>
      </c>
      <c r="T26" s="25" t="str">
        <f>INDEX(Monitoring_eng!$A$1:$CX$78,MATCH(Analysis!$A26,Monitoring_eng!$A:$A,0),MATCH(Analysis!T$1,Monitoring_eng!$1:$1,0))</f>
        <v>no</v>
      </c>
      <c r="U26" s="25" t="str">
        <f>INDEX(Monitoring_eng!$A$1:$CX$78,MATCH(Analysis!$A26,Monitoring_eng!$A:$A,0),MATCH(Analysis!U$1,Monitoring_eng!$1:$1,0))</f>
        <v>yes</v>
      </c>
      <c r="V26" s="25" t="str">
        <f>INDEX(Monitoring_eng!$A$1:$CX$78,MATCH(Analysis!$A26,Monitoring_eng!$A:$A,0),MATCH(Analysis!V$1,Monitoring_eng!$1:$1,0))</f>
        <v>yes</v>
      </c>
      <c r="W26" s="25" t="str">
        <f>INDEX(Monitoring_eng!$A$1:$CX$78,MATCH(Analysis!$A26,Monitoring_eng!$A:$A,0),MATCH(Analysis!W$1,Monitoring_eng!$1:$1,0))</f>
        <v>yes</v>
      </c>
      <c r="X26" s="25" t="str">
        <f>INDEX(Monitoring_eng!$A$1:$CX$78,MATCH(Analysis!$A26,Monitoring_eng!$A:$A,0),MATCH(Analysis!X$1,Monitoring_eng!$1:$1,0))</f>
        <v>yes</v>
      </c>
      <c r="Y26" s="25" t="str">
        <f>INDEX(Monitoring_eng!$A$1:$CX$78,MATCH(Analysis!$A26,Monitoring_eng!$A:$A,0),MATCH(Analysis!Y$1,Monitoring_eng!$1:$1,0))</f>
        <v>no</v>
      </c>
      <c r="Z26" s="25" t="str">
        <f>INDEX(Monitoring_eng!$A$1:$CX$78,MATCH(Analysis!$A26,Monitoring_eng!$A:$A,0),MATCH(Analysis!Z$1,Monitoring_eng!$1:$1,0))</f>
        <v>no</v>
      </c>
      <c r="AA26" s="25" t="str">
        <f>INDEX(Monitoring_eng!$A$1:$CX$78,MATCH(Analysis!$A26,Monitoring_eng!$A:$A,0),MATCH(Analysis!AA$1,Monitoring_eng!$1:$1,0))</f>
        <v>yes</v>
      </c>
      <c r="AB26" s="25" t="str">
        <f>INDEX(Monitoring_eng!$A$1:$CX$78,MATCH(Analysis!$A26,Monitoring_eng!$A:$A,0),MATCH(Analysis!AB$1,Monitoring_eng!$1:$1,0))</f>
        <v>yes</v>
      </c>
      <c r="AC26" s="25" t="str">
        <f>INDEX(Monitoring_eng!$A$1:$CX$78,MATCH(Analysis!$A26,Monitoring_eng!$A:$A,0),MATCH(Analysis!AC$1,Monitoring_eng!$1:$1,0))</f>
        <v>yes</v>
      </c>
      <c r="AD26" s="25" t="str">
        <f>INDEX(Monitoring_eng!$A$1:$CX$78,MATCH(Analysis!$A26,Monitoring_eng!$A:$A,0),MATCH(Analysis!AD$1,Monitoring_eng!$1:$1,0))</f>
        <v>yes</v>
      </c>
      <c r="AE26" s="25" t="str">
        <f>INDEX(Monitoring_eng!$A$1:$CX$78,MATCH(Analysis!$A26,Monitoring_eng!$A:$A,0),MATCH(Analysis!AE$1,Monitoring_eng!$1:$1,0))</f>
        <v>no</v>
      </c>
      <c r="AF26" s="25" t="str">
        <f>INDEX(Monitoring_eng!$A$1:$CX$78,MATCH(Analysis!$A26,Monitoring_eng!$A:$A,0),MATCH(Analysis!AF$1,Monitoring_eng!$1:$1,0))</f>
        <v>yes</v>
      </c>
      <c r="AG26" s="25" t="str">
        <f>INDEX(Monitoring_eng!$A$1:$CX$78,MATCH(Analysis!$A26,Monitoring_eng!$A:$A,0),MATCH(Analysis!AG$1,Monitoring_eng!$1:$1,0))</f>
        <v>yes</v>
      </c>
      <c r="AH26" s="25" t="str">
        <f>INDEX(Monitoring_eng!$A$1:$CX$78,MATCH(Analysis!$A26,Monitoring_eng!$A:$A,0),MATCH(Analysis!AH$1,Monitoring_eng!$1:$1,0))</f>
        <v>no</v>
      </c>
      <c r="AI26" s="25" t="str">
        <f>INDEX(Monitoring_eng!$A$1:$CX$78,MATCH(Analysis!$A26,Monitoring_eng!$A:$A,0),MATCH(Analysis!AI$1,Monitoring_eng!$1:$1,0))</f>
        <v>yes</v>
      </c>
      <c r="AJ26" s="25" t="str">
        <f>INDEX(Monitoring_eng!$A$1:$CX$78,MATCH(Analysis!$A26,Monitoring_eng!$A:$A,0),MATCH(Analysis!AJ$1,Monitoring_eng!$1:$1,0))</f>
        <v>yes</v>
      </c>
      <c r="AK26" s="25" t="str">
        <f>INDEX(Monitoring_eng!$A$1:$CX$78,MATCH(Analysis!$A26,Monitoring_eng!$A:$A,0),MATCH(Analysis!AK$1,Monitoring_eng!$1:$1,0))</f>
        <v>partially</v>
      </c>
      <c r="AL26" s="25" t="str">
        <f>INDEX(Monitoring_eng!$A$1:$CX$78,MATCH(Analysis!$A26,Monitoring_eng!$A:$A,0),MATCH(Analysis!AL$1,Monitoring_eng!$1:$1,0))</f>
        <v>no</v>
      </c>
      <c r="AM26" s="25" t="str">
        <f>INDEX(Monitoring_eng!$A$1:$CX$78,MATCH(Analysis!$A26,Monitoring_eng!$A:$A,0),MATCH(Analysis!AM$1,Monitoring_eng!$1:$1,0))</f>
        <v>yes</v>
      </c>
      <c r="AN26" s="25" t="str">
        <f>INDEX(Monitoring_eng!$A$1:$CX$78,MATCH(Analysis!$A26,Monitoring_eng!$A:$A,0),MATCH(Analysis!AN$1,Monitoring_eng!$1:$1,0))</f>
        <v>yes</v>
      </c>
      <c r="AO26" s="25" t="str">
        <f>INDEX(Monitoring_eng!$A$1:$CX$78,MATCH(Analysis!$A26,Monitoring_eng!$A:$A,0),MATCH(Analysis!AO$1,Monitoring_eng!$1:$1,0))</f>
        <v>yes</v>
      </c>
      <c r="AP26" s="25" t="str">
        <f>INDEX(Monitoring_eng!$A$1:$CX$78,MATCH(Analysis!$A26,Monitoring_eng!$A:$A,0),MATCH(Analysis!AP$1,Monitoring_eng!$1:$1,0))</f>
        <v>no</v>
      </c>
      <c r="AQ26" s="25" t="str">
        <f>INDEX(Monitoring_eng!$A$1:$CX$78,MATCH(Analysis!$A26,Monitoring_eng!$A:$A,0),MATCH(Analysis!AQ$1,Monitoring_eng!$1:$1,0))</f>
        <v>no</v>
      </c>
      <c r="AR26" s="25" t="str">
        <f>INDEX(Monitoring_eng!$A$1:$CX$78,MATCH(Analysis!$A26,Monitoring_eng!$A:$A,0),MATCH(Analysis!AR$1,Monitoring_eng!$1:$1,0))</f>
        <v>yes</v>
      </c>
      <c r="AS26" s="25" t="str">
        <f>INDEX(Monitoring_eng!$A$1:$CX$78,MATCH(Analysis!$A26,Monitoring_eng!$A:$A,0),MATCH(Analysis!AS$1,Monitoring_eng!$1:$1,0))</f>
        <v>no</v>
      </c>
      <c r="AT26" s="25" t="str">
        <f>INDEX(Monitoring_eng!$A$1:$CX$78,MATCH(Analysis!$A26,Monitoring_eng!$A:$A,0),MATCH(Analysis!AT$1,Monitoring_eng!$1:$1,0))</f>
        <v>yes</v>
      </c>
      <c r="AU26" s="25" t="str">
        <f>INDEX(Monitoring_eng!$A$1:$CX$78,MATCH(Analysis!$A26,Monitoring_eng!$A:$A,0),MATCH(Analysis!AU$1,Monitoring_eng!$1:$1,0))</f>
        <v>yes</v>
      </c>
      <c r="AV26" s="25" t="str">
        <f>INDEX(Monitoring_eng!$A$1:$CX$78,MATCH(Analysis!$A26,Monitoring_eng!$A:$A,0),MATCH(Analysis!AV$1,Monitoring_eng!$1:$1,0))</f>
        <v>yes</v>
      </c>
      <c r="AW26" s="25" t="str">
        <f>INDEX(Monitoring_eng!$A$1:$CX$78,MATCH(Analysis!$A26,Monitoring_eng!$A:$A,0),MATCH(Analysis!AW$1,Monitoring_eng!$1:$1,0))</f>
        <v>yes</v>
      </c>
      <c r="AX26" s="25" t="str">
        <f>INDEX(Monitoring_eng!$A$1:$CX$78,MATCH(Analysis!$A26,Monitoring_eng!$A:$A,0),MATCH(Analysis!AX$1,Monitoring_eng!$1:$1,0))</f>
        <v>yes</v>
      </c>
      <c r="AY26" s="25" t="str">
        <f>INDEX(Monitoring_eng!$A$1:$CX$78,MATCH(Analysis!$A26,Monitoring_eng!$A:$A,0),MATCH(Analysis!AY$1,Monitoring_eng!$1:$1,0))</f>
        <v>yes</v>
      </c>
      <c r="AZ26" s="25" t="str">
        <f>INDEX(Monitoring_eng!$A$1:$CX$78,MATCH(Analysis!$A26,Monitoring_eng!$A:$A,0),MATCH(Analysis!AZ$1,Monitoring_eng!$1:$1,0))</f>
        <v>yes</v>
      </c>
      <c r="BA26" s="37" t="s">
        <v>621</v>
      </c>
      <c r="BB26" s="37">
        <f t="shared" si="0"/>
        <v>32</v>
      </c>
      <c r="BC26" s="37" t="s">
        <v>622</v>
      </c>
      <c r="BD26" s="37">
        <f t="shared" si="1"/>
        <v>17</v>
      </c>
      <c r="BE26" s="37" t="s">
        <v>623</v>
      </c>
      <c r="BF26" s="37">
        <f t="shared" si="2"/>
        <v>1</v>
      </c>
      <c r="BG26" s="37" t="s">
        <v>755</v>
      </c>
      <c r="BH26" s="37">
        <f t="shared" si="3"/>
        <v>0</v>
      </c>
      <c r="BI26" s="37">
        <f t="shared" si="4"/>
        <v>50</v>
      </c>
      <c r="BJ26" s="37">
        <f t="shared" si="5"/>
        <v>50</v>
      </c>
      <c r="BK26" s="37" t="str">
        <f t="shared" si="6"/>
        <v>yes</v>
      </c>
      <c r="BL26" s="37" t="str">
        <f t="shared" si="7"/>
        <v>no</v>
      </c>
      <c r="BM26" s="37">
        <f t="shared" si="8"/>
        <v>32</v>
      </c>
      <c r="BN26" s="37">
        <f t="shared" si="9"/>
        <v>17</v>
      </c>
      <c r="BO26" s="69">
        <f t="shared" si="10"/>
        <v>0.64</v>
      </c>
      <c r="BP26" s="69">
        <f t="shared" si="11"/>
        <v>0.34</v>
      </c>
      <c r="BQ26" s="70">
        <f>COUNTIFS($C26:$AZ26,$BK26,Results!$T$87:$BQ$87,BQ$1)/((COUNTIF(Results!$T$87:$BQ$87,BQ$1)-COUNTIFS($C26:$AZ26,"N/A",Results!$T$87:$BQ$87,BQ$1)))</f>
        <v>0.6470588235294118</v>
      </c>
      <c r="BR26" s="70">
        <f>COUNTIFS($C26:$AZ26,$BK26,Results!$T$87:$BQ$87,BR$1)/((COUNTIF(Results!$T$87:$BQ$87,BR$1)-COUNTIFS($C26:$AZ26,"N/A",Results!$T$87:$BQ$87,BR$1)))</f>
        <v>0.58333333333333337</v>
      </c>
      <c r="BS26" s="70">
        <f>COUNTIFS($C26:$AZ26,$BK26,Results!$T$87:$BQ$87,BS$1)/((COUNTIF(Results!$T$87:$BQ$87,BS$1)-COUNTIFS($C26:$AZ26,"N/A",Results!$T$87:$BQ$87,BS$1)))</f>
        <v>0.75</v>
      </c>
      <c r="BT26" s="70">
        <f>COUNTIFS($C26:$AZ26,$BK26,Results!$T$87:$BQ$87,BT$1)/((COUNTIF(Results!$T$87:$BQ$87,BT$1)-COUNTIFS($C26:$AZ26,"N/A",Results!$T$87:$BQ$87,BT$1)))</f>
        <v>0.61538461538461542</v>
      </c>
      <c r="BU26" s="70">
        <f>COUNTIFS($C26:$AZ26,$BK26,Results!$T$89:$BQ$89,BU$1)/((COUNTIF(Results!$T$89:$BQ$89,BU$1)-COUNTIFS($C26:$AZ26,"N/A",Results!$T$89:$BQ$89,BU$1)))</f>
        <v>0.4</v>
      </c>
      <c r="BV26" s="70">
        <f>COUNTIFS($C26:$AZ26,$BK26,Results!$T$89:$BQ$89,BV$1)/((COUNTIF(Results!$T$89:$BQ$89,BV$1)-COUNTIFS($C26:$AZ26,"N/A",Results!$T$89:$BQ$89,BV$1)))</f>
        <v>0.68181818181818177</v>
      </c>
      <c r="BW26" s="70">
        <f>COUNTIFS($C26:$AZ26,$BK26,Results!$T$89:$BQ$89,BW$1)/((COUNTIF(Results!$T$89:$BQ$89,BW$1)-COUNTIFS($C26:$AZ26,"N/A",Results!$T$89:$BQ$89,BW$1)))</f>
        <v>0.77777777777777779</v>
      </c>
      <c r="BX26" s="70">
        <f>COUNTIFS($C26:$AZ26,$BK26,Results!$T$89:$BQ$89,BX$1)/((COUNTIF(Results!$T$89:$BQ$89,BX$1)-COUNTIFS($C26:$AZ26,"N/A",Results!$T$89:$BQ$89,BX$1)))</f>
        <v>1</v>
      </c>
      <c r="BY26" s="70">
        <f>COUNTIFS($C26:$AZ26,$BK26,Results!$T$90:$BQ$90,BY$1)/((COUNTIF(Results!$T$90:$BQ$90,BY$1)-COUNTIFS($C26:$AZ26,"N/A",Results!$T$90:$BQ$90,BY$1)))</f>
        <v>0.47058823529411764</v>
      </c>
      <c r="BZ26" s="70">
        <f>COUNTIFS($C26:$AZ26,$BK26,Results!$T$90:$BQ$90,BZ$1)/((COUNTIF(Results!$T$90:$BQ$90,BZ$1)-COUNTIFS($C26:$AZ26,"N/A",Results!$T$90:$BQ$90,BZ$1)))</f>
        <v>0.76470588235294112</v>
      </c>
      <c r="CA26" s="70">
        <f>COUNTIFS($C26:$AZ26,$BK26,Results!$T$90:$BQ$90,CA$1)/((COUNTIF(Results!$T$90:$BQ$90,CA$1)-COUNTIFS($C26:$AZ26,"N/A",Results!$T$90:$BQ$90,CA$1)))</f>
        <v>0.6875</v>
      </c>
      <c r="CB26" s="70">
        <f>COUNTIFS($C26:$AZ26,$BK26,Results!$T$91:$BQ$91,CB$1)/((COUNTIF(Results!$T$91:$BQ$91,CB$1)-COUNTIFS($C26:$AZ26,"N/A",Results!$T$91:$BQ$91,CB$1)))</f>
        <v>0.76470588235294112</v>
      </c>
      <c r="CC26" s="70">
        <f>COUNTIFS($C26:$AZ26,$BK26,Results!$T$91:$BQ$91,CC$1)/((COUNTIF(Results!$T$91:$BQ$91,CC$1)-COUNTIFS($C26:$AZ26,"N/A",Results!$T$91:$BQ$91,CC$1)))</f>
        <v>0.47058823529411764</v>
      </c>
      <c r="CD26" s="37"/>
    </row>
    <row r="27" spans="1:82" x14ac:dyDescent="0.3">
      <c r="A27" s="37" t="s">
        <v>328</v>
      </c>
      <c r="B27" s="39" t="s">
        <v>117</v>
      </c>
      <c r="C27" s="25" t="str">
        <f>INDEX(Monitoring_eng!$A$1:$CX$78,MATCH(Analysis!$A27,Monitoring_eng!$A:$A,0),MATCH(Analysis!C$1,Monitoring_eng!$1:$1,0))</f>
        <v>yes</v>
      </c>
      <c r="D27" s="25" t="str">
        <f>INDEX(Monitoring_eng!$A$1:$CX$78,MATCH(Analysis!$A27,Monitoring_eng!$A:$A,0),MATCH(Analysis!D$1,Monitoring_eng!$1:$1,0))</f>
        <v>no</v>
      </c>
      <c r="E27" s="25" t="str">
        <f>INDEX(Monitoring_eng!$A$1:$CX$78,MATCH(Analysis!$A27,Monitoring_eng!$A:$A,0),MATCH(Analysis!E$1,Monitoring_eng!$1:$1,0))</f>
        <v>yes</v>
      </c>
      <c r="F27" s="25" t="str">
        <f>INDEX(Monitoring_eng!$A$1:$CX$78,MATCH(Analysis!$A27,Monitoring_eng!$A:$A,0),MATCH(Analysis!F$1,Monitoring_eng!$1:$1,0))</f>
        <v>no</v>
      </c>
      <c r="G27" s="25" t="str">
        <f>INDEX(Monitoring_eng!$A$1:$CX$78,MATCH(Analysis!$A27,Monitoring_eng!$A:$A,0),MATCH(Analysis!G$1,Monitoring_eng!$1:$1,0))</f>
        <v>yes</v>
      </c>
      <c r="H27" s="25" t="str">
        <f>INDEX(Monitoring_eng!$A$1:$CX$78,MATCH(Analysis!$A27,Monitoring_eng!$A:$A,0),MATCH(Analysis!H$1,Monitoring_eng!$1:$1,0))</f>
        <v>yes</v>
      </c>
      <c r="I27" s="25" t="str">
        <f>INDEX(Monitoring_eng!$A$1:$CX$78,MATCH(Analysis!$A27,Monitoring_eng!$A:$A,0),MATCH(Analysis!I$1,Monitoring_eng!$1:$1,0))</f>
        <v>yes</v>
      </c>
      <c r="J27" s="25" t="str">
        <f>INDEX(Monitoring_eng!$A$1:$CX$78,MATCH(Analysis!$A27,Monitoring_eng!$A:$A,0),MATCH(Analysis!J$1,Monitoring_eng!$1:$1,0))</f>
        <v>no</v>
      </c>
      <c r="K27" s="25" t="str">
        <f>INDEX(Monitoring_eng!$A$1:$CX$78,MATCH(Analysis!$A27,Monitoring_eng!$A:$A,0),MATCH(Analysis!K$1,Monitoring_eng!$1:$1,0))</f>
        <v>no</v>
      </c>
      <c r="L27" s="25" t="str">
        <f>INDEX(Monitoring_eng!$A$1:$CX$78,MATCH(Analysis!$A27,Monitoring_eng!$A:$A,0),MATCH(Analysis!L$1,Monitoring_eng!$1:$1,0))</f>
        <v>no</v>
      </c>
      <c r="M27" s="25" t="str">
        <f>INDEX(Monitoring_eng!$A$1:$CX$78,MATCH(Analysis!$A27,Monitoring_eng!$A:$A,0),MATCH(Analysis!M$1,Monitoring_eng!$1:$1,0))</f>
        <v>yes</v>
      </c>
      <c r="N27" s="25" t="str">
        <f>INDEX(Monitoring_eng!$A$1:$CX$78,MATCH(Analysis!$A27,Monitoring_eng!$A:$A,0),MATCH(Analysis!N$1,Monitoring_eng!$1:$1,0))</f>
        <v>no</v>
      </c>
      <c r="O27" s="25" t="str">
        <f>INDEX(Monitoring_eng!$A$1:$CX$78,MATCH(Analysis!$A27,Monitoring_eng!$A:$A,0),MATCH(Analysis!O$1,Monitoring_eng!$1:$1,0))</f>
        <v>no</v>
      </c>
      <c r="P27" s="25" t="str">
        <f>INDEX(Monitoring_eng!$A$1:$CX$78,MATCH(Analysis!$A27,Monitoring_eng!$A:$A,0),MATCH(Analysis!P$1,Monitoring_eng!$1:$1,0))</f>
        <v>no</v>
      </c>
      <c r="Q27" s="25" t="str">
        <f>INDEX(Monitoring_eng!$A$1:$CX$78,MATCH(Analysis!$A27,Monitoring_eng!$A:$A,0),MATCH(Analysis!Q$1,Monitoring_eng!$1:$1,0))</f>
        <v>no</v>
      </c>
      <c r="R27" s="25" t="str">
        <f>INDEX(Monitoring_eng!$A$1:$CX$78,MATCH(Analysis!$A27,Monitoring_eng!$A:$A,0),MATCH(Analysis!R$1,Monitoring_eng!$1:$1,0))</f>
        <v>no</v>
      </c>
      <c r="S27" s="25" t="str">
        <f>INDEX(Monitoring_eng!$A$1:$CX$78,MATCH(Analysis!$A27,Monitoring_eng!$A:$A,0),MATCH(Analysis!S$1,Monitoring_eng!$1:$1,0))</f>
        <v>no</v>
      </c>
      <c r="T27" s="25" t="str">
        <f>INDEX(Monitoring_eng!$A$1:$CX$78,MATCH(Analysis!$A27,Monitoring_eng!$A:$A,0),MATCH(Analysis!T$1,Monitoring_eng!$1:$1,0))</f>
        <v>no</v>
      </c>
      <c r="U27" s="25" t="str">
        <f>INDEX(Monitoring_eng!$A$1:$CX$78,MATCH(Analysis!$A27,Monitoring_eng!$A:$A,0),MATCH(Analysis!U$1,Monitoring_eng!$1:$1,0))</f>
        <v>no</v>
      </c>
      <c r="V27" s="25" t="str">
        <f>INDEX(Monitoring_eng!$A$1:$CX$78,MATCH(Analysis!$A27,Monitoring_eng!$A:$A,0),MATCH(Analysis!V$1,Monitoring_eng!$1:$1,0))</f>
        <v>yes</v>
      </c>
      <c r="W27" s="25" t="str">
        <f>INDEX(Monitoring_eng!$A$1:$CX$78,MATCH(Analysis!$A27,Monitoring_eng!$A:$A,0),MATCH(Analysis!W$1,Monitoring_eng!$1:$1,0))</f>
        <v>yes</v>
      </c>
      <c r="X27" s="25" t="str">
        <f>INDEX(Monitoring_eng!$A$1:$CX$78,MATCH(Analysis!$A27,Monitoring_eng!$A:$A,0),MATCH(Analysis!X$1,Monitoring_eng!$1:$1,0))</f>
        <v>yes</v>
      </c>
      <c r="Y27" s="25" t="str">
        <f>INDEX(Monitoring_eng!$A$1:$CX$78,MATCH(Analysis!$A27,Monitoring_eng!$A:$A,0),MATCH(Analysis!Y$1,Monitoring_eng!$1:$1,0))</f>
        <v>no</v>
      </c>
      <c r="Z27" s="25" t="str">
        <f>INDEX(Monitoring_eng!$A$1:$CX$78,MATCH(Analysis!$A27,Monitoring_eng!$A:$A,0),MATCH(Analysis!Z$1,Monitoring_eng!$1:$1,0))</f>
        <v>no</v>
      </c>
      <c r="AA27" s="25" t="str">
        <f>INDEX(Monitoring_eng!$A$1:$CX$78,MATCH(Analysis!$A27,Monitoring_eng!$A:$A,0),MATCH(Analysis!AA$1,Monitoring_eng!$1:$1,0))</f>
        <v>yes</v>
      </c>
      <c r="AB27" s="25" t="str">
        <f>INDEX(Monitoring_eng!$A$1:$CX$78,MATCH(Analysis!$A27,Monitoring_eng!$A:$A,0),MATCH(Analysis!AB$1,Monitoring_eng!$1:$1,0))</f>
        <v>yes</v>
      </c>
      <c r="AC27" s="25" t="str">
        <f>INDEX(Monitoring_eng!$A$1:$CX$78,MATCH(Analysis!$A27,Monitoring_eng!$A:$A,0),MATCH(Analysis!AC$1,Monitoring_eng!$1:$1,0))</f>
        <v>yes</v>
      </c>
      <c r="AD27" s="25" t="str">
        <f>INDEX(Monitoring_eng!$A$1:$CX$78,MATCH(Analysis!$A27,Monitoring_eng!$A:$A,0),MATCH(Analysis!AD$1,Monitoring_eng!$1:$1,0))</f>
        <v>yes</v>
      </c>
      <c r="AE27" s="25" t="str">
        <f>INDEX(Monitoring_eng!$A$1:$CX$78,MATCH(Analysis!$A27,Monitoring_eng!$A:$A,0),MATCH(Analysis!AE$1,Monitoring_eng!$1:$1,0))</f>
        <v>no</v>
      </c>
      <c r="AF27" s="25" t="str">
        <f>INDEX(Monitoring_eng!$A$1:$CX$78,MATCH(Analysis!$A27,Monitoring_eng!$A:$A,0),MATCH(Analysis!AF$1,Monitoring_eng!$1:$1,0))</f>
        <v>yes</v>
      </c>
      <c r="AG27" s="25" t="str">
        <f>INDEX(Monitoring_eng!$A$1:$CX$78,MATCH(Analysis!$A27,Monitoring_eng!$A:$A,0),MATCH(Analysis!AG$1,Monitoring_eng!$1:$1,0))</f>
        <v>yes</v>
      </c>
      <c r="AH27" s="25" t="str">
        <f>INDEX(Monitoring_eng!$A$1:$CX$78,MATCH(Analysis!$A27,Monitoring_eng!$A:$A,0),MATCH(Analysis!AH$1,Monitoring_eng!$1:$1,0))</f>
        <v>no</v>
      </c>
      <c r="AI27" s="25" t="str">
        <f>INDEX(Monitoring_eng!$A$1:$CX$78,MATCH(Analysis!$A27,Monitoring_eng!$A:$A,0),MATCH(Analysis!AI$1,Monitoring_eng!$1:$1,0))</f>
        <v>yes</v>
      </c>
      <c r="AJ27" s="25" t="str">
        <f>INDEX(Monitoring_eng!$A$1:$CX$78,MATCH(Analysis!$A27,Monitoring_eng!$A:$A,0),MATCH(Analysis!AJ$1,Monitoring_eng!$1:$1,0))</f>
        <v>no</v>
      </c>
      <c r="AK27" s="25" t="str">
        <f>INDEX(Monitoring_eng!$A$1:$CX$78,MATCH(Analysis!$A27,Monitoring_eng!$A:$A,0),MATCH(Analysis!AK$1,Monitoring_eng!$1:$1,0))</f>
        <v>no</v>
      </c>
      <c r="AL27" s="25" t="str">
        <f>INDEX(Monitoring_eng!$A$1:$CX$78,MATCH(Analysis!$A27,Monitoring_eng!$A:$A,0),MATCH(Analysis!AL$1,Monitoring_eng!$1:$1,0))</f>
        <v>no</v>
      </c>
      <c r="AM27" s="25" t="str">
        <f>INDEX(Monitoring_eng!$A$1:$CX$78,MATCH(Analysis!$A27,Monitoring_eng!$A:$A,0),MATCH(Analysis!AM$1,Monitoring_eng!$1:$1,0))</f>
        <v>no</v>
      </c>
      <c r="AN27" s="25" t="str">
        <f>INDEX(Monitoring_eng!$A$1:$CX$78,MATCH(Analysis!$A27,Monitoring_eng!$A:$A,0),MATCH(Analysis!AN$1,Monitoring_eng!$1:$1,0))</f>
        <v>yes</v>
      </c>
      <c r="AO27" s="25" t="str">
        <f>INDEX(Monitoring_eng!$A$1:$CX$78,MATCH(Analysis!$A27,Monitoring_eng!$A:$A,0),MATCH(Analysis!AO$1,Monitoring_eng!$1:$1,0))</f>
        <v>yes</v>
      </c>
      <c r="AP27" s="25" t="str">
        <f>INDEX(Monitoring_eng!$A$1:$CX$78,MATCH(Analysis!$A27,Monitoring_eng!$A:$A,0),MATCH(Analysis!AP$1,Monitoring_eng!$1:$1,0))</f>
        <v>partially</v>
      </c>
      <c r="AQ27" s="25" t="str">
        <f>INDEX(Monitoring_eng!$A$1:$CX$78,MATCH(Analysis!$A27,Monitoring_eng!$A:$A,0),MATCH(Analysis!AQ$1,Monitoring_eng!$1:$1,0))</f>
        <v>no</v>
      </c>
      <c r="AR27" s="25" t="str">
        <f>INDEX(Monitoring_eng!$A$1:$CX$78,MATCH(Analysis!$A27,Monitoring_eng!$A:$A,0),MATCH(Analysis!AR$1,Monitoring_eng!$1:$1,0))</f>
        <v>yes</v>
      </c>
      <c r="AS27" s="25" t="str">
        <f>INDEX(Monitoring_eng!$A$1:$CX$78,MATCH(Analysis!$A27,Monitoring_eng!$A:$A,0),MATCH(Analysis!AS$1,Monitoring_eng!$1:$1,0))</f>
        <v>no</v>
      </c>
      <c r="AT27" s="25" t="str">
        <f>INDEX(Monitoring_eng!$A$1:$CX$78,MATCH(Analysis!$A27,Monitoring_eng!$A:$A,0),MATCH(Analysis!AT$1,Monitoring_eng!$1:$1,0))</f>
        <v>yes</v>
      </c>
      <c r="AU27" s="25" t="str">
        <f>INDEX(Monitoring_eng!$A$1:$CX$78,MATCH(Analysis!$A27,Monitoring_eng!$A:$A,0),MATCH(Analysis!AU$1,Monitoring_eng!$1:$1,0))</f>
        <v>yes</v>
      </c>
      <c r="AV27" s="25" t="str">
        <f>INDEX(Monitoring_eng!$A$1:$CX$78,MATCH(Analysis!$A27,Monitoring_eng!$A:$A,0),MATCH(Analysis!AV$1,Monitoring_eng!$1:$1,0))</f>
        <v>partially</v>
      </c>
      <c r="AW27" s="25" t="str">
        <f>INDEX(Monitoring_eng!$A$1:$CX$78,MATCH(Analysis!$A27,Monitoring_eng!$A:$A,0),MATCH(Analysis!AW$1,Monitoring_eng!$1:$1,0))</f>
        <v>yes</v>
      </c>
      <c r="AX27" s="25" t="str">
        <f>INDEX(Monitoring_eng!$A$1:$CX$78,MATCH(Analysis!$A27,Monitoring_eng!$A:$A,0),MATCH(Analysis!AX$1,Monitoring_eng!$1:$1,0))</f>
        <v>yes</v>
      </c>
      <c r="AY27" s="25" t="str">
        <f>INDEX(Monitoring_eng!$A$1:$CX$78,MATCH(Analysis!$A27,Monitoring_eng!$A:$A,0),MATCH(Analysis!AY$1,Monitoring_eng!$1:$1,0))</f>
        <v>yes</v>
      </c>
      <c r="AZ27" s="25" t="str">
        <f>INDEX(Monitoring_eng!$A$1:$CX$78,MATCH(Analysis!$A27,Monitoring_eng!$A:$A,0),MATCH(Analysis!AZ$1,Monitoring_eng!$1:$1,0))</f>
        <v>yes</v>
      </c>
      <c r="BA27" s="37" t="s">
        <v>621</v>
      </c>
      <c r="BB27" s="37">
        <f t="shared" si="0"/>
        <v>25</v>
      </c>
      <c r="BC27" s="37" t="s">
        <v>622</v>
      </c>
      <c r="BD27" s="37">
        <f t="shared" si="1"/>
        <v>23</v>
      </c>
      <c r="BE27" s="37" t="s">
        <v>623</v>
      </c>
      <c r="BF27" s="37">
        <f t="shared" si="2"/>
        <v>2</v>
      </c>
      <c r="BG27" s="37" t="s">
        <v>755</v>
      </c>
      <c r="BH27" s="37">
        <f t="shared" si="3"/>
        <v>0</v>
      </c>
      <c r="BI27" s="37">
        <f t="shared" si="4"/>
        <v>50</v>
      </c>
      <c r="BJ27" s="37">
        <f t="shared" si="5"/>
        <v>50</v>
      </c>
      <c r="BK27" s="37" t="str">
        <f t="shared" si="6"/>
        <v>yes</v>
      </c>
      <c r="BL27" s="37" t="str">
        <f t="shared" si="7"/>
        <v>no</v>
      </c>
      <c r="BM27" s="37">
        <f t="shared" si="8"/>
        <v>25</v>
      </c>
      <c r="BN27" s="37">
        <f t="shared" si="9"/>
        <v>23</v>
      </c>
      <c r="BO27" s="69">
        <f t="shared" si="10"/>
        <v>0.5</v>
      </c>
      <c r="BP27" s="69">
        <f t="shared" si="11"/>
        <v>0.46</v>
      </c>
      <c r="BQ27" s="70">
        <f>COUNTIFS($C27:$AZ27,$BK27,Results!$T$87:$BQ$87,BQ$1)/((COUNTIF(Results!$T$87:$BQ$87,BQ$1)-COUNTIFS($C27:$AZ27,"N/A",Results!$T$87:$BQ$87,BQ$1)))</f>
        <v>0.47058823529411764</v>
      </c>
      <c r="BR27" s="70">
        <f>COUNTIFS($C27:$AZ27,$BK27,Results!$T$87:$BQ$87,BR$1)/((COUNTIF(Results!$T$87:$BQ$87,BR$1)-COUNTIFS($C27:$AZ27,"N/A",Results!$T$87:$BQ$87,BR$1)))</f>
        <v>0.33333333333333331</v>
      </c>
      <c r="BS27" s="70">
        <f>COUNTIFS($C27:$AZ27,$BK27,Results!$T$87:$BQ$87,BS$1)/((COUNTIF(Results!$T$87:$BQ$87,BS$1)-COUNTIFS($C27:$AZ27,"N/A",Results!$T$87:$BQ$87,BS$1)))</f>
        <v>0.625</v>
      </c>
      <c r="BT27" s="70">
        <f>COUNTIFS($C27:$AZ27,$BK27,Results!$T$87:$BQ$87,BT$1)/((COUNTIF(Results!$T$87:$BQ$87,BT$1)-COUNTIFS($C27:$AZ27,"N/A",Results!$T$87:$BQ$87,BT$1)))</f>
        <v>0.61538461538461542</v>
      </c>
      <c r="BU27" s="70">
        <f>COUNTIFS($C27:$AZ27,$BK27,Results!$T$89:$BQ$89,BU$1)/((COUNTIF(Results!$T$89:$BQ$89,BU$1)-COUNTIFS($C27:$AZ27,"N/A",Results!$T$89:$BQ$89,BU$1)))</f>
        <v>0.26666666666666666</v>
      </c>
      <c r="BV27" s="70">
        <f>COUNTIFS($C27:$AZ27,$BK27,Results!$T$89:$BQ$89,BV$1)/((COUNTIF(Results!$T$89:$BQ$89,BV$1)-COUNTIFS($C27:$AZ27,"N/A",Results!$T$89:$BQ$89,BV$1)))</f>
        <v>0.5</v>
      </c>
      <c r="BW27" s="70">
        <f>COUNTIFS($C27:$AZ27,$BK27,Results!$T$89:$BQ$89,BW$1)/((COUNTIF(Results!$T$89:$BQ$89,BW$1)-COUNTIFS($C27:$AZ27,"N/A",Results!$T$89:$BQ$89,BW$1)))</f>
        <v>0.77777777777777779</v>
      </c>
      <c r="BX27" s="70">
        <f>COUNTIFS($C27:$AZ27,$BK27,Results!$T$89:$BQ$89,BX$1)/((COUNTIF(Results!$T$89:$BQ$89,BX$1)-COUNTIFS($C27:$AZ27,"N/A",Results!$T$89:$BQ$89,BX$1)))</f>
        <v>0.75</v>
      </c>
      <c r="BY27" s="70">
        <f>COUNTIFS($C27:$AZ27,$BK27,Results!$T$90:$BQ$90,BY$1)/((COUNTIF(Results!$T$90:$BQ$90,BY$1)-COUNTIFS($C27:$AZ27,"N/A",Results!$T$90:$BQ$90,BY$1)))</f>
        <v>0.47058823529411764</v>
      </c>
      <c r="BZ27" s="70">
        <f>COUNTIFS($C27:$AZ27,$BK27,Results!$T$90:$BQ$90,BZ$1)/((COUNTIF(Results!$T$90:$BQ$90,BZ$1)-COUNTIFS($C27:$AZ27,"N/A",Results!$T$90:$BQ$90,BZ$1)))</f>
        <v>0.41176470588235292</v>
      </c>
      <c r="CA27" s="70">
        <f>COUNTIFS($C27:$AZ27,$BK27,Results!$T$90:$BQ$90,CA$1)/((COUNTIF(Results!$T$90:$BQ$90,CA$1)-COUNTIFS($C27:$AZ27,"N/A",Results!$T$90:$BQ$90,CA$1)))</f>
        <v>0.625</v>
      </c>
      <c r="CB27" s="70">
        <f>COUNTIFS($C27:$AZ27,$BK27,Results!$T$91:$BQ$91,CB$1)/((COUNTIF(Results!$T$91:$BQ$91,CB$1)-COUNTIFS($C27:$AZ27,"N/A",Results!$T$91:$BQ$91,CB$1)))</f>
        <v>0.41176470588235292</v>
      </c>
      <c r="CC27" s="70">
        <f>COUNTIFS($C27:$AZ27,$BK27,Results!$T$91:$BQ$91,CC$1)/((COUNTIF(Results!$T$91:$BQ$91,CC$1)-COUNTIFS($C27:$AZ27,"N/A",Results!$T$91:$BQ$91,CC$1)))</f>
        <v>0.47058823529411764</v>
      </c>
      <c r="CD27" s="37"/>
    </row>
    <row r="28" spans="1:82" x14ac:dyDescent="0.3">
      <c r="A28" s="37" t="s">
        <v>329</v>
      </c>
      <c r="B28" s="39" t="s">
        <v>118</v>
      </c>
      <c r="C28" s="25" t="str">
        <f>INDEX(Monitoring_eng!$A$1:$CX$78,MATCH(Analysis!$A28,Monitoring_eng!$A:$A,0),MATCH(Analysis!C$1,Monitoring_eng!$1:$1,0))</f>
        <v>yes</v>
      </c>
      <c r="D28" s="25" t="str">
        <f>INDEX(Monitoring_eng!$A$1:$CX$78,MATCH(Analysis!$A28,Monitoring_eng!$A:$A,0),MATCH(Analysis!D$1,Monitoring_eng!$1:$1,0))</f>
        <v>no</v>
      </c>
      <c r="E28" s="25" t="str">
        <f>INDEX(Monitoring_eng!$A$1:$CX$78,MATCH(Analysis!$A28,Monitoring_eng!$A:$A,0),MATCH(Analysis!E$1,Monitoring_eng!$1:$1,0))</f>
        <v>yes</v>
      </c>
      <c r="F28" s="25" t="str">
        <f>INDEX(Monitoring_eng!$A$1:$CX$78,MATCH(Analysis!$A28,Monitoring_eng!$A:$A,0),MATCH(Analysis!F$1,Monitoring_eng!$1:$1,0))</f>
        <v>yes</v>
      </c>
      <c r="G28" s="25" t="str">
        <f>INDEX(Monitoring_eng!$A$1:$CX$78,MATCH(Analysis!$A28,Monitoring_eng!$A:$A,0),MATCH(Analysis!G$1,Monitoring_eng!$1:$1,0))</f>
        <v>yes</v>
      </c>
      <c r="H28" s="25" t="str">
        <f>INDEX(Monitoring_eng!$A$1:$CX$78,MATCH(Analysis!$A28,Monitoring_eng!$A:$A,0),MATCH(Analysis!H$1,Monitoring_eng!$1:$1,0))</f>
        <v>yes</v>
      </c>
      <c r="I28" s="25" t="str">
        <f>INDEX(Monitoring_eng!$A$1:$CX$78,MATCH(Analysis!$A28,Monitoring_eng!$A:$A,0),MATCH(Analysis!I$1,Monitoring_eng!$1:$1,0))</f>
        <v>yes</v>
      </c>
      <c r="J28" s="25" t="str">
        <f>INDEX(Monitoring_eng!$A$1:$CX$78,MATCH(Analysis!$A28,Monitoring_eng!$A:$A,0),MATCH(Analysis!J$1,Monitoring_eng!$1:$1,0))</f>
        <v>yes</v>
      </c>
      <c r="K28" s="25" t="str">
        <f>INDEX(Monitoring_eng!$A$1:$CX$78,MATCH(Analysis!$A28,Monitoring_eng!$A:$A,0),MATCH(Analysis!K$1,Monitoring_eng!$1:$1,0))</f>
        <v>yes</v>
      </c>
      <c r="L28" s="25" t="str">
        <f>INDEX(Monitoring_eng!$A$1:$CX$78,MATCH(Analysis!$A28,Monitoring_eng!$A:$A,0),MATCH(Analysis!L$1,Monitoring_eng!$1:$1,0))</f>
        <v>yes</v>
      </c>
      <c r="M28" s="25" t="str">
        <f>INDEX(Monitoring_eng!$A$1:$CX$78,MATCH(Analysis!$A28,Monitoring_eng!$A:$A,0),MATCH(Analysis!M$1,Monitoring_eng!$1:$1,0))</f>
        <v>yes</v>
      </c>
      <c r="N28" s="25" t="str">
        <f>INDEX(Monitoring_eng!$A$1:$CX$78,MATCH(Analysis!$A28,Monitoring_eng!$A:$A,0),MATCH(Analysis!N$1,Monitoring_eng!$1:$1,0))</f>
        <v>partially</v>
      </c>
      <c r="O28" s="25" t="str">
        <f>INDEX(Monitoring_eng!$A$1:$CX$78,MATCH(Analysis!$A28,Monitoring_eng!$A:$A,0),MATCH(Analysis!O$1,Monitoring_eng!$1:$1,0))</f>
        <v>yes</v>
      </c>
      <c r="P28" s="25" t="str">
        <f>INDEX(Monitoring_eng!$A$1:$CX$78,MATCH(Analysis!$A28,Monitoring_eng!$A:$A,0),MATCH(Analysis!P$1,Monitoring_eng!$1:$1,0))</f>
        <v>no</v>
      </c>
      <c r="Q28" s="25" t="str">
        <f>INDEX(Monitoring_eng!$A$1:$CX$78,MATCH(Analysis!$A28,Monitoring_eng!$A:$A,0),MATCH(Analysis!Q$1,Monitoring_eng!$1:$1,0))</f>
        <v>yes</v>
      </c>
      <c r="R28" s="25" t="str">
        <f>INDEX(Monitoring_eng!$A$1:$CX$78,MATCH(Analysis!$A28,Monitoring_eng!$A:$A,0),MATCH(Analysis!R$1,Monitoring_eng!$1:$1,0))</f>
        <v>yes</v>
      </c>
      <c r="S28" s="25" t="str">
        <f>INDEX(Monitoring_eng!$A$1:$CX$78,MATCH(Analysis!$A28,Monitoring_eng!$A:$A,0),MATCH(Analysis!S$1,Monitoring_eng!$1:$1,0))</f>
        <v>no</v>
      </c>
      <c r="T28" s="25" t="str">
        <f>INDEX(Monitoring_eng!$A$1:$CX$78,MATCH(Analysis!$A28,Monitoring_eng!$A:$A,0),MATCH(Analysis!T$1,Monitoring_eng!$1:$1,0))</f>
        <v>no</v>
      </c>
      <c r="U28" s="25" t="str">
        <f>INDEX(Monitoring_eng!$A$1:$CX$78,MATCH(Analysis!$A28,Monitoring_eng!$A:$A,0),MATCH(Analysis!U$1,Monitoring_eng!$1:$1,0))</f>
        <v>yes</v>
      </c>
      <c r="V28" s="25" t="str">
        <f>INDEX(Monitoring_eng!$A$1:$CX$78,MATCH(Analysis!$A28,Monitoring_eng!$A:$A,0),MATCH(Analysis!V$1,Monitoring_eng!$1:$1,0))</f>
        <v>no</v>
      </c>
      <c r="W28" s="25" t="str">
        <f>INDEX(Monitoring_eng!$A$1:$CX$78,MATCH(Analysis!$A28,Monitoring_eng!$A:$A,0),MATCH(Analysis!W$1,Monitoring_eng!$1:$1,0))</f>
        <v>yes</v>
      </c>
      <c r="X28" s="25" t="str">
        <f>INDEX(Monitoring_eng!$A$1:$CX$78,MATCH(Analysis!$A28,Monitoring_eng!$A:$A,0),MATCH(Analysis!X$1,Monitoring_eng!$1:$1,0))</f>
        <v>no</v>
      </c>
      <c r="Y28" s="25" t="str">
        <f>INDEX(Monitoring_eng!$A$1:$CX$78,MATCH(Analysis!$A28,Monitoring_eng!$A:$A,0),MATCH(Analysis!Y$1,Monitoring_eng!$1:$1,0))</f>
        <v>yes</v>
      </c>
      <c r="Z28" s="25" t="str">
        <f>INDEX(Monitoring_eng!$A$1:$CX$78,MATCH(Analysis!$A28,Monitoring_eng!$A:$A,0),MATCH(Analysis!Z$1,Monitoring_eng!$1:$1,0))</f>
        <v>yes</v>
      </c>
      <c r="AA28" s="25" t="str">
        <f>INDEX(Monitoring_eng!$A$1:$CX$78,MATCH(Analysis!$A28,Monitoring_eng!$A:$A,0),MATCH(Analysis!AA$1,Monitoring_eng!$1:$1,0))</f>
        <v>yes</v>
      </c>
      <c r="AB28" s="25" t="str">
        <f>INDEX(Monitoring_eng!$A$1:$CX$78,MATCH(Analysis!$A28,Monitoring_eng!$A:$A,0),MATCH(Analysis!AB$1,Monitoring_eng!$1:$1,0))</f>
        <v>yes</v>
      </c>
      <c r="AC28" s="25" t="str">
        <f>INDEX(Monitoring_eng!$A$1:$CX$78,MATCH(Analysis!$A28,Monitoring_eng!$A:$A,0),MATCH(Analysis!AC$1,Monitoring_eng!$1:$1,0))</f>
        <v>no</v>
      </c>
      <c r="AD28" s="25" t="str">
        <f>INDEX(Monitoring_eng!$A$1:$CX$78,MATCH(Analysis!$A28,Monitoring_eng!$A:$A,0),MATCH(Analysis!AD$1,Monitoring_eng!$1:$1,0))</f>
        <v>yes</v>
      </c>
      <c r="AE28" s="25" t="str">
        <f>INDEX(Monitoring_eng!$A$1:$CX$78,MATCH(Analysis!$A28,Monitoring_eng!$A:$A,0),MATCH(Analysis!AE$1,Monitoring_eng!$1:$1,0))</f>
        <v>yes</v>
      </c>
      <c r="AF28" s="25" t="str">
        <f>INDEX(Monitoring_eng!$A$1:$CX$78,MATCH(Analysis!$A28,Monitoring_eng!$A:$A,0),MATCH(Analysis!AF$1,Monitoring_eng!$1:$1,0))</f>
        <v>yes</v>
      </c>
      <c r="AG28" s="25" t="str">
        <f>INDEX(Monitoring_eng!$A$1:$CX$78,MATCH(Analysis!$A28,Monitoring_eng!$A:$A,0),MATCH(Analysis!AG$1,Monitoring_eng!$1:$1,0))</f>
        <v>yes</v>
      </c>
      <c r="AH28" s="25" t="str">
        <f>INDEX(Monitoring_eng!$A$1:$CX$78,MATCH(Analysis!$A28,Monitoring_eng!$A:$A,0),MATCH(Analysis!AH$1,Monitoring_eng!$1:$1,0))</f>
        <v>no</v>
      </c>
      <c r="AI28" s="25" t="str">
        <f>INDEX(Monitoring_eng!$A$1:$CX$78,MATCH(Analysis!$A28,Monitoring_eng!$A:$A,0),MATCH(Analysis!AI$1,Monitoring_eng!$1:$1,0))</f>
        <v>yes</v>
      </c>
      <c r="AJ28" s="25" t="str">
        <f>INDEX(Monitoring_eng!$A$1:$CX$78,MATCH(Analysis!$A28,Monitoring_eng!$A:$A,0),MATCH(Analysis!AJ$1,Monitoring_eng!$1:$1,0))</f>
        <v>yes</v>
      </c>
      <c r="AK28" s="25" t="str">
        <f>INDEX(Monitoring_eng!$A$1:$CX$78,MATCH(Analysis!$A28,Monitoring_eng!$A:$A,0),MATCH(Analysis!AK$1,Monitoring_eng!$1:$1,0))</f>
        <v>no</v>
      </c>
      <c r="AL28" s="25" t="str">
        <f>INDEX(Monitoring_eng!$A$1:$CX$78,MATCH(Analysis!$A28,Monitoring_eng!$A:$A,0),MATCH(Analysis!AL$1,Monitoring_eng!$1:$1,0))</f>
        <v>yes</v>
      </c>
      <c r="AM28" s="25" t="str">
        <f>INDEX(Monitoring_eng!$A$1:$CX$78,MATCH(Analysis!$A28,Monitoring_eng!$A:$A,0),MATCH(Analysis!AM$1,Monitoring_eng!$1:$1,0))</f>
        <v>yes</v>
      </c>
      <c r="AN28" s="25" t="str">
        <f>INDEX(Monitoring_eng!$A$1:$CX$78,MATCH(Analysis!$A28,Monitoring_eng!$A:$A,0),MATCH(Analysis!AN$1,Monitoring_eng!$1:$1,0))</f>
        <v>yes</v>
      </c>
      <c r="AO28" s="25" t="str">
        <f>INDEX(Monitoring_eng!$A$1:$CX$78,MATCH(Analysis!$A28,Monitoring_eng!$A:$A,0),MATCH(Analysis!AO$1,Monitoring_eng!$1:$1,0))</f>
        <v>yes</v>
      </c>
      <c r="AP28" s="25" t="str">
        <f>INDEX(Monitoring_eng!$A$1:$CX$78,MATCH(Analysis!$A28,Monitoring_eng!$A:$A,0),MATCH(Analysis!AP$1,Monitoring_eng!$1:$1,0))</f>
        <v>yes</v>
      </c>
      <c r="AQ28" s="25" t="str">
        <f>INDEX(Monitoring_eng!$A$1:$CX$78,MATCH(Analysis!$A28,Monitoring_eng!$A:$A,0),MATCH(Analysis!AQ$1,Monitoring_eng!$1:$1,0))</f>
        <v>yes</v>
      </c>
      <c r="AR28" s="25" t="str">
        <f>INDEX(Monitoring_eng!$A$1:$CX$78,MATCH(Analysis!$A28,Monitoring_eng!$A:$A,0),MATCH(Analysis!AR$1,Monitoring_eng!$1:$1,0))</f>
        <v>yes</v>
      </c>
      <c r="AS28" s="25" t="str">
        <f>INDEX(Monitoring_eng!$A$1:$CX$78,MATCH(Analysis!$A28,Monitoring_eng!$A:$A,0),MATCH(Analysis!AS$1,Monitoring_eng!$1:$1,0))</f>
        <v>yes</v>
      </c>
      <c r="AT28" s="25" t="str">
        <f>INDEX(Monitoring_eng!$A$1:$CX$78,MATCH(Analysis!$A28,Monitoring_eng!$A:$A,0),MATCH(Analysis!AT$1,Monitoring_eng!$1:$1,0))</f>
        <v>yes</v>
      </c>
      <c r="AU28" s="25" t="str">
        <f>INDEX(Monitoring_eng!$A$1:$CX$78,MATCH(Analysis!$A28,Monitoring_eng!$A:$A,0),MATCH(Analysis!AU$1,Monitoring_eng!$1:$1,0))</f>
        <v>yes</v>
      </c>
      <c r="AV28" s="25" t="str">
        <f>INDEX(Monitoring_eng!$A$1:$CX$78,MATCH(Analysis!$A28,Monitoring_eng!$A:$A,0),MATCH(Analysis!AV$1,Monitoring_eng!$1:$1,0))</f>
        <v>yes</v>
      </c>
      <c r="AW28" s="25" t="str">
        <f>INDEX(Monitoring_eng!$A$1:$CX$78,MATCH(Analysis!$A28,Monitoring_eng!$A:$A,0),MATCH(Analysis!AW$1,Monitoring_eng!$1:$1,0))</f>
        <v>yes</v>
      </c>
      <c r="AX28" s="25" t="str">
        <f>INDEX(Monitoring_eng!$A$1:$CX$78,MATCH(Analysis!$A28,Monitoring_eng!$A:$A,0),MATCH(Analysis!AX$1,Monitoring_eng!$1:$1,0))</f>
        <v>yes</v>
      </c>
      <c r="AY28" s="25" t="str">
        <f>INDEX(Monitoring_eng!$A$1:$CX$78,MATCH(Analysis!$A28,Monitoring_eng!$A:$A,0),MATCH(Analysis!AY$1,Monitoring_eng!$1:$1,0))</f>
        <v>yes</v>
      </c>
      <c r="AZ28" s="25" t="str">
        <f>INDEX(Monitoring_eng!$A$1:$CX$78,MATCH(Analysis!$A28,Monitoring_eng!$A:$A,0),MATCH(Analysis!AZ$1,Monitoring_eng!$1:$1,0))</f>
        <v>yes</v>
      </c>
      <c r="BA28" s="37" t="s">
        <v>621</v>
      </c>
      <c r="BB28" s="37">
        <f t="shared" si="0"/>
        <v>40</v>
      </c>
      <c r="BC28" s="37" t="s">
        <v>622</v>
      </c>
      <c r="BD28" s="37">
        <f t="shared" si="1"/>
        <v>9</v>
      </c>
      <c r="BE28" s="37" t="s">
        <v>623</v>
      </c>
      <c r="BF28" s="37">
        <f t="shared" si="2"/>
        <v>1</v>
      </c>
      <c r="BG28" s="37" t="s">
        <v>755</v>
      </c>
      <c r="BH28" s="37">
        <f t="shared" si="3"/>
        <v>0</v>
      </c>
      <c r="BI28" s="37">
        <f t="shared" si="4"/>
        <v>50</v>
      </c>
      <c r="BJ28" s="37">
        <f t="shared" si="5"/>
        <v>50</v>
      </c>
      <c r="BK28" s="37" t="str">
        <f t="shared" si="6"/>
        <v>yes</v>
      </c>
      <c r="BL28" s="37" t="str">
        <f t="shared" si="7"/>
        <v>no</v>
      </c>
      <c r="BM28" s="37">
        <f t="shared" si="8"/>
        <v>40</v>
      </c>
      <c r="BN28" s="37">
        <f t="shared" si="9"/>
        <v>9</v>
      </c>
      <c r="BO28" s="69">
        <f t="shared" si="10"/>
        <v>0.8</v>
      </c>
      <c r="BP28" s="69">
        <f t="shared" si="11"/>
        <v>0.18</v>
      </c>
      <c r="BQ28" s="70">
        <f>COUNTIFS($C28:$AZ28,$BK28,Results!$T$87:$BQ$87,BQ$1)/((COUNTIF(Results!$T$87:$BQ$87,BQ$1)-COUNTIFS($C28:$AZ28,"N/A",Results!$T$87:$BQ$87,BQ$1)))</f>
        <v>0.76470588235294112</v>
      </c>
      <c r="BR28" s="70">
        <f>COUNTIFS($C28:$AZ28,$BK28,Results!$T$87:$BQ$87,BR$1)/((COUNTIF(Results!$T$87:$BQ$87,BR$1)-COUNTIFS($C28:$AZ28,"N/A",Results!$T$87:$BQ$87,BR$1)))</f>
        <v>1</v>
      </c>
      <c r="BS28" s="70">
        <f>COUNTIFS($C28:$AZ28,$BK28,Results!$T$87:$BQ$87,BS$1)/((COUNTIF(Results!$T$87:$BQ$87,BS$1)-COUNTIFS($C28:$AZ28,"N/A",Results!$T$87:$BQ$87,BS$1)))</f>
        <v>0.875</v>
      </c>
      <c r="BT28" s="70">
        <f>COUNTIFS($C28:$AZ28,$BK28,Results!$T$87:$BQ$87,BT$1)/((COUNTIF(Results!$T$87:$BQ$87,BT$1)-COUNTIFS($C28:$AZ28,"N/A",Results!$T$87:$BQ$87,BT$1)))</f>
        <v>0.61538461538461542</v>
      </c>
      <c r="BU28" s="70">
        <f>COUNTIFS($C28:$AZ28,$BK28,Results!$T$89:$BQ$89,BU$1)/((COUNTIF(Results!$T$89:$BQ$89,BU$1)-COUNTIFS($C28:$AZ28,"N/A",Results!$T$89:$BQ$89,BU$1)))</f>
        <v>0.66666666666666663</v>
      </c>
      <c r="BV28" s="70">
        <f>COUNTIFS($C28:$AZ28,$BK28,Results!$T$89:$BQ$89,BV$1)/((COUNTIF(Results!$T$89:$BQ$89,BV$1)-COUNTIFS($C28:$AZ28,"N/A",Results!$T$89:$BQ$89,BV$1)))</f>
        <v>0.77272727272727271</v>
      </c>
      <c r="BW28" s="70">
        <f>COUNTIFS($C28:$AZ28,$BK28,Results!$T$89:$BQ$89,BW$1)/((COUNTIF(Results!$T$89:$BQ$89,BW$1)-COUNTIFS($C28:$AZ28,"N/A",Results!$T$89:$BQ$89,BW$1)))</f>
        <v>1</v>
      </c>
      <c r="BX28" s="70">
        <f>COUNTIFS($C28:$AZ28,$BK28,Results!$T$89:$BQ$89,BX$1)/((COUNTIF(Results!$T$89:$BQ$89,BX$1)-COUNTIFS($C28:$AZ28,"N/A",Results!$T$89:$BQ$89,BX$1)))</f>
        <v>1</v>
      </c>
      <c r="BY28" s="70">
        <f>COUNTIFS($C28:$AZ28,$BK28,Results!$T$90:$BQ$90,BY$1)/((COUNTIF(Results!$T$90:$BQ$90,BY$1)-COUNTIFS($C28:$AZ28,"N/A",Results!$T$90:$BQ$90,BY$1)))</f>
        <v>0.6470588235294118</v>
      </c>
      <c r="BZ28" s="70">
        <f>COUNTIFS($C28:$AZ28,$BK28,Results!$T$90:$BQ$90,BZ$1)/((COUNTIF(Results!$T$90:$BQ$90,BZ$1)-COUNTIFS($C28:$AZ28,"N/A",Results!$T$90:$BQ$90,BZ$1)))</f>
        <v>0.94117647058823528</v>
      </c>
      <c r="CA28" s="70">
        <f>COUNTIFS($C28:$AZ28,$BK28,Results!$T$90:$BQ$90,CA$1)/((COUNTIF(Results!$T$90:$BQ$90,CA$1)-COUNTIFS($C28:$AZ28,"N/A",Results!$T$90:$BQ$90,CA$1)))</f>
        <v>0.8125</v>
      </c>
      <c r="CB28" s="70">
        <f>COUNTIFS($C28:$AZ28,$BK28,Results!$T$91:$BQ$91,CB$1)/((COUNTIF(Results!$T$91:$BQ$91,CB$1)-COUNTIFS($C28:$AZ28,"N/A",Results!$T$91:$BQ$91,CB$1)))</f>
        <v>0.94117647058823528</v>
      </c>
      <c r="CC28" s="70">
        <f>COUNTIFS($C28:$AZ28,$BK28,Results!$T$91:$BQ$91,CC$1)/((COUNTIF(Results!$T$91:$BQ$91,CC$1)-COUNTIFS($C28:$AZ28,"N/A",Results!$T$91:$BQ$91,CC$1)))</f>
        <v>0.6470588235294118</v>
      </c>
      <c r="CD28" s="37"/>
    </row>
    <row r="29" spans="1:82" x14ac:dyDescent="0.3">
      <c r="A29" s="37" t="s">
        <v>330</v>
      </c>
      <c r="B29" s="39" t="s">
        <v>119</v>
      </c>
      <c r="C29" s="25" t="str">
        <f>INDEX(Monitoring_eng!$A$1:$CX$78,MATCH(Analysis!$A29,Monitoring_eng!$A:$A,0),MATCH(Analysis!C$1,Monitoring_eng!$1:$1,0))</f>
        <v>yes</v>
      </c>
      <c r="D29" s="25" t="str">
        <f>INDEX(Monitoring_eng!$A$1:$CX$78,MATCH(Analysis!$A29,Monitoring_eng!$A:$A,0),MATCH(Analysis!D$1,Monitoring_eng!$1:$1,0))</f>
        <v>yes</v>
      </c>
      <c r="E29" s="25" t="str">
        <f>INDEX(Monitoring_eng!$A$1:$CX$78,MATCH(Analysis!$A29,Monitoring_eng!$A:$A,0),MATCH(Analysis!E$1,Monitoring_eng!$1:$1,0))</f>
        <v>yes</v>
      </c>
      <c r="F29" s="25" t="str">
        <f>INDEX(Monitoring_eng!$A$1:$CX$78,MATCH(Analysis!$A29,Monitoring_eng!$A:$A,0),MATCH(Analysis!F$1,Monitoring_eng!$1:$1,0))</f>
        <v>no</v>
      </c>
      <c r="G29" s="25" t="str">
        <f>INDEX(Monitoring_eng!$A$1:$CX$78,MATCH(Analysis!$A29,Monitoring_eng!$A:$A,0),MATCH(Analysis!G$1,Monitoring_eng!$1:$1,0))</f>
        <v>no</v>
      </c>
      <c r="H29" s="25" t="str">
        <f>INDEX(Monitoring_eng!$A$1:$CX$78,MATCH(Analysis!$A29,Monitoring_eng!$A:$A,0),MATCH(Analysis!H$1,Monitoring_eng!$1:$1,0))</f>
        <v>yes</v>
      </c>
      <c r="I29" s="25" t="str">
        <f>INDEX(Monitoring_eng!$A$1:$CX$78,MATCH(Analysis!$A29,Monitoring_eng!$A:$A,0),MATCH(Analysis!I$1,Monitoring_eng!$1:$1,0))</f>
        <v>no</v>
      </c>
      <c r="J29" s="25" t="str">
        <f>INDEX(Monitoring_eng!$A$1:$CX$78,MATCH(Analysis!$A29,Monitoring_eng!$A:$A,0),MATCH(Analysis!J$1,Monitoring_eng!$1:$1,0))</f>
        <v>yes</v>
      </c>
      <c r="K29" s="25" t="str">
        <f>INDEX(Monitoring_eng!$A$1:$CX$78,MATCH(Analysis!$A29,Monitoring_eng!$A:$A,0),MATCH(Analysis!K$1,Monitoring_eng!$1:$1,0))</f>
        <v>no</v>
      </c>
      <c r="L29" s="25" t="str">
        <f>INDEX(Monitoring_eng!$A$1:$CX$78,MATCH(Analysis!$A29,Monitoring_eng!$A:$A,0),MATCH(Analysis!L$1,Monitoring_eng!$1:$1,0))</f>
        <v>yes</v>
      </c>
      <c r="M29" s="25" t="str">
        <f>INDEX(Monitoring_eng!$A$1:$CX$78,MATCH(Analysis!$A29,Monitoring_eng!$A:$A,0),MATCH(Analysis!M$1,Monitoring_eng!$1:$1,0))</f>
        <v>yes</v>
      </c>
      <c r="N29" s="25" t="str">
        <f>INDEX(Monitoring_eng!$A$1:$CX$78,MATCH(Analysis!$A29,Monitoring_eng!$A:$A,0),MATCH(Analysis!N$1,Monitoring_eng!$1:$1,0))</f>
        <v>partially</v>
      </c>
      <c r="O29" s="25" t="str">
        <f>INDEX(Monitoring_eng!$A$1:$CX$78,MATCH(Analysis!$A29,Monitoring_eng!$A:$A,0),MATCH(Analysis!O$1,Monitoring_eng!$1:$1,0))</f>
        <v>partially</v>
      </c>
      <c r="P29" s="25" t="str">
        <f>INDEX(Monitoring_eng!$A$1:$CX$78,MATCH(Analysis!$A29,Monitoring_eng!$A:$A,0),MATCH(Analysis!P$1,Monitoring_eng!$1:$1,0))</f>
        <v>yes</v>
      </c>
      <c r="Q29" s="25" t="str">
        <f>INDEX(Monitoring_eng!$A$1:$CX$78,MATCH(Analysis!$A29,Monitoring_eng!$A:$A,0),MATCH(Analysis!Q$1,Monitoring_eng!$1:$1,0))</f>
        <v>no</v>
      </c>
      <c r="R29" s="25" t="str">
        <f>INDEX(Monitoring_eng!$A$1:$CX$78,MATCH(Analysis!$A29,Monitoring_eng!$A:$A,0),MATCH(Analysis!R$1,Monitoring_eng!$1:$1,0))</f>
        <v>yes</v>
      </c>
      <c r="S29" s="25" t="str">
        <f>INDEX(Monitoring_eng!$A$1:$CX$78,MATCH(Analysis!$A29,Monitoring_eng!$A:$A,0),MATCH(Analysis!S$1,Monitoring_eng!$1:$1,0))</f>
        <v>no</v>
      </c>
      <c r="T29" s="25" t="str">
        <f>INDEX(Monitoring_eng!$A$1:$CX$78,MATCH(Analysis!$A29,Monitoring_eng!$A:$A,0),MATCH(Analysis!T$1,Monitoring_eng!$1:$1,0))</f>
        <v>no</v>
      </c>
      <c r="U29" s="25" t="str">
        <f>INDEX(Monitoring_eng!$A$1:$CX$78,MATCH(Analysis!$A29,Monitoring_eng!$A:$A,0),MATCH(Analysis!U$1,Monitoring_eng!$1:$1,0))</f>
        <v>partially</v>
      </c>
      <c r="V29" s="25" t="str">
        <f>INDEX(Monitoring_eng!$A$1:$CX$78,MATCH(Analysis!$A29,Monitoring_eng!$A:$A,0),MATCH(Analysis!V$1,Monitoring_eng!$1:$1,0))</f>
        <v>no</v>
      </c>
      <c r="W29" s="25" t="str">
        <f>INDEX(Monitoring_eng!$A$1:$CX$78,MATCH(Analysis!$A29,Monitoring_eng!$A:$A,0),MATCH(Analysis!W$1,Monitoring_eng!$1:$1,0))</f>
        <v>no</v>
      </c>
      <c r="X29" s="25" t="str">
        <f>INDEX(Monitoring_eng!$A$1:$CX$78,MATCH(Analysis!$A29,Monitoring_eng!$A:$A,0),MATCH(Analysis!X$1,Monitoring_eng!$1:$1,0))</f>
        <v>yes</v>
      </c>
      <c r="Y29" s="25" t="str">
        <f>INDEX(Monitoring_eng!$A$1:$CX$78,MATCH(Analysis!$A29,Monitoring_eng!$A:$A,0),MATCH(Analysis!Y$1,Monitoring_eng!$1:$1,0))</f>
        <v>yes</v>
      </c>
      <c r="Z29" s="25" t="str">
        <f>INDEX(Monitoring_eng!$A$1:$CX$78,MATCH(Analysis!$A29,Monitoring_eng!$A:$A,0),MATCH(Analysis!Z$1,Monitoring_eng!$1:$1,0))</f>
        <v>yes</v>
      </c>
      <c r="AA29" s="25" t="str">
        <f>INDEX(Monitoring_eng!$A$1:$CX$78,MATCH(Analysis!$A29,Monitoring_eng!$A:$A,0),MATCH(Analysis!AA$1,Monitoring_eng!$1:$1,0))</f>
        <v>no</v>
      </c>
      <c r="AB29" s="25" t="str">
        <f>INDEX(Monitoring_eng!$A$1:$CX$78,MATCH(Analysis!$A29,Monitoring_eng!$A:$A,0),MATCH(Analysis!AB$1,Monitoring_eng!$1:$1,0))</f>
        <v>yes</v>
      </c>
      <c r="AC29" s="25" t="str">
        <f>INDEX(Monitoring_eng!$A$1:$CX$78,MATCH(Analysis!$A29,Monitoring_eng!$A:$A,0),MATCH(Analysis!AC$1,Monitoring_eng!$1:$1,0))</f>
        <v>yes</v>
      </c>
      <c r="AD29" s="25" t="str">
        <f>INDEX(Monitoring_eng!$A$1:$CX$78,MATCH(Analysis!$A29,Monitoring_eng!$A:$A,0),MATCH(Analysis!AD$1,Monitoring_eng!$1:$1,0))</f>
        <v>yes</v>
      </c>
      <c r="AE29" s="25" t="str">
        <f>INDEX(Monitoring_eng!$A$1:$CX$78,MATCH(Analysis!$A29,Monitoring_eng!$A:$A,0),MATCH(Analysis!AE$1,Monitoring_eng!$1:$1,0))</f>
        <v>yes</v>
      </c>
      <c r="AF29" s="25" t="str">
        <f>INDEX(Monitoring_eng!$A$1:$CX$78,MATCH(Analysis!$A29,Monitoring_eng!$A:$A,0),MATCH(Analysis!AF$1,Monitoring_eng!$1:$1,0))</f>
        <v>yes</v>
      </c>
      <c r="AG29" s="25" t="str">
        <f>INDEX(Monitoring_eng!$A$1:$CX$78,MATCH(Analysis!$A29,Monitoring_eng!$A:$A,0),MATCH(Analysis!AG$1,Monitoring_eng!$1:$1,0))</f>
        <v>yes</v>
      </c>
      <c r="AH29" s="25" t="str">
        <f>INDEX(Monitoring_eng!$A$1:$CX$78,MATCH(Analysis!$A29,Monitoring_eng!$A:$A,0),MATCH(Analysis!AH$1,Monitoring_eng!$1:$1,0))</f>
        <v>no</v>
      </c>
      <c r="AI29" s="25" t="str">
        <f>INDEX(Monitoring_eng!$A$1:$CX$78,MATCH(Analysis!$A29,Monitoring_eng!$A:$A,0),MATCH(Analysis!AI$1,Monitoring_eng!$1:$1,0))</f>
        <v>no</v>
      </c>
      <c r="AJ29" s="25" t="str">
        <f>INDEX(Monitoring_eng!$A$1:$CX$78,MATCH(Analysis!$A29,Monitoring_eng!$A:$A,0),MATCH(Analysis!AJ$1,Monitoring_eng!$1:$1,0))</f>
        <v>partially</v>
      </c>
      <c r="AK29" s="25" t="str">
        <f>INDEX(Monitoring_eng!$A$1:$CX$78,MATCH(Analysis!$A29,Monitoring_eng!$A:$A,0),MATCH(Analysis!AK$1,Monitoring_eng!$1:$1,0))</f>
        <v>partially</v>
      </c>
      <c r="AL29" s="25" t="str">
        <f>INDEX(Monitoring_eng!$A$1:$CX$78,MATCH(Analysis!$A29,Monitoring_eng!$A:$A,0),MATCH(Analysis!AL$1,Monitoring_eng!$1:$1,0))</f>
        <v>yes</v>
      </c>
      <c r="AM29" s="25" t="str">
        <f>INDEX(Monitoring_eng!$A$1:$CX$78,MATCH(Analysis!$A29,Monitoring_eng!$A:$A,0),MATCH(Analysis!AM$1,Monitoring_eng!$1:$1,0))</f>
        <v>yes</v>
      </c>
      <c r="AN29" s="25" t="str">
        <f>INDEX(Monitoring_eng!$A$1:$CX$78,MATCH(Analysis!$A29,Monitoring_eng!$A:$A,0),MATCH(Analysis!AN$1,Monitoring_eng!$1:$1,0))</f>
        <v>yes</v>
      </c>
      <c r="AO29" s="25" t="str">
        <f>INDEX(Monitoring_eng!$A$1:$CX$78,MATCH(Analysis!$A29,Monitoring_eng!$A:$A,0),MATCH(Analysis!AO$1,Monitoring_eng!$1:$1,0))</f>
        <v>yes</v>
      </c>
      <c r="AP29" s="25" t="str">
        <f>INDEX(Monitoring_eng!$A$1:$CX$78,MATCH(Analysis!$A29,Monitoring_eng!$A:$A,0),MATCH(Analysis!AP$1,Monitoring_eng!$1:$1,0))</f>
        <v>yes</v>
      </c>
      <c r="AQ29" s="25" t="str">
        <f>INDEX(Monitoring_eng!$A$1:$CX$78,MATCH(Analysis!$A29,Monitoring_eng!$A:$A,0),MATCH(Analysis!AQ$1,Monitoring_eng!$1:$1,0))</f>
        <v>yes</v>
      </c>
      <c r="AR29" s="25" t="str">
        <f>INDEX(Monitoring_eng!$A$1:$CX$78,MATCH(Analysis!$A29,Monitoring_eng!$A:$A,0),MATCH(Analysis!AR$1,Monitoring_eng!$1:$1,0))</f>
        <v>yes</v>
      </c>
      <c r="AS29" s="25" t="str">
        <f>INDEX(Monitoring_eng!$A$1:$CX$78,MATCH(Analysis!$A29,Monitoring_eng!$A:$A,0),MATCH(Analysis!AS$1,Monitoring_eng!$1:$1,0))</f>
        <v>no</v>
      </c>
      <c r="AT29" s="25" t="str">
        <f>INDEX(Monitoring_eng!$A$1:$CX$78,MATCH(Analysis!$A29,Monitoring_eng!$A:$A,0),MATCH(Analysis!AT$1,Monitoring_eng!$1:$1,0))</f>
        <v>partially</v>
      </c>
      <c r="AU29" s="25" t="str">
        <f>INDEX(Monitoring_eng!$A$1:$CX$78,MATCH(Analysis!$A29,Monitoring_eng!$A:$A,0),MATCH(Analysis!AU$1,Monitoring_eng!$1:$1,0))</f>
        <v>partially</v>
      </c>
      <c r="AV29" s="25" t="str">
        <f>INDEX(Monitoring_eng!$A$1:$CX$78,MATCH(Analysis!$A29,Monitoring_eng!$A:$A,0),MATCH(Analysis!AV$1,Monitoring_eng!$1:$1,0))</f>
        <v>yes</v>
      </c>
      <c r="AW29" s="25" t="str">
        <f>INDEX(Monitoring_eng!$A$1:$CX$78,MATCH(Analysis!$A29,Monitoring_eng!$A:$A,0),MATCH(Analysis!AW$1,Monitoring_eng!$1:$1,0))</f>
        <v>yes</v>
      </c>
      <c r="AX29" s="25" t="str">
        <f>INDEX(Monitoring_eng!$A$1:$CX$78,MATCH(Analysis!$A29,Monitoring_eng!$A:$A,0),MATCH(Analysis!AX$1,Monitoring_eng!$1:$1,0))</f>
        <v>yes</v>
      </c>
      <c r="AY29" s="25" t="str">
        <f>INDEX(Monitoring_eng!$A$1:$CX$78,MATCH(Analysis!$A29,Monitoring_eng!$A:$A,0),MATCH(Analysis!AY$1,Monitoring_eng!$1:$1,0))</f>
        <v>yes</v>
      </c>
      <c r="AZ29" s="25" t="str">
        <f>INDEX(Monitoring_eng!$A$1:$CX$78,MATCH(Analysis!$A29,Monitoring_eng!$A:$A,0),MATCH(Analysis!AZ$1,Monitoring_eng!$1:$1,0))</f>
        <v>yes</v>
      </c>
      <c r="BA29" s="37" t="s">
        <v>621</v>
      </c>
      <c r="BB29" s="37">
        <f t="shared" si="0"/>
        <v>30</v>
      </c>
      <c r="BC29" s="37" t="s">
        <v>622</v>
      </c>
      <c r="BD29" s="37">
        <f t="shared" si="1"/>
        <v>13</v>
      </c>
      <c r="BE29" s="37" t="s">
        <v>623</v>
      </c>
      <c r="BF29" s="37">
        <f t="shared" si="2"/>
        <v>7</v>
      </c>
      <c r="BG29" s="37" t="s">
        <v>755</v>
      </c>
      <c r="BH29" s="37">
        <f t="shared" si="3"/>
        <v>0</v>
      </c>
      <c r="BI29" s="37">
        <f t="shared" si="4"/>
        <v>50</v>
      </c>
      <c r="BJ29" s="37">
        <f t="shared" si="5"/>
        <v>50</v>
      </c>
      <c r="BK29" s="37" t="str">
        <f t="shared" si="6"/>
        <v>yes</v>
      </c>
      <c r="BL29" s="37" t="str">
        <f t="shared" si="7"/>
        <v>no</v>
      </c>
      <c r="BM29" s="37">
        <f t="shared" si="8"/>
        <v>30</v>
      </c>
      <c r="BN29" s="37">
        <f t="shared" si="9"/>
        <v>13</v>
      </c>
      <c r="BO29" s="69">
        <f t="shared" si="10"/>
        <v>0.6</v>
      </c>
      <c r="BP29" s="69">
        <f t="shared" si="11"/>
        <v>0.26</v>
      </c>
      <c r="BQ29" s="70">
        <f>COUNTIFS($C29:$AZ29,$BK29,Results!$T$87:$BQ$87,BQ$1)/((COUNTIF(Results!$T$87:$BQ$87,BQ$1)-COUNTIFS($C29:$AZ29,"N/A",Results!$T$87:$BQ$87,BQ$1)))</f>
        <v>0.52941176470588236</v>
      </c>
      <c r="BR29" s="70">
        <f>COUNTIFS($C29:$AZ29,$BK29,Results!$T$87:$BQ$87,BR$1)/((COUNTIF(Results!$T$87:$BQ$87,BR$1)-COUNTIFS($C29:$AZ29,"N/A",Results!$T$87:$BQ$87,BR$1)))</f>
        <v>0.83333333333333337</v>
      </c>
      <c r="BS29" s="70">
        <f>COUNTIFS($C29:$AZ29,$BK29,Results!$T$87:$BQ$87,BS$1)/((COUNTIF(Results!$T$87:$BQ$87,BS$1)-COUNTIFS($C29:$AZ29,"N/A",Results!$T$87:$BQ$87,BS$1)))</f>
        <v>0.625</v>
      </c>
      <c r="BT29" s="70">
        <f>COUNTIFS($C29:$AZ29,$BK29,Results!$T$87:$BQ$87,BT$1)/((COUNTIF(Results!$T$87:$BQ$87,BT$1)-COUNTIFS($C29:$AZ29,"N/A",Results!$T$87:$BQ$87,BT$1)))</f>
        <v>0.46153846153846156</v>
      </c>
      <c r="BU29" s="70">
        <f>COUNTIFS($C29:$AZ29,$BK29,Results!$T$89:$BQ$89,BU$1)/((COUNTIF(Results!$T$89:$BQ$89,BU$1)-COUNTIFS($C29:$AZ29,"N/A",Results!$T$89:$BQ$89,BU$1)))</f>
        <v>0.46666666666666667</v>
      </c>
      <c r="BV29" s="70">
        <f>COUNTIFS($C29:$AZ29,$BK29,Results!$T$89:$BQ$89,BV$1)/((COUNTIF(Results!$T$89:$BQ$89,BV$1)-COUNTIFS($C29:$AZ29,"N/A",Results!$T$89:$BQ$89,BV$1)))</f>
        <v>0.77272727272727271</v>
      </c>
      <c r="BW29" s="70">
        <f>COUNTIFS($C29:$AZ29,$BK29,Results!$T$89:$BQ$89,BW$1)/((COUNTIF(Results!$T$89:$BQ$89,BW$1)-COUNTIFS($C29:$AZ29,"N/A",Results!$T$89:$BQ$89,BW$1)))</f>
        <v>0.66666666666666663</v>
      </c>
      <c r="BX29" s="70">
        <f>COUNTIFS($C29:$AZ29,$BK29,Results!$T$89:$BQ$89,BX$1)/((COUNTIF(Results!$T$89:$BQ$89,BX$1)-COUNTIFS($C29:$AZ29,"N/A",Results!$T$89:$BQ$89,BX$1)))</f>
        <v>0</v>
      </c>
      <c r="BY29" s="70">
        <f>COUNTIFS($C29:$AZ29,$BK29,Results!$T$90:$BQ$90,BY$1)/((COUNTIF(Results!$T$90:$BQ$90,BY$1)-COUNTIFS($C29:$AZ29,"N/A",Results!$T$90:$BQ$90,BY$1)))</f>
        <v>0.6470588235294118</v>
      </c>
      <c r="BZ29" s="70">
        <f>COUNTIFS($C29:$AZ29,$BK29,Results!$T$90:$BQ$90,BZ$1)/((COUNTIF(Results!$T$90:$BQ$90,BZ$1)-COUNTIFS($C29:$AZ29,"N/A",Results!$T$90:$BQ$90,BZ$1)))</f>
        <v>0.58823529411764708</v>
      </c>
      <c r="CA29" s="70">
        <f>COUNTIFS($C29:$AZ29,$BK29,Results!$T$90:$BQ$90,CA$1)/((COUNTIF(Results!$T$90:$BQ$90,CA$1)-COUNTIFS($C29:$AZ29,"N/A",Results!$T$90:$BQ$90,CA$1)))</f>
        <v>0.5625</v>
      </c>
      <c r="CB29" s="70">
        <f>COUNTIFS($C29:$AZ29,$BK29,Results!$T$91:$BQ$91,CB$1)/((COUNTIF(Results!$T$91:$BQ$91,CB$1)-COUNTIFS($C29:$AZ29,"N/A",Results!$T$91:$BQ$91,CB$1)))</f>
        <v>0.58823529411764708</v>
      </c>
      <c r="CC29" s="70">
        <f>COUNTIFS($C29:$AZ29,$BK29,Results!$T$91:$BQ$91,CC$1)/((COUNTIF(Results!$T$91:$BQ$91,CC$1)-COUNTIFS($C29:$AZ29,"N/A",Results!$T$91:$BQ$91,CC$1)))</f>
        <v>0.6470588235294118</v>
      </c>
      <c r="CD29" s="37"/>
    </row>
    <row r="30" spans="1:82" x14ac:dyDescent="0.3">
      <c r="A30" s="37" t="s">
        <v>331</v>
      </c>
      <c r="B30" s="39" t="s">
        <v>120</v>
      </c>
      <c r="C30" s="25" t="str">
        <f>INDEX(Monitoring_eng!$A$1:$CX$78,MATCH(Analysis!$A30,Monitoring_eng!$A:$A,0),MATCH(Analysis!C$1,Monitoring_eng!$1:$1,0))</f>
        <v>yes</v>
      </c>
      <c r="D30" s="25" t="str">
        <f>INDEX(Monitoring_eng!$A$1:$CX$78,MATCH(Analysis!$A30,Monitoring_eng!$A:$A,0),MATCH(Analysis!D$1,Monitoring_eng!$1:$1,0))</f>
        <v>no</v>
      </c>
      <c r="E30" s="25" t="str">
        <f>INDEX(Monitoring_eng!$A$1:$CX$78,MATCH(Analysis!$A30,Monitoring_eng!$A:$A,0),MATCH(Analysis!E$1,Monitoring_eng!$1:$1,0))</f>
        <v>yes</v>
      </c>
      <c r="F30" s="25" t="str">
        <f>INDEX(Monitoring_eng!$A$1:$CX$78,MATCH(Analysis!$A30,Monitoring_eng!$A:$A,0),MATCH(Analysis!F$1,Monitoring_eng!$1:$1,0))</f>
        <v>yes</v>
      </c>
      <c r="G30" s="25" t="str">
        <f>INDEX(Monitoring_eng!$A$1:$CX$78,MATCH(Analysis!$A30,Monitoring_eng!$A:$A,0),MATCH(Analysis!G$1,Monitoring_eng!$1:$1,0))</f>
        <v>yes</v>
      </c>
      <c r="H30" s="25" t="str">
        <f>INDEX(Monitoring_eng!$A$1:$CX$78,MATCH(Analysis!$A30,Monitoring_eng!$A:$A,0),MATCH(Analysis!H$1,Monitoring_eng!$1:$1,0))</f>
        <v>yes</v>
      </c>
      <c r="I30" s="25" t="str">
        <f>INDEX(Monitoring_eng!$A$1:$CX$78,MATCH(Analysis!$A30,Monitoring_eng!$A:$A,0),MATCH(Analysis!I$1,Monitoring_eng!$1:$1,0))</f>
        <v>yes</v>
      </c>
      <c r="J30" s="25" t="str">
        <f>INDEX(Monitoring_eng!$A$1:$CX$78,MATCH(Analysis!$A30,Monitoring_eng!$A:$A,0),MATCH(Analysis!J$1,Monitoring_eng!$1:$1,0))</f>
        <v>yes</v>
      </c>
      <c r="K30" s="25" t="str">
        <f>INDEX(Monitoring_eng!$A$1:$CX$78,MATCH(Analysis!$A30,Monitoring_eng!$A:$A,0),MATCH(Analysis!K$1,Monitoring_eng!$1:$1,0))</f>
        <v>yes</v>
      </c>
      <c r="L30" s="25" t="str">
        <f>INDEX(Monitoring_eng!$A$1:$CX$78,MATCH(Analysis!$A30,Monitoring_eng!$A:$A,0),MATCH(Analysis!L$1,Monitoring_eng!$1:$1,0))</f>
        <v>no</v>
      </c>
      <c r="M30" s="25" t="str">
        <f>INDEX(Monitoring_eng!$A$1:$CX$78,MATCH(Analysis!$A30,Monitoring_eng!$A:$A,0),MATCH(Analysis!M$1,Monitoring_eng!$1:$1,0))</f>
        <v>yes</v>
      </c>
      <c r="N30" s="25" t="str">
        <f>INDEX(Monitoring_eng!$A$1:$CX$78,MATCH(Analysis!$A30,Monitoring_eng!$A:$A,0),MATCH(Analysis!N$1,Monitoring_eng!$1:$1,0))</f>
        <v>no</v>
      </c>
      <c r="O30" s="25" t="str">
        <f>INDEX(Monitoring_eng!$A$1:$CX$78,MATCH(Analysis!$A30,Monitoring_eng!$A:$A,0),MATCH(Analysis!O$1,Monitoring_eng!$1:$1,0))</f>
        <v>yes</v>
      </c>
      <c r="P30" s="25" t="str">
        <f>INDEX(Monitoring_eng!$A$1:$CX$78,MATCH(Analysis!$A30,Monitoring_eng!$A:$A,0),MATCH(Analysis!P$1,Monitoring_eng!$1:$1,0))</f>
        <v>yes</v>
      </c>
      <c r="Q30" s="25" t="str">
        <f>INDEX(Monitoring_eng!$A$1:$CX$78,MATCH(Analysis!$A30,Monitoring_eng!$A:$A,0),MATCH(Analysis!Q$1,Monitoring_eng!$1:$1,0))</f>
        <v>yes</v>
      </c>
      <c r="R30" s="25" t="str">
        <f>INDEX(Monitoring_eng!$A$1:$CX$78,MATCH(Analysis!$A30,Monitoring_eng!$A:$A,0),MATCH(Analysis!R$1,Monitoring_eng!$1:$1,0))</f>
        <v>no</v>
      </c>
      <c r="S30" s="25" t="str">
        <f>INDEX(Monitoring_eng!$A$1:$CX$78,MATCH(Analysis!$A30,Monitoring_eng!$A:$A,0),MATCH(Analysis!S$1,Monitoring_eng!$1:$1,0))</f>
        <v>yes</v>
      </c>
      <c r="T30" s="25" t="str">
        <f>INDEX(Monitoring_eng!$A$1:$CX$78,MATCH(Analysis!$A30,Monitoring_eng!$A:$A,0),MATCH(Analysis!T$1,Monitoring_eng!$1:$1,0))</f>
        <v>no</v>
      </c>
      <c r="U30" s="25" t="str">
        <f>INDEX(Monitoring_eng!$A$1:$CX$78,MATCH(Analysis!$A30,Monitoring_eng!$A:$A,0),MATCH(Analysis!U$1,Monitoring_eng!$1:$1,0))</f>
        <v>no</v>
      </c>
      <c r="V30" s="25" t="str">
        <f>INDEX(Monitoring_eng!$A$1:$CX$78,MATCH(Analysis!$A30,Monitoring_eng!$A:$A,0),MATCH(Analysis!V$1,Monitoring_eng!$1:$1,0))</f>
        <v>no</v>
      </c>
      <c r="W30" s="25" t="str">
        <f>INDEX(Monitoring_eng!$A$1:$CX$78,MATCH(Analysis!$A30,Monitoring_eng!$A:$A,0),MATCH(Analysis!W$1,Monitoring_eng!$1:$1,0))</f>
        <v>yes</v>
      </c>
      <c r="X30" s="25" t="str">
        <f>INDEX(Monitoring_eng!$A$1:$CX$78,MATCH(Analysis!$A30,Monitoring_eng!$A:$A,0),MATCH(Analysis!X$1,Monitoring_eng!$1:$1,0))</f>
        <v>yes</v>
      </c>
      <c r="Y30" s="25" t="str">
        <f>INDEX(Monitoring_eng!$A$1:$CX$78,MATCH(Analysis!$A30,Monitoring_eng!$A:$A,0),MATCH(Analysis!Y$1,Monitoring_eng!$1:$1,0))</f>
        <v>yes</v>
      </c>
      <c r="Z30" s="25" t="str">
        <f>INDEX(Monitoring_eng!$A$1:$CX$78,MATCH(Analysis!$A30,Monitoring_eng!$A:$A,0),MATCH(Analysis!Z$1,Monitoring_eng!$1:$1,0))</f>
        <v>yes</v>
      </c>
      <c r="AA30" s="25" t="str">
        <f>INDEX(Monitoring_eng!$A$1:$CX$78,MATCH(Analysis!$A30,Monitoring_eng!$A:$A,0),MATCH(Analysis!AA$1,Monitoring_eng!$1:$1,0))</f>
        <v>yes</v>
      </c>
      <c r="AB30" s="25" t="str">
        <f>INDEX(Monitoring_eng!$A$1:$CX$78,MATCH(Analysis!$A30,Monitoring_eng!$A:$A,0),MATCH(Analysis!AB$1,Monitoring_eng!$1:$1,0))</f>
        <v>yes</v>
      </c>
      <c r="AC30" s="25" t="str">
        <f>INDEX(Monitoring_eng!$A$1:$CX$78,MATCH(Analysis!$A30,Monitoring_eng!$A:$A,0),MATCH(Analysis!AC$1,Monitoring_eng!$1:$1,0))</f>
        <v>yes</v>
      </c>
      <c r="AD30" s="25" t="str">
        <f>INDEX(Monitoring_eng!$A$1:$CX$78,MATCH(Analysis!$A30,Monitoring_eng!$A:$A,0),MATCH(Analysis!AD$1,Monitoring_eng!$1:$1,0))</f>
        <v>yes</v>
      </c>
      <c r="AE30" s="25" t="str">
        <f>INDEX(Monitoring_eng!$A$1:$CX$78,MATCH(Analysis!$A30,Monitoring_eng!$A:$A,0),MATCH(Analysis!AE$1,Monitoring_eng!$1:$1,0))</f>
        <v>yes</v>
      </c>
      <c r="AF30" s="25" t="str">
        <f>INDEX(Monitoring_eng!$A$1:$CX$78,MATCH(Analysis!$A30,Monitoring_eng!$A:$A,0),MATCH(Analysis!AF$1,Monitoring_eng!$1:$1,0))</f>
        <v>yes</v>
      </c>
      <c r="AG30" s="25" t="str">
        <f>INDEX(Monitoring_eng!$A$1:$CX$78,MATCH(Analysis!$A30,Monitoring_eng!$A:$A,0),MATCH(Analysis!AG$1,Monitoring_eng!$1:$1,0))</f>
        <v>no</v>
      </c>
      <c r="AH30" s="25" t="str">
        <f>INDEX(Monitoring_eng!$A$1:$CX$78,MATCH(Analysis!$A30,Monitoring_eng!$A:$A,0),MATCH(Analysis!AH$1,Monitoring_eng!$1:$1,0))</f>
        <v>yes</v>
      </c>
      <c r="AI30" s="25" t="str">
        <f>INDEX(Monitoring_eng!$A$1:$CX$78,MATCH(Analysis!$A30,Monitoring_eng!$A:$A,0),MATCH(Analysis!AI$1,Monitoring_eng!$1:$1,0))</f>
        <v>yes</v>
      </c>
      <c r="AJ30" s="25" t="str">
        <f>INDEX(Monitoring_eng!$A$1:$CX$78,MATCH(Analysis!$A30,Monitoring_eng!$A:$A,0),MATCH(Analysis!AJ$1,Monitoring_eng!$1:$1,0))</f>
        <v>no</v>
      </c>
      <c r="AK30" s="25" t="str">
        <f>INDEX(Monitoring_eng!$A$1:$CX$78,MATCH(Analysis!$A30,Monitoring_eng!$A:$A,0),MATCH(Analysis!AK$1,Monitoring_eng!$1:$1,0))</f>
        <v>no</v>
      </c>
      <c r="AL30" s="25" t="str">
        <f>INDEX(Monitoring_eng!$A$1:$CX$78,MATCH(Analysis!$A30,Monitoring_eng!$A:$A,0),MATCH(Analysis!AL$1,Monitoring_eng!$1:$1,0))</f>
        <v>yes</v>
      </c>
      <c r="AM30" s="25" t="str">
        <f>INDEX(Monitoring_eng!$A$1:$CX$78,MATCH(Analysis!$A30,Monitoring_eng!$A:$A,0),MATCH(Analysis!AM$1,Monitoring_eng!$1:$1,0))</f>
        <v>yes</v>
      </c>
      <c r="AN30" s="25" t="str">
        <f>INDEX(Monitoring_eng!$A$1:$CX$78,MATCH(Analysis!$A30,Monitoring_eng!$A:$A,0),MATCH(Analysis!AN$1,Monitoring_eng!$1:$1,0))</f>
        <v>yes</v>
      </c>
      <c r="AO30" s="25" t="str">
        <f>INDEX(Monitoring_eng!$A$1:$CX$78,MATCH(Analysis!$A30,Monitoring_eng!$A:$A,0),MATCH(Analysis!AO$1,Monitoring_eng!$1:$1,0))</f>
        <v>no</v>
      </c>
      <c r="AP30" s="25" t="str">
        <f>INDEX(Monitoring_eng!$A$1:$CX$78,MATCH(Analysis!$A30,Monitoring_eng!$A:$A,0),MATCH(Analysis!AP$1,Monitoring_eng!$1:$1,0))</f>
        <v>yes</v>
      </c>
      <c r="AQ30" s="25" t="str">
        <f>INDEX(Monitoring_eng!$A$1:$CX$78,MATCH(Analysis!$A30,Monitoring_eng!$A:$A,0),MATCH(Analysis!AQ$1,Monitoring_eng!$1:$1,0))</f>
        <v>yes</v>
      </c>
      <c r="AR30" s="25" t="str">
        <f>INDEX(Monitoring_eng!$A$1:$CX$78,MATCH(Analysis!$A30,Monitoring_eng!$A:$A,0),MATCH(Analysis!AR$1,Monitoring_eng!$1:$1,0))</f>
        <v>partially</v>
      </c>
      <c r="AS30" s="25" t="str">
        <f>INDEX(Monitoring_eng!$A$1:$CX$78,MATCH(Analysis!$A30,Monitoring_eng!$A:$A,0),MATCH(Analysis!AS$1,Monitoring_eng!$1:$1,0))</f>
        <v>no</v>
      </c>
      <c r="AT30" s="25" t="str">
        <f>INDEX(Monitoring_eng!$A$1:$CX$78,MATCH(Analysis!$A30,Monitoring_eng!$A:$A,0),MATCH(Analysis!AT$1,Monitoring_eng!$1:$1,0))</f>
        <v>no</v>
      </c>
      <c r="AU30" s="25" t="str">
        <f>INDEX(Monitoring_eng!$A$1:$CX$78,MATCH(Analysis!$A30,Monitoring_eng!$A:$A,0),MATCH(Analysis!AU$1,Monitoring_eng!$1:$1,0))</f>
        <v>no</v>
      </c>
      <c r="AV30" s="25" t="str">
        <f>INDEX(Monitoring_eng!$A$1:$CX$78,MATCH(Analysis!$A30,Monitoring_eng!$A:$A,0),MATCH(Analysis!AV$1,Monitoring_eng!$1:$1,0))</f>
        <v>yes</v>
      </c>
      <c r="AW30" s="25" t="str">
        <f>INDEX(Monitoring_eng!$A$1:$CX$78,MATCH(Analysis!$A30,Monitoring_eng!$A:$A,0),MATCH(Analysis!AW$1,Monitoring_eng!$1:$1,0))</f>
        <v>yes</v>
      </c>
      <c r="AX30" s="25" t="str">
        <f>INDEX(Monitoring_eng!$A$1:$CX$78,MATCH(Analysis!$A30,Monitoring_eng!$A:$A,0),MATCH(Analysis!AX$1,Monitoring_eng!$1:$1,0))</f>
        <v>yes</v>
      </c>
      <c r="AY30" s="25" t="str">
        <f>INDEX(Monitoring_eng!$A$1:$CX$78,MATCH(Analysis!$A30,Monitoring_eng!$A:$A,0),MATCH(Analysis!AY$1,Monitoring_eng!$1:$1,0))</f>
        <v>yes</v>
      </c>
      <c r="AZ30" s="25" t="str">
        <f>INDEX(Monitoring_eng!$A$1:$CX$78,MATCH(Analysis!$A30,Monitoring_eng!$A:$A,0),MATCH(Analysis!AZ$1,Monitoring_eng!$1:$1,0))</f>
        <v>yes</v>
      </c>
      <c r="BA30" s="37" t="s">
        <v>621</v>
      </c>
      <c r="BB30" s="37">
        <f t="shared" si="0"/>
        <v>35</v>
      </c>
      <c r="BC30" s="37" t="s">
        <v>622</v>
      </c>
      <c r="BD30" s="37">
        <f t="shared" si="1"/>
        <v>14</v>
      </c>
      <c r="BE30" s="37" t="s">
        <v>623</v>
      </c>
      <c r="BF30" s="37">
        <f t="shared" si="2"/>
        <v>1</v>
      </c>
      <c r="BG30" s="37" t="s">
        <v>755</v>
      </c>
      <c r="BH30" s="37">
        <f t="shared" si="3"/>
        <v>0</v>
      </c>
      <c r="BI30" s="37">
        <f t="shared" si="4"/>
        <v>50</v>
      </c>
      <c r="BJ30" s="37">
        <f t="shared" si="5"/>
        <v>50</v>
      </c>
      <c r="BK30" s="37" t="str">
        <f t="shared" si="6"/>
        <v>yes</v>
      </c>
      <c r="BL30" s="37" t="str">
        <f t="shared" si="7"/>
        <v>no</v>
      </c>
      <c r="BM30" s="37">
        <f t="shared" si="8"/>
        <v>35</v>
      </c>
      <c r="BN30" s="37">
        <f t="shared" si="9"/>
        <v>14</v>
      </c>
      <c r="BO30" s="69">
        <f t="shared" si="10"/>
        <v>0.7</v>
      </c>
      <c r="BP30" s="69">
        <f t="shared" si="11"/>
        <v>0.28000000000000003</v>
      </c>
      <c r="BQ30" s="70">
        <f>COUNTIFS($C30:$AZ30,$BK30,Results!$T$87:$BQ$87,BQ$1)/((COUNTIF(Results!$T$87:$BQ$87,BQ$1)-COUNTIFS($C30:$AZ30,"N/A",Results!$T$87:$BQ$87,BQ$1)))</f>
        <v>0.76470588235294112</v>
      </c>
      <c r="BR30" s="70">
        <f>COUNTIFS($C30:$AZ30,$BK30,Results!$T$87:$BQ$87,BR$1)/((COUNTIF(Results!$T$87:$BQ$87,BR$1)-COUNTIFS($C30:$AZ30,"N/A",Results!$T$87:$BQ$87,BR$1)))</f>
        <v>0.83333333333333337</v>
      </c>
      <c r="BS30" s="70">
        <f>COUNTIFS($C30:$AZ30,$BK30,Results!$T$87:$BQ$87,BS$1)/((COUNTIF(Results!$T$87:$BQ$87,BS$1)-COUNTIFS($C30:$AZ30,"N/A",Results!$T$87:$BQ$87,BS$1)))</f>
        <v>0.5</v>
      </c>
      <c r="BT30" s="70">
        <f>COUNTIFS($C30:$AZ30,$BK30,Results!$T$87:$BQ$87,BT$1)/((COUNTIF(Results!$T$87:$BQ$87,BT$1)-COUNTIFS($C30:$AZ30,"N/A",Results!$T$87:$BQ$87,BT$1)))</f>
        <v>0.61538461538461542</v>
      </c>
      <c r="BU30" s="70">
        <f>COUNTIFS($C30:$AZ30,$BK30,Results!$T$89:$BQ$89,BU$1)/((COUNTIF(Results!$T$89:$BQ$89,BU$1)-COUNTIFS($C30:$AZ30,"N/A",Results!$T$89:$BQ$89,BU$1)))</f>
        <v>0.6</v>
      </c>
      <c r="BV30" s="70">
        <f>COUNTIFS($C30:$AZ30,$BK30,Results!$T$89:$BQ$89,BV$1)/((COUNTIF(Results!$T$89:$BQ$89,BV$1)-COUNTIFS($C30:$AZ30,"N/A",Results!$T$89:$BQ$89,BV$1)))</f>
        <v>0.72727272727272729</v>
      </c>
      <c r="BW30" s="70">
        <f>COUNTIFS($C30:$AZ30,$BK30,Results!$T$89:$BQ$89,BW$1)/((COUNTIF(Results!$T$89:$BQ$89,BW$1)-COUNTIFS($C30:$AZ30,"N/A",Results!$T$89:$BQ$89,BW$1)))</f>
        <v>0.77777777777777779</v>
      </c>
      <c r="BX30" s="70">
        <f>COUNTIFS($C30:$AZ30,$BK30,Results!$T$89:$BQ$89,BX$1)/((COUNTIF(Results!$T$89:$BQ$89,BX$1)-COUNTIFS($C30:$AZ30,"N/A",Results!$T$89:$BQ$89,BX$1)))</f>
        <v>0.75</v>
      </c>
      <c r="BY30" s="70">
        <f>COUNTIFS($C30:$AZ30,$BK30,Results!$T$90:$BQ$90,BY$1)/((COUNTIF(Results!$T$90:$BQ$90,BY$1)-COUNTIFS($C30:$AZ30,"N/A",Results!$T$90:$BQ$90,BY$1)))</f>
        <v>0.76470588235294112</v>
      </c>
      <c r="BZ30" s="70">
        <f>COUNTIFS($C30:$AZ30,$BK30,Results!$T$90:$BQ$90,BZ$1)/((COUNTIF(Results!$T$90:$BQ$90,BZ$1)-COUNTIFS($C30:$AZ30,"N/A",Results!$T$90:$BQ$90,BZ$1)))</f>
        <v>0.6470588235294118</v>
      </c>
      <c r="CA30" s="70">
        <f>COUNTIFS($C30:$AZ30,$BK30,Results!$T$90:$BQ$90,CA$1)/((COUNTIF(Results!$T$90:$BQ$90,CA$1)-COUNTIFS($C30:$AZ30,"N/A",Results!$T$90:$BQ$90,CA$1)))</f>
        <v>0.6875</v>
      </c>
      <c r="CB30" s="70">
        <f>COUNTIFS($C30:$AZ30,$BK30,Results!$T$91:$BQ$91,CB$1)/((COUNTIF(Results!$T$91:$BQ$91,CB$1)-COUNTIFS($C30:$AZ30,"N/A",Results!$T$91:$BQ$91,CB$1)))</f>
        <v>0.6470588235294118</v>
      </c>
      <c r="CC30" s="70">
        <f>COUNTIFS($C30:$AZ30,$BK30,Results!$T$91:$BQ$91,CC$1)/((COUNTIF(Results!$T$91:$BQ$91,CC$1)-COUNTIFS($C30:$AZ30,"N/A",Results!$T$91:$BQ$91,CC$1)))</f>
        <v>0.76470588235294112</v>
      </c>
      <c r="CD30" s="37"/>
    </row>
    <row r="31" spans="1:82" x14ac:dyDescent="0.3">
      <c r="A31" s="37" t="s">
        <v>332</v>
      </c>
      <c r="B31" s="39" t="s">
        <v>121</v>
      </c>
      <c r="C31" s="25" t="str">
        <f>INDEX(Monitoring_eng!$A$1:$CX$78,MATCH(Analysis!$A31,Monitoring_eng!$A:$A,0),MATCH(Analysis!C$1,Monitoring_eng!$1:$1,0))</f>
        <v>yes</v>
      </c>
      <c r="D31" s="25" t="str">
        <f>INDEX(Monitoring_eng!$A$1:$CX$78,MATCH(Analysis!$A31,Monitoring_eng!$A:$A,0),MATCH(Analysis!D$1,Monitoring_eng!$1:$1,0))</f>
        <v>no</v>
      </c>
      <c r="E31" s="25" t="str">
        <f>INDEX(Monitoring_eng!$A$1:$CX$78,MATCH(Analysis!$A31,Monitoring_eng!$A:$A,0),MATCH(Analysis!E$1,Monitoring_eng!$1:$1,0))</f>
        <v>yes</v>
      </c>
      <c r="F31" s="25" t="str">
        <f>INDEX(Monitoring_eng!$A$1:$CX$78,MATCH(Analysis!$A31,Monitoring_eng!$A:$A,0),MATCH(Analysis!F$1,Monitoring_eng!$1:$1,0))</f>
        <v>no</v>
      </c>
      <c r="G31" s="25" t="str">
        <f>INDEX(Monitoring_eng!$A$1:$CX$78,MATCH(Analysis!$A31,Monitoring_eng!$A:$A,0),MATCH(Analysis!G$1,Monitoring_eng!$1:$1,0))</f>
        <v>no</v>
      </c>
      <c r="H31" s="25" t="str">
        <f>INDEX(Monitoring_eng!$A$1:$CX$78,MATCH(Analysis!$A31,Monitoring_eng!$A:$A,0),MATCH(Analysis!H$1,Monitoring_eng!$1:$1,0))</f>
        <v>yes</v>
      </c>
      <c r="I31" s="25" t="str">
        <f>INDEX(Monitoring_eng!$A$1:$CX$78,MATCH(Analysis!$A31,Monitoring_eng!$A:$A,0),MATCH(Analysis!I$1,Monitoring_eng!$1:$1,0))</f>
        <v>yes</v>
      </c>
      <c r="J31" s="25" t="str">
        <f>INDEX(Monitoring_eng!$A$1:$CX$78,MATCH(Analysis!$A31,Monitoring_eng!$A:$A,0),MATCH(Analysis!J$1,Monitoring_eng!$1:$1,0))</f>
        <v>yes</v>
      </c>
      <c r="K31" s="25" t="str">
        <f>INDEX(Monitoring_eng!$A$1:$CX$78,MATCH(Analysis!$A31,Monitoring_eng!$A:$A,0),MATCH(Analysis!K$1,Monitoring_eng!$1:$1,0))</f>
        <v>no</v>
      </c>
      <c r="L31" s="25" t="str">
        <f>INDEX(Monitoring_eng!$A$1:$CX$78,MATCH(Analysis!$A31,Monitoring_eng!$A:$A,0),MATCH(Analysis!L$1,Monitoring_eng!$1:$1,0))</f>
        <v>no</v>
      </c>
      <c r="M31" s="25" t="str">
        <f>INDEX(Monitoring_eng!$A$1:$CX$78,MATCH(Analysis!$A31,Monitoring_eng!$A:$A,0),MATCH(Analysis!M$1,Monitoring_eng!$1:$1,0))</f>
        <v>yes</v>
      </c>
      <c r="N31" s="25" t="str">
        <f>INDEX(Monitoring_eng!$A$1:$CX$78,MATCH(Analysis!$A31,Monitoring_eng!$A:$A,0),MATCH(Analysis!N$1,Monitoring_eng!$1:$1,0))</f>
        <v>yes</v>
      </c>
      <c r="O31" s="25" t="str">
        <f>INDEX(Monitoring_eng!$A$1:$CX$78,MATCH(Analysis!$A31,Monitoring_eng!$A:$A,0),MATCH(Analysis!O$1,Monitoring_eng!$1:$1,0))</f>
        <v>yes</v>
      </c>
      <c r="P31" s="25" t="str">
        <f>INDEX(Monitoring_eng!$A$1:$CX$78,MATCH(Analysis!$A31,Monitoring_eng!$A:$A,0),MATCH(Analysis!P$1,Monitoring_eng!$1:$1,0))</f>
        <v>yes</v>
      </c>
      <c r="Q31" s="25" t="str">
        <f>INDEX(Monitoring_eng!$A$1:$CX$78,MATCH(Analysis!$A31,Monitoring_eng!$A:$A,0),MATCH(Analysis!Q$1,Monitoring_eng!$1:$1,0))</f>
        <v>yes</v>
      </c>
      <c r="R31" s="25" t="str">
        <f>INDEX(Monitoring_eng!$A$1:$CX$78,MATCH(Analysis!$A31,Monitoring_eng!$A:$A,0),MATCH(Analysis!R$1,Monitoring_eng!$1:$1,0))</f>
        <v>no</v>
      </c>
      <c r="S31" s="25" t="str">
        <f>INDEX(Monitoring_eng!$A$1:$CX$78,MATCH(Analysis!$A31,Monitoring_eng!$A:$A,0),MATCH(Analysis!S$1,Monitoring_eng!$1:$1,0))</f>
        <v>no</v>
      </c>
      <c r="T31" s="25" t="str">
        <f>INDEX(Monitoring_eng!$A$1:$CX$78,MATCH(Analysis!$A31,Monitoring_eng!$A:$A,0),MATCH(Analysis!T$1,Monitoring_eng!$1:$1,0))</f>
        <v>no</v>
      </c>
      <c r="U31" s="25" t="str">
        <f>INDEX(Monitoring_eng!$A$1:$CX$78,MATCH(Analysis!$A31,Monitoring_eng!$A:$A,0),MATCH(Analysis!U$1,Monitoring_eng!$1:$1,0))</f>
        <v>no</v>
      </c>
      <c r="V31" s="25" t="str">
        <f>INDEX(Monitoring_eng!$A$1:$CX$78,MATCH(Analysis!$A31,Monitoring_eng!$A:$A,0),MATCH(Analysis!V$1,Monitoring_eng!$1:$1,0))</f>
        <v>no</v>
      </c>
      <c r="W31" s="25" t="str">
        <f>INDEX(Monitoring_eng!$A$1:$CX$78,MATCH(Analysis!$A31,Monitoring_eng!$A:$A,0),MATCH(Analysis!W$1,Monitoring_eng!$1:$1,0))</f>
        <v>yes</v>
      </c>
      <c r="X31" s="25" t="str">
        <f>INDEX(Monitoring_eng!$A$1:$CX$78,MATCH(Analysis!$A31,Monitoring_eng!$A:$A,0),MATCH(Analysis!X$1,Monitoring_eng!$1:$1,0))</f>
        <v>yes</v>
      </c>
      <c r="Y31" s="25" t="str">
        <f>INDEX(Monitoring_eng!$A$1:$CX$78,MATCH(Analysis!$A31,Monitoring_eng!$A:$A,0),MATCH(Analysis!Y$1,Monitoring_eng!$1:$1,0))</f>
        <v>yes</v>
      </c>
      <c r="Z31" s="25" t="str">
        <f>INDEX(Monitoring_eng!$A$1:$CX$78,MATCH(Analysis!$A31,Monitoring_eng!$A:$A,0),MATCH(Analysis!Z$1,Monitoring_eng!$1:$1,0))</f>
        <v>yes</v>
      </c>
      <c r="AA31" s="25" t="str">
        <f>INDEX(Monitoring_eng!$A$1:$CX$78,MATCH(Analysis!$A31,Monitoring_eng!$A:$A,0),MATCH(Analysis!AA$1,Monitoring_eng!$1:$1,0))</f>
        <v>no</v>
      </c>
      <c r="AB31" s="25" t="str">
        <f>INDEX(Monitoring_eng!$A$1:$CX$78,MATCH(Analysis!$A31,Monitoring_eng!$A:$A,0),MATCH(Analysis!AB$1,Monitoring_eng!$1:$1,0))</f>
        <v>yes</v>
      </c>
      <c r="AC31" s="25" t="str">
        <f>INDEX(Monitoring_eng!$A$1:$CX$78,MATCH(Analysis!$A31,Monitoring_eng!$A:$A,0),MATCH(Analysis!AC$1,Monitoring_eng!$1:$1,0))</f>
        <v>no</v>
      </c>
      <c r="AD31" s="25" t="str">
        <f>INDEX(Monitoring_eng!$A$1:$CX$78,MATCH(Analysis!$A31,Monitoring_eng!$A:$A,0),MATCH(Analysis!AD$1,Monitoring_eng!$1:$1,0))</f>
        <v>yes</v>
      </c>
      <c r="AE31" s="25" t="str">
        <f>INDEX(Monitoring_eng!$A$1:$CX$78,MATCH(Analysis!$A31,Monitoring_eng!$A:$A,0),MATCH(Analysis!AE$1,Monitoring_eng!$1:$1,0))</f>
        <v>no</v>
      </c>
      <c r="AF31" s="25" t="str">
        <f>INDEX(Monitoring_eng!$A$1:$CX$78,MATCH(Analysis!$A31,Monitoring_eng!$A:$A,0),MATCH(Analysis!AF$1,Monitoring_eng!$1:$1,0))</f>
        <v>no</v>
      </c>
      <c r="AG31" s="25" t="str">
        <f>INDEX(Monitoring_eng!$A$1:$CX$78,MATCH(Analysis!$A31,Monitoring_eng!$A:$A,0),MATCH(Analysis!AG$1,Monitoring_eng!$1:$1,0))</f>
        <v>partially</v>
      </c>
      <c r="AH31" s="25" t="str">
        <f>INDEX(Monitoring_eng!$A$1:$CX$78,MATCH(Analysis!$A31,Monitoring_eng!$A:$A,0),MATCH(Analysis!AH$1,Monitoring_eng!$1:$1,0))</f>
        <v>no</v>
      </c>
      <c r="AI31" s="25" t="str">
        <f>INDEX(Monitoring_eng!$A$1:$CX$78,MATCH(Analysis!$A31,Monitoring_eng!$A:$A,0),MATCH(Analysis!AI$1,Monitoring_eng!$1:$1,0))</f>
        <v>yes</v>
      </c>
      <c r="AJ31" s="25" t="str">
        <f>INDEX(Monitoring_eng!$A$1:$CX$78,MATCH(Analysis!$A31,Monitoring_eng!$A:$A,0),MATCH(Analysis!AJ$1,Monitoring_eng!$1:$1,0))</f>
        <v>yes</v>
      </c>
      <c r="AK31" s="25" t="str">
        <f>INDEX(Monitoring_eng!$A$1:$CX$78,MATCH(Analysis!$A31,Monitoring_eng!$A:$A,0),MATCH(Analysis!AK$1,Monitoring_eng!$1:$1,0))</f>
        <v>partially</v>
      </c>
      <c r="AL31" s="25" t="str">
        <f>INDEX(Monitoring_eng!$A$1:$CX$78,MATCH(Analysis!$A31,Monitoring_eng!$A:$A,0),MATCH(Analysis!AL$1,Monitoring_eng!$1:$1,0))</f>
        <v>no</v>
      </c>
      <c r="AM31" s="25" t="str">
        <f>INDEX(Monitoring_eng!$A$1:$CX$78,MATCH(Analysis!$A31,Monitoring_eng!$A:$A,0),MATCH(Analysis!AM$1,Monitoring_eng!$1:$1,0))</f>
        <v>yes</v>
      </c>
      <c r="AN31" s="25" t="str">
        <f>INDEX(Monitoring_eng!$A$1:$CX$78,MATCH(Analysis!$A31,Monitoring_eng!$A:$A,0),MATCH(Analysis!AN$1,Monitoring_eng!$1:$1,0))</f>
        <v>yes</v>
      </c>
      <c r="AO31" s="25" t="str">
        <f>INDEX(Monitoring_eng!$A$1:$CX$78,MATCH(Analysis!$A31,Monitoring_eng!$A:$A,0),MATCH(Analysis!AO$1,Monitoring_eng!$1:$1,0))</f>
        <v>yes</v>
      </c>
      <c r="AP31" s="25" t="str">
        <f>INDEX(Monitoring_eng!$A$1:$CX$78,MATCH(Analysis!$A31,Monitoring_eng!$A:$A,0),MATCH(Analysis!AP$1,Monitoring_eng!$1:$1,0))</f>
        <v>yes</v>
      </c>
      <c r="AQ31" s="25" t="str">
        <f>INDEX(Monitoring_eng!$A$1:$CX$78,MATCH(Analysis!$A31,Monitoring_eng!$A:$A,0),MATCH(Analysis!AQ$1,Monitoring_eng!$1:$1,0))</f>
        <v>yes</v>
      </c>
      <c r="AR31" s="25" t="str">
        <f>INDEX(Monitoring_eng!$A$1:$CX$78,MATCH(Analysis!$A31,Monitoring_eng!$A:$A,0),MATCH(Analysis!AR$1,Monitoring_eng!$1:$1,0))</f>
        <v>yes</v>
      </c>
      <c r="AS31" s="25" t="str">
        <f>INDEX(Monitoring_eng!$A$1:$CX$78,MATCH(Analysis!$A31,Monitoring_eng!$A:$A,0),MATCH(Analysis!AS$1,Monitoring_eng!$1:$1,0))</f>
        <v>no</v>
      </c>
      <c r="AT31" s="25" t="str">
        <f>INDEX(Monitoring_eng!$A$1:$CX$78,MATCH(Analysis!$A31,Monitoring_eng!$A:$A,0),MATCH(Analysis!AT$1,Monitoring_eng!$1:$1,0))</f>
        <v>no</v>
      </c>
      <c r="AU31" s="25" t="str">
        <f>INDEX(Monitoring_eng!$A$1:$CX$78,MATCH(Analysis!$A31,Monitoring_eng!$A:$A,0),MATCH(Analysis!AU$1,Monitoring_eng!$1:$1,0))</f>
        <v>no</v>
      </c>
      <c r="AV31" s="25" t="str">
        <f>INDEX(Monitoring_eng!$A$1:$CX$78,MATCH(Analysis!$A31,Monitoring_eng!$A:$A,0),MATCH(Analysis!AV$1,Monitoring_eng!$1:$1,0))</f>
        <v>yes</v>
      </c>
      <c r="AW31" s="25" t="str">
        <f>INDEX(Monitoring_eng!$A$1:$CX$78,MATCH(Analysis!$A31,Monitoring_eng!$A:$A,0),MATCH(Analysis!AW$1,Monitoring_eng!$1:$1,0))</f>
        <v>yes</v>
      </c>
      <c r="AX31" s="25" t="str">
        <f>INDEX(Monitoring_eng!$A$1:$CX$78,MATCH(Analysis!$A31,Monitoring_eng!$A:$A,0),MATCH(Analysis!AX$1,Monitoring_eng!$1:$1,0))</f>
        <v>no</v>
      </c>
      <c r="AY31" s="25" t="str">
        <f>INDEX(Monitoring_eng!$A$1:$CX$78,MATCH(Analysis!$A31,Monitoring_eng!$A:$A,0),MATCH(Analysis!AY$1,Monitoring_eng!$1:$1,0))</f>
        <v>no</v>
      </c>
      <c r="AZ31" s="25" t="str">
        <f>INDEX(Monitoring_eng!$A$1:$CX$78,MATCH(Analysis!$A31,Monitoring_eng!$A:$A,0),MATCH(Analysis!AZ$1,Monitoring_eng!$1:$1,0))</f>
        <v>no</v>
      </c>
      <c r="BA31" s="37" t="s">
        <v>621</v>
      </c>
      <c r="BB31" s="37">
        <f t="shared" si="0"/>
        <v>26</v>
      </c>
      <c r="BC31" s="37" t="s">
        <v>622</v>
      </c>
      <c r="BD31" s="37">
        <f t="shared" si="1"/>
        <v>22</v>
      </c>
      <c r="BE31" s="37" t="s">
        <v>623</v>
      </c>
      <c r="BF31" s="37">
        <f t="shared" si="2"/>
        <v>2</v>
      </c>
      <c r="BG31" s="37" t="s">
        <v>755</v>
      </c>
      <c r="BH31" s="37">
        <f t="shared" si="3"/>
        <v>0</v>
      </c>
      <c r="BI31" s="37">
        <f t="shared" si="4"/>
        <v>50</v>
      </c>
      <c r="BJ31" s="37">
        <f t="shared" si="5"/>
        <v>50</v>
      </c>
      <c r="BK31" s="37" t="str">
        <f t="shared" si="6"/>
        <v>yes</v>
      </c>
      <c r="BL31" s="37" t="str">
        <f t="shared" si="7"/>
        <v>no</v>
      </c>
      <c r="BM31" s="37">
        <f t="shared" si="8"/>
        <v>26</v>
      </c>
      <c r="BN31" s="37">
        <f t="shared" si="9"/>
        <v>22</v>
      </c>
      <c r="BO31" s="69">
        <f t="shared" si="10"/>
        <v>0.52</v>
      </c>
      <c r="BP31" s="69">
        <f t="shared" si="11"/>
        <v>0.44</v>
      </c>
      <c r="BQ31" s="70">
        <f>COUNTIFS($C31:$AZ31,$BK31,Results!$T$87:$BQ$87,BQ$1)/((COUNTIF(Results!$T$87:$BQ$87,BQ$1)-COUNTIFS($C31:$AZ31,"N/A",Results!$T$87:$BQ$87,BQ$1)))</f>
        <v>0.35294117647058826</v>
      </c>
      <c r="BR31" s="70">
        <f>COUNTIFS($C31:$AZ31,$BK31,Results!$T$87:$BQ$87,BR$1)/((COUNTIF(Results!$T$87:$BQ$87,BR$1)-COUNTIFS($C31:$AZ31,"N/A",Results!$T$87:$BQ$87,BR$1)))</f>
        <v>0.66666666666666663</v>
      </c>
      <c r="BS31" s="70">
        <f>COUNTIFS($C31:$AZ31,$BK31,Results!$T$87:$BQ$87,BS$1)/((COUNTIF(Results!$T$87:$BQ$87,BS$1)-COUNTIFS($C31:$AZ31,"N/A",Results!$T$87:$BQ$87,BS$1)))</f>
        <v>0.625</v>
      </c>
      <c r="BT31" s="70">
        <f>COUNTIFS($C31:$AZ31,$BK31,Results!$T$87:$BQ$87,BT$1)/((COUNTIF(Results!$T$87:$BQ$87,BT$1)-COUNTIFS($C31:$AZ31,"N/A",Results!$T$87:$BQ$87,BT$1)))</f>
        <v>0.53846153846153844</v>
      </c>
      <c r="BU31" s="70">
        <f>COUNTIFS($C31:$AZ31,$BK31,Results!$T$89:$BQ$89,BU$1)/((COUNTIF(Results!$T$89:$BQ$89,BU$1)-COUNTIFS($C31:$AZ31,"N/A",Results!$T$89:$BQ$89,BU$1)))</f>
        <v>0.33333333333333331</v>
      </c>
      <c r="BV31" s="70">
        <f>COUNTIFS($C31:$AZ31,$BK31,Results!$T$89:$BQ$89,BV$1)/((COUNTIF(Results!$T$89:$BQ$89,BV$1)-COUNTIFS($C31:$AZ31,"N/A",Results!$T$89:$BQ$89,BV$1)))</f>
        <v>0.63636363636363635</v>
      </c>
      <c r="BW31" s="70">
        <f>COUNTIFS($C31:$AZ31,$BK31,Results!$T$89:$BQ$89,BW$1)/((COUNTIF(Results!$T$89:$BQ$89,BW$1)-COUNTIFS($C31:$AZ31,"N/A",Results!$T$89:$BQ$89,BW$1)))</f>
        <v>0.44444444444444442</v>
      </c>
      <c r="BX31" s="70">
        <f>COUNTIFS($C31:$AZ31,$BK31,Results!$T$89:$BQ$89,BX$1)/((COUNTIF(Results!$T$89:$BQ$89,BX$1)-COUNTIFS($C31:$AZ31,"N/A",Results!$T$89:$BQ$89,BX$1)))</f>
        <v>0.75</v>
      </c>
      <c r="BY31" s="70">
        <f>COUNTIFS($C31:$AZ31,$BK31,Results!$T$90:$BQ$90,BY$1)/((COUNTIF(Results!$T$90:$BQ$90,BY$1)-COUNTIFS($C31:$AZ31,"N/A",Results!$T$90:$BQ$90,BY$1)))</f>
        <v>0.47058823529411764</v>
      </c>
      <c r="BZ31" s="70">
        <f>COUNTIFS($C31:$AZ31,$BK31,Results!$T$90:$BQ$90,BZ$1)/((COUNTIF(Results!$T$90:$BQ$90,BZ$1)-COUNTIFS($C31:$AZ31,"N/A",Results!$T$90:$BQ$90,BZ$1)))</f>
        <v>0.52941176470588236</v>
      </c>
      <c r="CA31" s="70">
        <f>COUNTIFS($C31:$AZ31,$BK31,Results!$T$90:$BQ$90,CA$1)/((COUNTIF(Results!$T$90:$BQ$90,CA$1)-COUNTIFS($C31:$AZ31,"N/A",Results!$T$90:$BQ$90,CA$1)))</f>
        <v>0.5625</v>
      </c>
      <c r="CB31" s="70">
        <f>COUNTIFS($C31:$AZ31,$BK31,Results!$T$91:$BQ$91,CB$1)/((COUNTIF(Results!$T$91:$BQ$91,CB$1)-COUNTIFS($C31:$AZ31,"N/A",Results!$T$91:$BQ$91,CB$1)))</f>
        <v>0.52941176470588236</v>
      </c>
      <c r="CC31" s="70">
        <f>COUNTIFS($C31:$AZ31,$BK31,Results!$T$91:$BQ$91,CC$1)/((COUNTIF(Results!$T$91:$BQ$91,CC$1)-COUNTIFS($C31:$AZ31,"N/A",Results!$T$91:$BQ$91,CC$1)))</f>
        <v>0.47058823529411764</v>
      </c>
      <c r="CD31" s="37"/>
    </row>
    <row r="32" spans="1:82" x14ac:dyDescent="0.3">
      <c r="A32" s="37" t="s">
        <v>333</v>
      </c>
      <c r="B32" s="39" t="s">
        <v>122</v>
      </c>
      <c r="C32" s="25" t="str">
        <f>INDEX(Monitoring_eng!$A$1:$CX$78,MATCH(Analysis!$A32,Monitoring_eng!$A:$A,0),MATCH(Analysis!C$1,Monitoring_eng!$1:$1,0))</f>
        <v>yes</v>
      </c>
      <c r="D32" s="25" t="str">
        <f>INDEX(Monitoring_eng!$A$1:$CX$78,MATCH(Analysis!$A32,Monitoring_eng!$A:$A,0),MATCH(Analysis!D$1,Monitoring_eng!$1:$1,0))</f>
        <v>no</v>
      </c>
      <c r="E32" s="25" t="str">
        <f>INDEX(Monitoring_eng!$A$1:$CX$78,MATCH(Analysis!$A32,Monitoring_eng!$A:$A,0),MATCH(Analysis!E$1,Monitoring_eng!$1:$1,0))</f>
        <v>yes</v>
      </c>
      <c r="F32" s="25" t="str">
        <f>INDEX(Monitoring_eng!$A$1:$CX$78,MATCH(Analysis!$A32,Monitoring_eng!$A:$A,0),MATCH(Analysis!F$1,Monitoring_eng!$1:$1,0))</f>
        <v>no</v>
      </c>
      <c r="G32" s="25" t="str">
        <f>INDEX(Monitoring_eng!$A$1:$CX$78,MATCH(Analysis!$A32,Monitoring_eng!$A:$A,0),MATCH(Analysis!G$1,Monitoring_eng!$1:$1,0))</f>
        <v>no</v>
      </c>
      <c r="H32" s="25" t="str">
        <f>INDEX(Monitoring_eng!$A$1:$CX$78,MATCH(Analysis!$A32,Monitoring_eng!$A:$A,0),MATCH(Analysis!H$1,Monitoring_eng!$1:$1,0))</f>
        <v>no</v>
      </c>
      <c r="I32" s="25" t="str">
        <f>INDEX(Monitoring_eng!$A$1:$CX$78,MATCH(Analysis!$A32,Monitoring_eng!$A:$A,0),MATCH(Analysis!I$1,Monitoring_eng!$1:$1,0))</f>
        <v>no</v>
      </c>
      <c r="J32" s="25" t="str">
        <f>INDEX(Monitoring_eng!$A$1:$CX$78,MATCH(Analysis!$A32,Monitoring_eng!$A:$A,0),MATCH(Analysis!J$1,Monitoring_eng!$1:$1,0))</f>
        <v>yes</v>
      </c>
      <c r="K32" s="25" t="str">
        <f>INDEX(Monitoring_eng!$A$1:$CX$78,MATCH(Analysis!$A32,Monitoring_eng!$A:$A,0),MATCH(Analysis!K$1,Monitoring_eng!$1:$1,0))</f>
        <v>no</v>
      </c>
      <c r="L32" s="25" t="str">
        <f>INDEX(Monitoring_eng!$A$1:$CX$78,MATCH(Analysis!$A32,Monitoring_eng!$A:$A,0),MATCH(Analysis!L$1,Monitoring_eng!$1:$1,0))</f>
        <v>yes</v>
      </c>
      <c r="M32" s="25" t="str">
        <f>INDEX(Monitoring_eng!$A$1:$CX$78,MATCH(Analysis!$A32,Monitoring_eng!$A:$A,0),MATCH(Analysis!M$1,Monitoring_eng!$1:$1,0))</f>
        <v>yes</v>
      </c>
      <c r="N32" s="25" t="str">
        <f>INDEX(Monitoring_eng!$A$1:$CX$78,MATCH(Analysis!$A32,Monitoring_eng!$A:$A,0),MATCH(Analysis!N$1,Monitoring_eng!$1:$1,0))</f>
        <v>no</v>
      </c>
      <c r="O32" s="25" t="str">
        <f>INDEX(Monitoring_eng!$A$1:$CX$78,MATCH(Analysis!$A32,Monitoring_eng!$A:$A,0),MATCH(Analysis!O$1,Monitoring_eng!$1:$1,0))</f>
        <v>yes</v>
      </c>
      <c r="P32" s="25" t="str">
        <f>INDEX(Monitoring_eng!$A$1:$CX$78,MATCH(Analysis!$A32,Monitoring_eng!$A:$A,0),MATCH(Analysis!P$1,Monitoring_eng!$1:$1,0))</f>
        <v>yes</v>
      </c>
      <c r="Q32" s="25" t="str">
        <f>INDEX(Monitoring_eng!$A$1:$CX$78,MATCH(Analysis!$A32,Monitoring_eng!$A:$A,0),MATCH(Analysis!Q$1,Monitoring_eng!$1:$1,0))</f>
        <v>no</v>
      </c>
      <c r="R32" s="25" t="str">
        <f>INDEX(Monitoring_eng!$A$1:$CX$78,MATCH(Analysis!$A32,Monitoring_eng!$A:$A,0),MATCH(Analysis!R$1,Monitoring_eng!$1:$1,0))</f>
        <v>no</v>
      </c>
      <c r="S32" s="25" t="str">
        <f>INDEX(Monitoring_eng!$A$1:$CX$78,MATCH(Analysis!$A32,Monitoring_eng!$A:$A,0),MATCH(Analysis!S$1,Monitoring_eng!$1:$1,0))</f>
        <v>no</v>
      </c>
      <c r="T32" s="25" t="str">
        <f>INDEX(Monitoring_eng!$A$1:$CX$78,MATCH(Analysis!$A32,Monitoring_eng!$A:$A,0),MATCH(Analysis!T$1,Monitoring_eng!$1:$1,0))</f>
        <v>no</v>
      </c>
      <c r="U32" s="25" t="str">
        <f>INDEX(Monitoring_eng!$A$1:$CX$78,MATCH(Analysis!$A32,Monitoring_eng!$A:$A,0),MATCH(Analysis!U$1,Monitoring_eng!$1:$1,0))</f>
        <v>no</v>
      </c>
      <c r="V32" s="25" t="str">
        <f>INDEX(Monitoring_eng!$A$1:$CX$78,MATCH(Analysis!$A32,Monitoring_eng!$A:$A,0),MATCH(Analysis!V$1,Monitoring_eng!$1:$1,0))</f>
        <v>no</v>
      </c>
      <c r="W32" s="25" t="str">
        <f>INDEX(Monitoring_eng!$A$1:$CX$78,MATCH(Analysis!$A32,Monitoring_eng!$A:$A,0),MATCH(Analysis!W$1,Monitoring_eng!$1:$1,0))</f>
        <v>yes</v>
      </c>
      <c r="X32" s="25" t="str">
        <f>INDEX(Monitoring_eng!$A$1:$CX$78,MATCH(Analysis!$A32,Monitoring_eng!$A:$A,0),MATCH(Analysis!X$1,Monitoring_eng!$1:$1,0))</f>
        <v>yes</v>
      </c>
      <c r="Y32" s="25" t="str">
        <f>INDEX(Monitoring_eng!$A$1:$CX$78,MATCH(Analysis!$A32,Monitoring_eng!$A:$A,0),MATCH(Analysis!Y$1,Monitoring_eng!$1:$1,0))</f>
        <v>yes</v>
      </c>
      <c r="Z32" s="25" t="str">
        <f>INDEX(Monitoring_eng!$A$1:$CX$78,MATCH(Analysis!$A32,Monitoring_eng!$A:$A,0),MATCH(Analysis!Z$1,Monitoring_eng!$1:$1,0))</f>
        <v>no</v>
      </c>
      <c r="AA32" s="25" t="str">
        <f>INDEX(Monitoring_eng!$A$1:$CX$78,MATCH(Analysis!$A32,Monitoring_eng!$A:$A,0),MATCH(Analysis!AA$1,Monitoring_eng!$1:$1,0))</f>
        <v>no</v>
      </c>
      <c r="AB32" s="25" t="str">
        <f>INDEX(Monitoring_eng!$A$1:$CX$78,MATCH(Analysis!$A32,Monitoring_eng!$A:$A,0),MATCH(Analysis!AB$1,Monitoring_eng!$1:$1,0))</f>
        <v>yes</v>
      </c>
      <c r="AC32" s="25" t="str">
        <f>INDEX(Monitoring_eng!$A$1:$CX$78,MATCH(Analysis!$A32,Monitoring_eng!$A:$A,0),MATCH(Analysis!AC$1,Monitoring_eng!$1:$1,0))</f>
        <v>yes</v>
      </c>
      <c r="AD32" s="25" t="str">
        <f>INDEX(Monitoring_eng!$A$1:$CX$78,MATCH(Analysis!$A32,Monitoring_eng!$A:$A,0),MATCH(Analysis!AD$1,Monitoring_eng!$1:$1,0))</f>
        <v>yes</v>
      </c>
      <c r="AE32" s="25" t="str">
        <f>INDEX(Monitoring_eng!$A$1:$CX$78,MATCH(Analysis!$A32,Monitoring_eng!$A:$A,0),MATCH(Analysis!AE$1,Monitoring_eng!$1:$1,0))</f>
        <v>yes</v>
      </c>
      <c r="AF32" s="25" t="str">
        <f>INDEX(Monitoring_eng!$A$1:$CX$78,MATCH(Analysis!$A32,Monitoring_eng!$A:$A,0),MATCH(Analysis!AF$1,Monitoring_eng!$1:$1,0))</f>
        <v>yes</v>
      </c>
      <c r="AG32" s="25" t="str">
        <f>INDEX(Monitoring_eng!$A$1:$CX$78,MATCH(Analysis!$A32,Monitoring_eng!$A:$A,0),MATCH(Analysis!AG$1,Monitoring_eng!$1:$1,0))</f>
        <v>no</v>
      </c>
      <c r="AH32" s="25" t="str">
        <f>INDEX(Monitoring_eng!$A$1:$CX$78,MATCH(Analysis!$A32,Monitoring_eng!$A:$A,0),MATCH(Analysis!AH$1,Monitoring_eng!$1:$1,0))</f>
        <v>no</v>
      </c>
      <c r="AI32" s="25" t="str">
        <f>INDEX(Monitoring_eng!$A$1:$CX$78,MATCH(Analysis!$A32,Monitoring_eng!$A:$A,0),MATCH(Analysis!AI$1,Monitoring_eng!$1:$1,0))</f>
        <v>yes</v>
      </c>
      <c r="AJ32" s="25" t="str">
        <f>INDEX(Monitoring_eng!$A$1:$CX$78,MATCH(Analysis!$A32,Monitoring_eng!$A:$A,0),MATCH(Analysis!AJ$1,Monitoring_eng!$1:$1,0))</f>
        <v>partially</v>
      </c>
      <c r="AK32" s="25" t="str">
        <f>INDEX(Monitoring_eng!$A$1:$CX$78,MATCH(Analysis!$A32,Monitoring_eng!$A:$A,0),MATCH(Analysis!AK$1,Monitoring_eng!$1:$1,0))</f>
        <v>partially</v>
      </c>
      <c r="AL32" s="25" t="str">
        <f>INDEX(Monitoring_eng!$A$1:$CX$78,MATCH(Analysis!$A32,Monitoring_eng!$A:$A,0),MATCH(Analysis!AL$1,Monitoring_eng!$1:$1,0))</f>
        <v>no</v>
      </c>
      <c r="AM32" s="25" t="str">
        <f>INDEX(Monitoring_eng!$A$1:$CX$78,MATCH(Analysis!$A32,Monitoring_eng!$A:$A,0),MATCH(Analysis!AM$1,Monitoring_eng!$1:$1,0))</f>
        <v>no</v>
      </c>
      <c r="AN32" s="25" t="str">
        <f>INDEX(Monitoring_eng!$A$1:$CX$78,MATCH(Analysis!$A32,Monitoring_eng!$A:$A,0),MATCH(Analysis!AN$1,Monitoring_eng!$1:$1,0))</f>
        <v>partially</v>
      </c>
      <c r="AO32" s="25" t="str">
        <f>INDEX(Monitoring_eng!$A$1:$CX$78,MATCH(Analysis!$A32,Monitoring_eng!$A:$A,0),MATCH(Analysis!AO$1,Monitoring_eng!$1:$1,0))</f>
        <v>yes</v>
      </c>
      <c r="AP32" s="25" t="str">
        <f>INDEX(Monitoring_eng!$A$1:$CX$78,MATCH(Analysis!$A32,Monitoring_eng!$A:$A,0),MATCH(Analysis!AP$1,Monitoring_eng!$1:$1,0))</f>
        <v>no</v>
      </c>
      <c r="AQ32" s="25" t="str">
        <f>INDEX(Monitoring_eng!$A$1:$CX$78,MATCH(Analysis!$A32,Monitoring_eng!$A:$A,0),MATCH(Analysis!AQ$1,Monitoring_eng!$1:$1,0))</f>
        <v>yes</v>
      </c>
      <c r="AR32" s="25" t="str">
        <f>INDEX(Monitoring_eng!$A$1:$CX$78,MATCH(Analysis!$A32,Monitoring_eng!$A:$A,0),MATCH(Analysis!AR$1,Monitoring_eng!$1:$1,0))</f>
        <v>no</v>
      </c>
      <c r="AS32" s="25" t="str">
        <f>INDEX(Monitoring_eng!$A$1:$CX$78,MATCH(Analysis!$A32,Monitoring_eng!$A:$A,0),MATCH(Analysis!AS$1,Monitoring_eng!$1:$1,0))</f>
        <v>no</v>
      </c>
      <c r="AT32" s="25" t="str">
        <f>INDEX(Monitoring_eng!$A$1:$CX$78,MATCH(Analysis!$A32,Monitoring_eng!$A:$A,0),MATCH(Analysis!AT$1,Monitoring_eng!$1:$1,0))</f>
        <v>partially</v>
      </c>
      <c r="AU32" s="25" t="str">
        <f>INDEX(Monitoring_eng!$A$1:$CX$78,MATCH(Analysis!$A32,Monitoring_eng!$A:$A,0),MATCH(Analysis!AU$1,Monitoring_eng!$1:$1,0))</f>
        <v>yes</v>
      </c>
      <c r="AV32" s="25" t="str">
        <f>INDEX(Monitoring_eng!$A$1:$CX$78,MATCH(Analysis!$A32,Monitoring_eng!$A:$A,0),MATCH(Analysis!AV$1,Monitoring_eng!$1:$1,0))</f>
        <v>yes</v>
      </c>
      <c r="AW32" s="25" t="str">
        <f>INDEX(Monitoring_eng!$A$1:$CX$78,MATCH(Analysis!$A32,Monitoring_eng!$A:$A,0),MATCH(Analysis!AW$1,Monitoring_eng!$1:$1,0))</f>
        <v>yes</v>
      </c>
      <c r="AX32" s="25" t="str">
        <f>INDEX(Monitoring_eng!$A$1:$CX$78,MATCH(Analysis!$A32,Monitoring_eng!$A:$A,0),MATCH(Analysis!AX$1,Monitoring_eng!$1:$1,0))</f>
        <v>no</v>
      </c>
      <c r="AY32" s="25" t="str">
        <f>INDEX(Monitoring_eng!$A$1:$CX$78,MATCH(Analysis!$A32,Monitoring_eng!$A:$A,0),MATCH(Analysis!AY$1,Monitoring_eng!$1:$1,0))</f>
        <v>no</v>
      </c>
      <c r="AZ32" s="25" t="str">
        <f>INDEX(Monitoring_eng!$A$1:$CX$78,MATCH(Analysis!$A32,Monitoring_eng!$A:$A,0),MATCH(Analysis!AZ$1,Monitoring_eng!$1:$1,0))</f>
        <v>yes</v>
      </c>
      <c r="BA32" s="37" t="s">
        <v>621</v>
      </c>
      <c r="BB32" s="37">
        <f t="shared" si="0"/>
        <v>22</v>
      </c>
      <c r="BC32" s="37" t="s">
        <v>622</v>
      </c>
      <c r="BD32" s="37">
        <f t="shared" si="1"/>
        <v>24</v>
      </c>
      <c r="BE32" s="37" t="s">
        <v>623</v>
      </c>
      <c r="BF32" s="37">
        <f t="shared" si="2"/>
        <v>4</v>
      </c>
      <c r="BG32" s="37" t="s">
        <v>755</v>
      </c>
      <c r="BH32" s="37">
        <f t="shared" si="3"/>
        <v>0</v>
      </c>
      <c r="BI32" s="37">
        <f t="shared" si="4"/>
        <v>50</v>
      </c>
      <c r="BJ32" s="37">
        <f t="shared" si="5"/>
        <v>50</v>
      </c>
      <c r="BK32" s="37" t="str">
        <f t="shared" si="6"/>
        <v>yes</v>
      </c>
      <c r="BL32" s="37" t="str">
        <f t="shared" si="7"/>
        <v>no</v>
      </c>
      <c r="BM32" s="37">
        <f t="shared" si="8"/>
        <v>22</v>
      </c>
      <c r="BN32" s="37">
        <f t="shared" si="9"/>
        <v>24</v>
      </c>
      <c r="BO32" s="69">
        <f t="shared" si="10"/>
        <v>0.44</v>
      </c>
      <c r="BP32" s="69">
        <f t="shared" si="11"/>
        <v>0.48</v>
      </c>
      <c r="BQ32" s="70">
        <f>COUNTIFS($C32:$AZ32,$BK32,Results!$T$87:$BQ$87,BQ$1)/((COUNTIF(Results!$T$87:$BQ$87,BQ$1)-COUNTIFS($C32:$AZ32,"N/A",Results!$T$87:$BQ$87,BQ$1)))</f>
        <v>0.23529411764705882</v>
      </c>
      <c r="BR32" s="70">
        <f>COUNTIFS($C32:$AZ32,$BK32,Results!$T$87:$BQ$87,BR$1)/((COUNTIF(Results!$T$87:$BQ$87,BR$1)-COUNTIFS($C32:$AZ32,"N/A",Results!$T$87:$BQ$87,BR$1)))</f>
        <v>0.5</v>
      </c>
      <c r="BS32" s="70">
        <f>COUNTIFS($C32:$AZ32,$BK32,Results!$T$87:$BQ$87,BS$1)/((COUNTIF(Results!$T$87:$BQ$87,BS$1)-COUNTIFS($C32:$AZ32,"N/A",Results!$T$87:$BQ$87,BS$1)))</f>
        <v>0.5</v>
      </c>
      <c r="BT32" s="70">
        <f>COUNTIFS($C32:$AZ32,$BK32,Results!$T$87:$BQ$87,BT$1)/((COUNTIF(Results!$T$87:$BQ$87,BT$1)-COUNTIFS($C32:$AZ32,"N/A",Results!$T$87:$BQ$87,BT$1)))</f>
        <v>0.61538461538461542</v>
      </c>
      <c r="BU32" s="70">
        <f>COUNTIFS($C32:$AZ32,$BK32,Results!$T$89:$BQ$89,BU$1)/((COUNTIF(Results!$T$89:$BQ$89,BU$1)-COUNTIFS($C32:$AZ32,"N/A",Results!$T$89:$BQ$89,BU$1)))</f>
        <v>0.4</v>
      </c>
      <c r="BV32" s="70">
        <f>COUNTIFS($C32:$AZ32,$BK32,Results!$T$89:$BQ$89,BV$1)/((COUNTIF(Results!$T$89:$BQ$89,BV$1)-COUNTIFS($C32:$AZ32,"N/A",Results!$T$89:$BQ$89,BV$1)))</f>
        <v>0.45454545454545453</v>
      </c>
      <c r="BW32" s="70">
        <f>COUNTIFS($C32:$AZ32,$BK32,Results!$T$89:$BQ$89,BW$1)/((COUNTIF(Results!$T$89:$BQ$89,BW$1)-COUNTIFS($C32:$AZ32,"N/A",Results!$T$89:$BQ$89,BW$1)))</f>
        <v>0.55555555555555558</v>
      </c>
      <c r="BX32" s="70">
        <f>COUNTIFS($C32:$AZ32,$BK32,Results!$T$89:$BQ$89,BX$1)/((COUNTIF(Results!$T$89:$BQ$89,BX$1)-COUNTIFS($C32:$AZ32,"N/A",Results!$T$89:$BQ$89,BX$1)))</f>
        <v>0.25</v>
      </c>
      <c r="BY32" s="70">
        <f>COUNTIFS($C32:$AZ32,$BK32,Results!$T$90:$BQ$90,BY$1)/((COUNTIF(Results!$T$90:$BQ$90,BY$1)-COUNTIFS($C32:$AZ32,"N/A",Results!$T$90:$BQ$90,BY$1)))</f>
        <v>0.52941176470588236</v>
      </c>
      <c r="BZ32" s="70">
        <f>COUNTIFS($C32:$AZ32,$BK32,Results!$T$90:$BQ$90,BZ$1)/((COUNTIF(Results!$T$90:$BQ$90,BZ$1)-COUNTIFS($C32:$AZ32,"N/A",Results!$T$90:$BQ$90,BZ$1)))</f>
        <v>0.35294117647058826</v>
      </c>
      <c r="CA32" s="70">
        <f>COUNTIFS($C32:$AZ32,$BK32,Results!$T$90:$BQ$90,CA$1)/((COUNTIF(Results!$T$90:$BQ$90,CA$1)-COUNTIFS($C32:$AZ32,"N/A",Results!$T$90:$BQ$90,CA$1)))</f>
        <v>0.4375</v>
      </c>
      <c r="CB32" s="70">
        <f>COUNTIFS($C32:$AZ32,$BK32,Results!$T$91:$BQ$91,CB$1)/((COUNTIF(Results!$T$91:$BQ$91,CB$1)-COUNTIFS($C32:$AZ32,"N/A",Results!$T$91:$BQ$91,CB$1)))</f>
        <v>0.35294117647058826</v>
      </c>
      <c r="CC32" s="70">
        <f>COUNTIFS($C32:$AZ32,$BK32,Results!$T$91:$BQ$91,CC$1)/((COUNTIF(Results!$T$91:$BQ$91,CC$1)-COUNTIFS($C32:$AZ32,"N/A",Results!$T$91:$BQ$91,CC$1)))</f>
        <v>0.52941176470588236</v>
      </c>
      <c r="CD32" s="37"/>
    </row>
    <row r="33" spans="1:82" x14ac:dyDescent="0.3">
      <c r="A33" s="37" t="s">
        <v>334</v>
      </c>
      <c r="B33" s="39" t="s">
        <v>123</v>
      </c>
      <c r="C33" s="25" t="str">
        <f>INDEX(Monitoring_eng!$A$1:$CX$78,MATCH(Analysis!$A33,Monitoring_eng!$A:$A,0),MATCH(Analysis!C$1,Monitoring_eng!$1:$1,0))</f>
        <v>partially</v>
      </c>
      <c r="D33" s="25" t="str">
        <f>INDEX(Monitoring_eng!$A$1:$CX$78,MATCH(Analysis!$A33,Monitoring_eng!$A:$A,0),MATCH(Analysis!D$1,Monitoring_eng!$1:$1,0))</f>
        <v>no</v>
      </c>
      <c r="E33" s="25" t="str">
        <f>INDEX(Monitoring_eng!$A$1:$CX$78,MATCH(Analysis!$A33,Monitoring_eng!$A:$A,0),MATCH(Analysis!E$1,Monitoring_eng!$1:$1,0))</f>
        <v>partially</v>
      </c>
      <c r="F33" s="25" t="str">
        <f>INDEX(Monitoring_eng!$A$1:$CX$78,MATCH(Analysis!$A33,Monitoring_eng!$A:$A,0),MATCH(Analysis!F$1,Monitoring_eng!$1:$1,0))</f>
        <v>no</v>
      </c>
      <c r="G33" s="25" t="str">
        <f>INDEX(Monitoring_eng!$A$1:$CX$78,MATCH(Analysis!$A33,Monitoring_eng!$A:$A,0),MATCH(Analysis!G$1,Monitoring_eng!$1:$1,0))</f>
        <v>yes</v>
      </c>
      <c r="H33" s="25" t="str">
        <f>INDEX(Monitoring_eng!$A$1:$CX$78,MATCH(Analysis!$A33,Monitoring_eng!$A:$A,0),MATCH(Analysis!H$1,Monitoring_eng!$1:$1,0))</f>
        <v>yes</v>
      </c>
      <c r="I33" s="25" t="str">
        <f>INDEX(Monitoring_eng!$A$1:$CX$78,MATCH(Analysis!$A33,Monitoring_eng!$A:$A,0),MATCH(Analysis!I$1,Monitoring_eng!$1:$1,0))</f>
        <v>partially</v>
      </c>
      <c r="J33" s="25" t="str">
        <f>INDEX(Monitoring_eng!$A$1:$CX$78,MATCH(Analysis!$A33,Monitoring_eng!$A:$A,0),MATCH(Analysis!J$1,Monitoring_eng!$1:$1,0))</f>
        <v>no</v>
      </c>
      <c r="K33" s="25" t="str">
        <f>INDEX(Monitoring_eng!$A$1:$CX$78,MATCH(Analysis!$A33,Monitoring_eng!$A:$A,0),MATCH(Analysis!K$1,Monitoring_eng!$1:$1,0))</f>
        <v>partially</v>
      </c>
      <c r="L33" s="25" t="str">
        <f>INDEX(Monitoring_eng!$A$1:$CX$78,MATCH(Analysis!$A33,Monitoring_eng!$A:$A,0),MATCH(Analysis!L$1,Monitoring_eng!$1:$1,0))</f>
        <v>yes</v>
      </c>
      <c r="M33" s="25" t="str">
        <f>INDEX(Monitoring_eng!$A$1:$CX$78,MATCH(Analysis!$A33,Monitoring_eng!$A:$A,0),MATCH(Analysis!M$1,Monitoring_eng!$1:$1,0))</f>
        <v>yes</v>
      </c>
      <c r="N33" s="25" t="str">
        <f>INDEX(Monitoring_eng!$A$1:$CX$78,MATCH(Analysis!$A33,Monitoring_eng!$A:$A,0),MATCH(Analysis!N$1,Monitoring_eng!$1:$1,0))</f>
        <v>partially</v>
      </c>
      <c r="O33" s="25" t="str">
        <f>INDEX(Monitoring_eng!$A$1:$CX$78,MATCH(Analysis!$A33,Monitoring_eng!$A:$A,0),MATCH(Analysis!O$1,Monitoring_eng!$1:$1,0))</f>
        <v>no</v>
      </c>
      <c r="P33" s="25" t="str">
        <f>INDEX(Monitoring_eng!$A$1:$CX$78,MATCH(Analysis!$A33,Monitoring_eng!$A:$A,0),MATCH(Analysis!P$1,Monitoring_eng!$1:$1,0))</f>
        <v>partially</v>
      </c>
      <c r="Q33" s="25" t="str">
        <f>INDEX(Monitoring_eng!$A$1:$CX$78,MATCH(Analysis!$A33,Monitoring_eng!$A:$A,0),MATCH(Analysis!Q$1,Monitoring_eng!$1:$1,0))</f>
        <v>yes</v>
      </c>
      <c r="R33" s="25" t="str">
        <f>INDEX(Monitoring_eng!$A$1:$CX$78,MATCH(Analysis!$A33,Monitoring_eng!$A:$A,0),MATCH(Analysis!R$1,Monitoring_eng!$1:$1,0))</f>
        <v>no</v>
      </c>
      <c r="S33" s="25" t="str">
        <f>INDEX(Monitoring_eng!$A$1:$CX$78,MATCH(Analysis!$A33,Monitoring_eng!$A:$A,0),MATCH(Analysis!S$1,Monitoring_eng!$1:$1,0))</f>
        <v>no</v>
      </c>
      <c r="T33" s="25" t="str">
        <f>INDEX(Monitoring_eng!$A$1:$CX$78,MATCH(Analysis!$A33,Monitoring_eng!$A:$A,0),MATCH(Analysis!T$1,Monitoring_eng!$1:$1,0))</f>
        <v>no</v>
      </c>
      <c r="U33" s="25" t="str">
        <f>INDEX(Monitoring_eng!$A$1:$CX$78,MATCH(Analysis!$A33,Monitoring_eng!$A:$A,0),MATCH(Analysis!U$1,Monitoring_eng!$1:$1,0))</f>
        <v>no</v>
      </c>
      <c r="V33" s="25" t="str">
        <f>INDEX(Monitoring_eng!$A$1:$CX$78,MATCH(Analysis!$A33,Monitoring_eng!$A:$A,0),MATCH(Analysis!V$1,Monitoring_eng!$1:$1,0))</f>
        <v>partially</v>
      </c>
      <c r="W33" s="25" t="str">
        <f>INDEX(Monitoring_eng!$A$1:$CX$78,MATCH(Analysis!$A33,Monitoring_eng!$A:$A,0),MATCH(Analysis!W$1,Monitoring_eng!$1:$1,0))</f>
        <v>yes</v>
      </c>
      <c r="X33" s="25" t="str">
        <f>INDEX(Monitoring_eng!$A$1:$CX$78,MATCH(Analysis!$A33,Monitoring_eng!$A:$A,0),MATCH(Analysis!X$1,Monitoring_eng!$1:$1,0))</f>
        <v>yes</v>
      </c>
      <c r="Y33" s="25" t="str">
        <f>INDEX(Monitoring_eng!$A$1:$CX$78,MATCH(Analysis!$A33,Monitoring_eng!$A:$A,0),MATCH(Analysis!Y$1,Monitoring_eng!$1:$1,0))</f>
        <v>no</v>
      </c>
      <c r="Z33" s="25" t="str">
        <f>INDEX(Monitoring_eng!$A$1:$CX$78,MATCH(Analysis!$A33,Monitoring_eng!$A:$A,0),MATCH(Analysis!Z$1,Monitoring_eng!$1:$1,0))</f>
        <v>yes</v>
      </c>
      <c r="AA33" s="25" t="str">
        <f>INDEX(Monitoring_eng!$A$1:$CX$78,MATCH(Analysis!$A33,Monitoring_eng!$A:$A,0),MATCH(Analysis!AA$1,Monitoring_eng!$1:$1,0))</f>
        <v>no</v>
      </c>
      <c r="AB33" s="25" t="str">
        <f>INDEX(Monitoring_eng!$A$1:$CX$78,MATCH(Analysis!$A33,Monitoring_eng!$A:$A,0),MATCH(Analysis!AB$1,Monitoring_eng!$1:$1,0))</f>
        <v>yes</v>
      </c>
      <c r="AC33" s="25" t="str">
        <f>INDEX(Monitoring_eng!$A$1:$CX$78,MATCH(Analysis!$A33,Monitoring_eng!$A:$A,0),MATCH(Analysis!AC$1,Monitoring_eng!$1:$1,0))</f>
        <v>yes</v>
      </c>
      <c r="AD33" s="25" t="str">
        <f>INDEX(Monitoring_eng!$A$1:$CX$78,MATCH(Analysis!$A33,Monitoring_eng!$A:$A,0),MATCH(Analysis!AD$1,Monitoring_eng!$1:$1,0))</f>
        <v>no</v>
      </c>
      <c r="AE33" s="25" t="str">
        <f>INDEX(Monitoring_eng!$A$1:$CX$78,MATCH(Analysis!$A33,Monitoring_eng!$A:$A,0),MATCH(Analysis!AE$1,Monitoring_eng!$1:$1,0))</f>
        <v>partially</v>
      </c>
      <c r="AF33" s="25" t="str">
        <f>INDEX(Monitoring_eng!$A$1:$CX$78,MATCH(Analysis!$A33,Monitoring_eng!$A:$A,0),MATCH(Analysis!AF$1,Monitoring_eng!$1:$1,0))</f>
        <v>no</v>
      </c>
      <c r="AG33" s="25" t="str">
        <f>INDEX(Monitoring_eng!$A$1:$CX$78,MATCH(Analysis!$A33,Monitoring_eng!$A:$A,0),MATCH(Analysis!AG$1,Monitoring_eng!$1:$1,0))</f>
        <v>no</v>
      </c>
      <c r="AH33" s="25" t="str">
        <f>INDEX(Monitoring_eng!$A$1:$CX$78,MATCH(Analysis!$A33,Monitoring_eng!$A:$A,0),MATCH(Analysis!AH$1,Monitoring_eng!$1:$1,0))</f>
        <v>no</v>
      </c>
      <c r="AI33" s="25" t="str">
        <f>INDEX(Monitoring_eng!$A$1:$CX$78,MATCH(Analysis!$A33,Monitoring_eng!$A:$A,0),MATCH(Analysis!AI$1,Monitoring_eng!$1:$1,0))</f>
        <v>partially</v>
      </c>
      <c r="AJ33" s="25" t="str">
        <f>INDEX(Monitoring_eng!$A$1:$CX$78,MATCH(Analysis!$A33,Monitoring_eng!$A:$A,0),MATCH(Analysis!AJ$1,Monitoring_eng!$1:$1,0))</f>
        <v>partially</v>
      </c>
      <c r="AK33" s="25" t="str">
        <f>INDEX(Monitoring_eng!$A$1:$CX$78,MATCH(Analysis!$A33,Monitoring_eng!$A:$A,0),MATCH(Analysis!AK$1,Monitoring_eng!$1:$1,0))</f>
        <v>no</v>
      </c>
      <c r="AL33" s="25" t="str">
        <f>INDEX(Monitoring_eng!$A$1:$CX$78,MATCH(Analysis!$A33,Monitoring_eng!$A:$A,0),MATCH(Analysis!AL$1,Monitoring_eng!$1:$1,0))</f>
        <v>yes</v>
      </c>
      <c r="AM33" s="25" t="str">
        <f>INDEX(Monitoring_eng!$A$1:$CX$78,MATCH(Analysis!$A33,Monitoring_eng!$A:$A,0),MATCH(Analysis!AM$1,Monitoring_eng!$1:$1,0))</f>
        <v>yes</v>
      </c>
      <c r="AN33" s="25" t="str">
        <f>INDEX(Monitoring_eng!$A$1:$CX$78,MATCH(Analysis!$A33,Monitoring_eng!$A:$A,0),MATCH(Analysis!AN$1,Monitoring_eng!$1:$1,0))</f>
        <v>yes</v>
      </c>
      <c r="AO33" s="25" t="str">
        <f>INDEX(Monitoring_eng!$A$1:$CX$78,MATCH(Analysis!$A33,Monitoring_eng!$A:$A,0),MATCH(Analysis!AO$1,Monitoring_eng!$1:$1,0))</f>
        <v>no</v>
      </c>
      <c r="AP33" s="25" t="str">
        <f>INDEX(Monitoring_eng!$A$1:$CX$78,MATCH(Analysis!$A33,Monitoring_eng!$A:$A,0),MATCH(Analysis!AP$1,Monitoring_eng!$1:$1,0))</f>
        <v>partially</v>
      </c>
      <c r="AQ33" s="25" t="str">
        <f>INDEX(Monitoring_eng!$A$1:$CX$78,MATCH(Analysis!$A33,Monitoring_eng!$A:$A,0),MATCH(Analysis!AQ$1,Monitoring_eng!$1:$1,0))</f>
        <v>partially</v>
      </c>
      <c r="AR33" s="25" t="str">
        <f>INDEX(Monitoring_eng!$A$1:$CX$78,MATCH(Analysis!$A33,Monitoring_eng!$A:$A,0),MATCH(Analysis!AR$1,Monitoring_eng!$1:$1,0))</f>
        <v>yes</v>
      </c>
      <c r="AS33" s="25" t="str">
        <f>INDEX(Monitoring_eng!$A$1:$CX$78,MATCH(Analysis!$A33,Monitoring_eng!$A:$A,0),MATCH(Analysis!AS$1,Monitoring_eng!$1:$1,0))</f>
        <v>no</v>
      </c>
      <c r="AT33" s="25" t="str">
        <f>INDEX(Monitoring_eng!$A$1:$CX$78,MATCH(Analysis!$A33,Monitoring_eng!$A:$A,0),MATCH(Analysis!AT$1,Monitoring_eng!$1:$1,0))</f>
        <v>no</v>
      </c>
      <c r="AU33" s="25" t="str">
        <f>INDEX(Monitoring_eng!$A$1:$CX$78,MATCH(Analysis!$A33,Monitoring_eng!$A:$A,0),MATCH(Analysis!AU$1,Monitoring_eng!$1:$1,0))</f>
        <v>no</v>
      </c>
      <c r="AV33" s="25" t="str">
        <f>INDEX(Monitoring_eng!$A$1:$CX$78,MATCH(Analysis!$A33,Monitoring_eng!$A:$A,0),MATCH(Analysis!AV$1,Monitoring_eng!$1:$1,0))</f>
        <v>yes</v>
      </c>
      <c r="AW33" s="25" t="str">
        <f>INDEX(Monitoring_eng!$A$1:$CX$78,MATCH(Analysis!$A33,Monitoring_eng!$A:$A,0),MATCH(Analysis!AW$1,Monitoring_eng!$1:$1,0))</f>
        <v>no</v>
      </c>
      <c r="AX33" s="25" t="str">
        <f>INDEX(Monitoring_eng!$A$1:$CX$78,MATCH(Analysis!$A33,Monitoring_eng!$A:$A,0),MATCH(Analysis!AX$1,Monitoring_eng!$1:$1,0))</f>
        <v>no</v>
      </c>
      <c r="AY33" s="25" t="str">
        <f>INDEX(Monitoring_eng!$A$1:$CX$78,MATCH(Analysis!$A33,Monitoring_eng!$A:$A,0),MATCH(Analysis!AY$1,Monitoring_eng!$1:$1,0))</f>
        <v>yes</v>
      </c>
      <c r="AZ33" s="25" t="str">
        <f>INDEX(Monitoring_eng!$A$1:$CX$78,MATCH(Analysis!$A33,Monitoring_eng!$A:$A,0),MATCH(Analysis!AZ$1,Monitoring_eng!$1:$1,0))</f>
        <v>no</v>
      </c>
      <c r="BA33" s="37" t="s">
        <v>621</v>
      </c>
      <c r="BB33" s="37">
        <f t="shared" si="0"/>
        <v>16</v>
      </c>
      <c r="BC33" s="37" t="s">
        <v>622</v>
      </c>
      <c r="BD33" s="37">
        <f t="shared" si="1"/>
        <v>22</v>
      </c>
      <c r="BE33" s="37" t="s">
        <v>623</v>
      </c>
      <c r="BF33" s="37">
        <f t="shared" si="2"/>
        <v>12</v>
      </c>
      <c r="BG33" s="37" t="s">
        <v>755</v>
      </c>
      <c r="BH33" s="37">
        <f t="shared" si="3"/>
        <v>0</v>
      </c>
      <c r="BI33" s="37">
        <f t="shared" si="4"/>
        <v>50</v>
      </c>
      <c r="BJ33" s="37">
        <f t="shared" si="5"/>
        <v>50</v>
      </c>
      <c r="BK33" s="37" t="str">
        <f t="shared" si="6"/>
        <v>yes</v>
      </c>
      <c r="BL33" s="37" t="str">
        <f t="shared" si="7"/>
        <v>no</v>
      </c>
      <c r="BM33" s="37">
        <f t="shared" si="8"/>
        <v>16</v>
      </c>
      <c r="BN33" s="37">
        <f t="shared" si="9"/>
        <v>22</v>
      </c>
      <c r="BO33" s="69">
        <f t="shared" si="10"/>
        <v>0.32</v>
      </c>
      <c r="BP33" s="69">
        <f t="shared" si="11"/>
        <v>0.44</v>
      </c>
      <c r="BQ33" s="70">
        <f>COUNTIFS($C33:$AZ33,$BK33,Results!$T$87:$BQ$87,BQ$1)/((COUNTIF(Results!$T$87:$BQ$87,BQ$1)-COUNTIFS($C33:$AZ33,"N/A",Results!$T$87:$BQ$87,BQ$1)))</f>
        <v>0.35294117647058826</v>
      </c>
      <c r="BR33" s="70">
        <f>COUNTIFS($C33:$AZ33,$BK33,Results!$T$87:$BQ$87,BR$1)/((COUNTIF(Results!$T$87:$BQ$87,BR$1)-COUNTIFS($C33:$AZ33,"N/A",Results!$T$87:$BQ$87,BR$1)))</f>
        <v>0.41666666666666669</v>
      </c>
      <c r="BS33" s="70">
        <f>COUNTIFS($C33:$AZ33,$BK33,Results!$T$87:$BQ$87,BS$1)/((COUNTIF(Results!$T$87:$BQ$87,BS$1)-COUNTIFS($C33:$AZ33,"N/A",Results!$T$87:$BQ$87,BS$1)))</f>
        <v>0.25</v>
      </c>
      <c r="BT33" s="70">
        <f>COUNTIFS($C33:$AZ33,$BK33,Results!$T$87:$BQ$87,BT$1)/((COUNTIF(Results!$T$87:$BQ$87,BT$1)-COUNTIFS($C33:$AZ33,"N/A",Results!$T$87:$BQ$87,BT$1)))</f>
        <v>0.23076923076923078</v>
      </c>
      <c r="BU33" s="70">
        <f>COUNTIFS($C33:$AZ33,$BK33,Results!$T$89:$BQ$89,BU$1)/((COUNTIF(Results!$T$89:$BQ$89,BU$1)-COUNTIFS($C33:$AZ33,"N/A",Results!$T$89:$BQ$89,BU$1)))</f>
        <v>6.6666666666666666E-2</v>
      </c>
      <c r="BV33" s="70">
        <f>COUNTIFS($C33:$AZ33,$BK33,Results!$T$89:$BQ$89,BV$1)/((COUNTIF(Results!$T$89:$BQ$89,BV$1)-COUNTIFS($C33:$AZ33,"N/A",Results!$T$89:$BQ$89,BV$1)))</f>
        <v>0.36363636363636365</v>
      </c>
      <c r="BW33" s="70">
        <f>COUNTIFS($C33:$AZ33,$BK33,Results!$T$89:$BQ$89,BW$1)/((COUNTIF(Results!$T$89:$BQ$89,BW$1)-COUNTIFS($C33:$AZ33,"N/A",Results!$T$89:$BQ$89,BW$1)))</f>
        <v>0.66666666666666663</v>
      </c>
      <c r="BX33" s="70">
        <f>COUNTIFS($C33:$AZ33,$BK33,Results!$T$89:$BQ$89,BX$1)/((COUNTIF(Results!$T$89:$BQ$89,BX$1)-COUNTIFS($C33:$AZ33,"N/A",Results!$T$89:$BQ$89,BX$1)))</f>
        <v>0.25</v>
      </c>
      <c r="BY33" s="70">
        <f>COUNTIFS($C33:$AZ33,$BK33,Results!$T$90:$BQ$90,BY$1)/((COUNTIF(Results!$T$90:$BQ$90,BY$1)-COUNTIFS($C33:$AZ33,"N/A",Results!$T$90:$BQ$90,BY$1)))</f>
        <v>0.23529411764705882</v>
      </c>
      <c r="BZ33" s="70">
        <f>COUNTIFS($C33:$AZ33,$BK33,Results!$T$90:$BQ$90,BZ$1)/((COUNTIF(Results!$T$90:$BQ$90,BZ$1)-COUNTIFS($C33:$AZ33,"N/A",Results!$T$90:$BQ$90,BZ$1)))</f>
        <v>0.29411764705882354</v>
      </c>
      <c r="CA33" s="70">
        <f>COUNTIFS($C33:$AZ33,$BK33,Results!$T$90:$BQ$90,CA$1)/((COUNTIF(Results!$T$90:$BQ$90,CA$1)-COUNTIFS($C33:$AZ33,"N/A",Results!$T$90:$BQ$90,CA$1)))</f>
        <v>0.4375</v>
      </c>
      <c r="CB33" s="70">
        <f>COUNTIFS($C33:$AZ33,$BK33,Results!$T$91:$BQ$91,CB$1)/((COUNTIF(Results!$T$91:$BQ$91,CB$1)-COUNTIFS($C33:$AZ33,"N/A",Results!$T$91:$BQ$91,CB$1)))</f>
        <v>0.29411764705882354</v>
      </c>
      <c r="CC33" s="70">
        <f>COUNTIFS($C33:$AZ33,$BK33,Results!$T$91:$BQ$91,CC$1)/((COUNTIF(Results!$T$91:$BQ$91,CC$1)-COUNTIFS($C33:$AZ33,"N/A",Results!$T$91:$BQ$91,CC$1)))</f>
        <v>0.23529411764705882</v>
      </c>
      <c r="CD33" s="37"/>
    </row>
    <row r="34" spans="1:82" x14ac:dyDescent="0.3">
      <c r="A34" s="37" t="s">
        <v>335</v>
      </c>
      <c r="B34" s="41" t="s">
        <v>136</v>
      </c>
      <c r="C34" s="25" t="str">
        <f>INDEX(Monitoring_eng!$A$1:$CX$78,MATCH(Analysis!$A34,Monitoring_eng!$A:$A,0),MATCH(Analysis!C$1,Monitoring_eng!$1:$1,0))</f>
        <v>yes</v>
      </c>
      <c r="D34" s="25" t="str">
        <f>INDEX(Monitoring_eng!$A$1:$CX$78,MATCH(Analysis!$A34,Monitoring_eng!$A:$A,0),MATCH(Analysis!D$1,Monitoring_eng!$1:$1,0))</f>
        <v>yes</v>
      </c>
      <c r="E34" s="25" t="str">
        <f>INDEX(Monitoring_eng!$A$1:$CX$78,MATCH(Analysis!$A34,Monitoring_eng!$A:$A,0),MATCH(Analysis!E$1,Monitoring_eng!$1:$1,0))</f>
        <v>no</v>
      </c>
      <c r="F34" s="25" t="str">
        <f>INDEX(Monitoring_eng!$A$1:$CX$78,MATCH(Analysis!$A34,Monitoring_eng!$A:$A,0),MATCH(Analysis!F$1,Monitoring_eng!$1:$1,0))</f>
        <v>no</v>
      </c>
      <c r="G34" s="25" t="str">
        <f>INDEX(Monitoring_eng!$A$1:$CX$78,MATCH(Analysis!$A34,Monitoring_eng!$A:$A,0),MATCH(Analysis!G$1,Monitoring_eng!$1:$1,0))</f>
        <v>yes</v>
      </c>
      <c r="H34" s="25" t="str">
        <f>INDEX(Monitoring_eng!$A$1:$CX$78,MATCH(Analysis!$A34,Monitoring_eng!$A:$A,0),MATCH(Analysis!H$1,Monitoring_eng!$1:$1,0))</f>
        <v>yes</v>
      </c>
      <c r="I34" s="25" t="str">
        <f>INDEX(Monitoring_eng!$A$1:$CX$78,MATCH(Analysis!$A34,Monitoring_eng!$A:$A,0),MATCH(Analysis!I$1,Monitoring_eng!$1:$1,0))</f>
        <v>yes</v>
      </c>
      <c r="J34" s="25" t="str">
        <f>INDEX(Monitoring_eng!$A$1:$CX$78,MATCH(Analysis!$A34,Monitoring_eng!$A:$A,0),MATCH(Analysis!J$1,Monitoring_eng!$1:$1,0))</f>
        <v>yes</v>
      </c>
      <c r="K34" s="25" t="str">
        <f>INDEX(Monitoring_eng!$A$1:$CX$78,MATCH(Analysis!$A34,Monitoring_eng!$A:$A,0),MATCH(Analysis!K$1,Monitoring_eng!$1:$1,0))</f>
        <v>partially</v>
      </c>
      <c r="L34" s="25" t="str">
        <f>INDEX(Monitoring_eng!$A$1:$CX$78,MATCH(Analysis!$A34,Monitoring_eng!$A:$A,0),MATCH(Analysis!L$1,Monitoring_eng!$1:$1,0))</f>
        <v>partially</v>
      </c>
      <c r="M34" s="25" t="str">
        <f>INDEX(Monitoring_eng!$A$1:$CX$78,MATCH(Analysis!$A34,Monitoring_eng!$A:$A,0),MATCH(Analysis!M$1,Monitoring_eng!$1:$1,0))</f>
        <v>no</v>
      </c>
      <c r="N34" s="25" t="str">
        <f>INDEX(Monitoring_eng!$A$1:$CX$78,MATCH(Analysis!$A34,Monitoring_eng!$A:$A,0),MATCH(Analysis!N$1,Monitoring_eng!$1:$1,0))</f>
        <v>no</v>
      </c>
      <c r="O34" s="25" t="str">
        <f>INDEX(Monitoring_eng!$A$1:$CX$78,MATCH(Analysis!$A34,Monitoring_eng!$A:$A,0),MATCH(Analysis!O$1,Monitoring_eng!$1:$1,0))</f>
        <v>no</v>
      </c>
      <c r="P34" s="25" t="str">
        <f>INDEX(Monitoring_eng!$A$1:$CX$78,MATCH(Analysis!$A34,Monitoring_eng!$A:$A,0),MATCH(Analysis!P$1,Monitoring_eng!$1:$1,0))</f>
        <v>yes</v>
      </c>
      <c r="Q34" s="25" t="str">
        <f>INDEX(Monitoring_eng!$A$1:$CX$78,MATCH(Analysis!$A34,Monitoring_eng!$A:$A,0),MATCH(Analysis!Q$1,Monitoring_eng!$1:$1,0))</f>
        <v>yes</v>
      </c>
      <c r="R34" s="25" t="str">
        <f>INDEX(Monitoring_eng!$A$1:$CX$78,MATCH(Analysis!$A34,Monitoring_eng!$A:$A,0),MATCH(Analysis!R$1,Monitoring_eng!$1:$1,0))</f>
        <v>yes</v>
      </c>
      <c r="S34" s="25" t="str">
        <f>INDEX(Monitoring_eng!$A$1:$CX$78,MATCH(Analysis!$A34,Monitoring_eng!$A:$A,0),MATCH(Analysis!S$1,Monitoring_eng!$1:$1,0))</f>
        <v>yes</v>
      </c>
      <c r="T34" s="25" t="str">
        <f>INDEX(Monitoring_eng!$A$1:$CX$78,MATCH(Analysis!$A34,Monitoring_eng!$A:$A,0),MATCH(Analysis!T$1,Monitoring_eng!$1:$1,0))</f>
        <v>yes</v>
      </c>
      <c r="U34" s="25" t="str">
        <f>INDEX(Monitoring_eng!$A$1:$CX$78,MATCH(Analysis!$A34,Monitoring_eng!$A:$A,0),MATCH(Analysis!U$1,Monitoring_eng!$1:$1,0))</f>
        <v>yes</v>
      </c>
      <c r="V34" s="25" t="str">
        <f>INDEX(Monitoring_eng!$A$1:$CX$78,MATCH(Analysis!$A34,Monitoring_eng!$A:$A,0),MATCH(Analysis!V$1,Monitoring_eng!$1:$1,0))</f>
        <v>yes</v>
      </c>
      <c r="W34" s="25" t="str">
        <f>INDEX(Monitoring_eng!$A$1:$CX$78,MATCH(Analysis!$A34,Monitoring_eng!$A:$A,0),MATCH(Analysis!W$1,Monitoring_eng!$1:$1,0))</f>
        <v>no</v>
      </c>
      <c r="X34" s="25" t="str">
        <f>INDEX(Monitoring_eng!$A$1:$CX$78,MATCH(Analysis!$A34,Monitoring_eng!$A:$A,0),MATCH(Analysis!X$1,Monitoring_eng!$1:$1,0))</f>
        <v>yes</v>
      </c>
      <c r="Y34" s="25" t="str">
        <f>INDEX(Monitoring_eng!$A$1:$CX$78,MATCH(Analysis!$A34,Monitoring_eng!$A:$A,0),MATCH(Analysis!Y$1,Monitoring_eng!$1:$1,0))</f>
        <v>yes</v>
      </c>
      <c r="Z34" s="25" t="str">
        <f>INDEX(Monitoring_eng!$A$1:$CX$78,MATCH(Analysis!$A34,Monitoring_eng!$A:$A,0),MATCH(Analysis!Z$1,Monitoring_eng!$1:$1,0))</f>
        <v>yes</v>
      </c>
      <c r="AA34" s="25" t="str">
        <f>INDEX(Monitoring_eng!$A$1:$CX$78,MATCH(Analysis!$A34,Monitoring_eng!$A:$A,0),MATCH(Analysis!AA$1,Monitoring_eng!$1:$1,0))</f>
        <v>yes</v>
      </c>
      <c r="AB34" s="25" t="str">
        <f>INDEX(Monitoring_eng!$A$1:$CX$78,MATCH(Analysis!$A34,Monitoring_eng!$A:$A,0),MATCH(Analysis!AB$1,Monitoring_eng!$1:$1,0))</f>
        <v>yes</v>
      </c>
      <c r="AC34" s="25" t="str">
        <f>INDEX(Monitoring_eng!$A$1:$CX$78,MATCH(Analysis!$A34,Monitoring_eng!$A:$A,0),MATCH(Analysis!AC$1,Monitoring_eng!$1:$1,0))</f>
        <v>partially</v>
      </c>
      <c r="AD34" s="25" t="str">
        <f>INDEX(Monitoring_eng!$A$1:$CX$78,MATCH(Analysis!$A34,Monitoring_eng!$A:$A,0),MATCH(Analysis!AD$1,Monitoring_eng!$1:$1,0))</f>
        <v>partially</v>
      </c>
      <c r="AE34" s="25" t="str">
        <f>INDEX(Monitoring_eng!$A$1:$CX$78,MATCH(Analysis!$A34,Monitoring_eng!$A:$A,0),MATCH(Analysis!AE$1,Monitoring_eng!$1:$1,0))</f>
        <v>yes</v>
      </c>
      <c r="AF34" s="25" t="str">
        <f>INDEX(Monitoring_eng!$A$1:$CX$78,MATCH(Analysis!$A34,Monitoring_eng!$A:$A,0),MATCH(Analysis!AF$1,Monitoring_eng!$1:$1,0))</f>
        <v>yes</v>
      </c>
      <c r="AG34" s="25" t="str">
        <f>INDEX(Monitoring_eng!$A$1:$CX$78,MATCH(Analysis!$A34,Monitoring_eng!$A:$A,0),MATCH(Analysis!AG$1,Monitoring_eng!$1:$1,0))</f>
        <v>yes</v>
      </c>
      <c r="AH34" s="25" t="str">
        <f>INDEX(Monitoring_eng!$A$1:$CX$78,MATCH(Analysis!$A34,Monitoring_eng!$A:$A,0),MATCH(Analysis!AH$1,Monitoring_eng!$1:$1,0))</f>
        <v>no</v>
      </c>
      <c r="AI34" s="25" t="str">
        <f>INDEX(Monitoring_eng!$A$1:$CX$78,MATCH(Analysis!$A34,Monitoring_eng!$A:$A,0),MATCH(Analysis!AI$1,Monitoring_eng!$1:$1,0))</f>
        <v>yes</v>
      </c>
      <c r="AJ34" s="25" t="str">
        <f>INDEX(Monitoring_eng!$A$1:$CX$78,MATCH(Analysis!$A34,Monitoring_eng!$A:$A,0),MATCH(Analysis!AJ$1,Monitoring_eng!$1:$1,0))</f>
        <v>yes</v>
      </c>
      <c r="AK34" s="25" t="str">
        <f>INDEX(Monitoring_eng!$A$1:$CX$78,MATCH(Analysis!$A34,Monitoring_eng!$A:$A,0),MATCH(Analysis!AK$1,Monitoring_eng!$1:$1,0))</f>
        <v>yes</v>
      </c>
      <c r="AL34" s="25" t="str">
        <f>INDEX(Monitoring_eng!$A$1:$CX$78,MATCH(Analysis!$A34,Monitoring_eng!$A:$A,0),MATCH(Analysis!AL$1,Monitoring_eng!$1:$1,0))</f>
        <v>yes</v>
      </c>
      <c r="AM34" s="25" t="str">
        <f>INDEX(Monitoring_eng!$A$1:$CX$78,MATCH(Analysis!$A34,Monitoring_eng!$A:$A,0),MATCH(Analysis!AM$1,Monitoring_eng!$1:$1,0))</f>
        <v>yes</v>
      </c>
      <c r="AN34" s="25" t="str">
        <f>INDEX(Monitoring_eng!$A$1:$CX$78,MATCH(Analysis!$A34,Monitoring_eng!$A:$A,0),MATCH(Analysis!AN$1,Monitoring_eng!$1:$1,0))</f>
        <v>yes</v>
      </c>
      <c r="AO34" s="25" t="str">
        <f>INDEX(Monitoring_eng!$A$1:$CX$78,MATCH(Analysis!$A34,Monitoring_eng!$A:$A,0),MATCH(Analysis!AO$1,Monitoring_eng!$1:$1,0))</f>
        <v>no</v>
      </c>
      <c r="AP34" s="25" t="str">
        <f>INDEX(Monitoring_eng!$A$1:$CX$78,MATCH(Analysis!$A34,Monitoring_eng!$A:$A,0),MATCH(Analysis!AP$1,Monitoring_eng!$1:$1,0))</f>
        <v>partially</v>
      </c>
      <c r="AQ34" s="25" t="str">
        <f>INDEX(Monitoring_eng!$A$1:$CX$78,MATCH(Analysis!$A34,Monitoring_eng!$A:$A,0),MATCH(Analysis!AQ$1,Monitoring_eng!$1:$1,0))</f>
        <v>yes</v>
      </c>
      <c r="AR34" s="25" t="str">
        <f>INDEX(Monitoring_eng!$A$1:$CX$78,MATCH(Analysis!$A34,Monitoring_eng!$A:$A,0),MATCH(Analysis!AR$1,Monitoring_eng!$1:$1,0))</f>
        <v>no</v>
      </c>
      <c r="AS34" s="25" t="str">
        <f>INDEX(Monitoring_eng!$A$1:$CX$78,MATCH(Analysis!$A34,Monitoring_eng!$A:$A,0),MATCH(Analysis!AS$1,Monitoring_eng!$1:$1,0))</f>
        <v>yes</v>
      </c>
      <c r="AT34" s="25" t="str">
        <f>INDEX(Monitoring_eng!$A$1:$CX$78,MATCH(Analysis!$A34,Monitoring_eng!$A:$A,0),MATCH(Analysis!AT$1,Monitoring_eng!$1:$1,0))</f>
        <v>no</v>
      </c>
      <c r="AU34" s="25" t="str">
        <f>INDEX(Monitoring_eng!$A$1:$CX$78,MATCH(Analysis!$A34,Monitoring_eng!$A:$A,0),MATCH(Analysis!AU$1,Monitoring_eng!$1:$1,0))</f>
        <v>no</v>
      </c>
      <c r="AV34" s="25" t="str">
        <f>INDEX(Monitoring_eng!$A$1:$CX$78,MATCH(Analysis!$A34,Monitoring_eng!$A:$A,0),MATCH(Analysis!AV$1,Monitoring_eng!$1:$1,0))</f>
        <v>yes</v>
      </c>
      <c r="AW34" s="25" t="str">
        <f>INDEX(Monitoring_eng!$A$1:$CX$78,MATCH(Analysis!$A34,Monitoring_eng!$A:$A,0),MATCH(Analysis!AW$1,Monitoring_eng!$1:$1,0))</f>
        <v>yes</v>
      </c>
      <c r="AX34" s="25" t="str">
        <f>INDEX(Monitoring_eng!$A$1:$CX$78,MATCH(Analysis!$A34,Monitoring_eng!$A:$A,0),MATCH(Analysis!AX$1,Monitoring_eng!$1:$1,0))</f>
        <v>yes</v>
      </c>
      <c r="AY34" s="25" t="str">
        <f>INDEX(Monitoring_eng!$A$1:$CX$78,MATCH(Analysis!$A34,Monitoring_eng!$A:$A,0),MATCH(Analysis!AY$1,Monitoring_eng!$1:$1,0))</f>
        <v>no</v>
      </c>
      <c r="AZ34" s="25" t="str">
        <f>INDEX(Monitoring_eng!$A$1:$CX$78,MATCH(Analysis!$A34,Monitoring_eng!$A:$A,0),MATCH(Analysis!AZ$1,Monitoring_eng!$1:$1,0))</f>
        <v>yes</v>
      </c>
      <c r="BA34" s="37" t="s">
        <v>621</v>
      </c>
      <c r="BB34" s="37">
        <f t="shared" si="0"/>
        <v>33</v>
      </c>
      <c r="BC34" s="37" t="s">
        <v>622</v>
      </c>
      <c r="BD34" s="37">
        <f t="shared" si="1"/>
        <v>12</v>
      </c>
      <c r="BE34" s="37" t="s">
        <v>623</v>
      </c>
      <c r="BF34" s="37">
        <f t="shared" si="2"/>
        <v>5</v>
      </c>
      <c r="BG34" s="37" t="s">
        <v>755</v>
      </c>
      <c r="BH34" s="37">
        <f t="shared" si="3"/>
        <v>0</v>
      </c>
      <c r="BI34" s="37">
        <f t="shared" si="4"/>
        <v>50</v>
      </c>
      <c r="BJ34" s="37">
        <f t="shared" si="5"/>
        <v>50</v>
      </c>
      <c r="BK34" s="37" t="str">
        <f t="shared" si="6"/>
        <v>yes</v>
      </c>
      <c r="BL34" s="37" t="str">
        <f t="shared" si="7"/>
        <v>no</v>
      </c>
      <c r="BM34" s="37">
        <f t="shared" si="8"/>
        <v>33</v>
      </c>
      <c r="BN34" s="37">
        <f t="shared" si="9"/>
        <v>12</v>
      </c>
      <c r="BO34" s="69">
        <f t="shared" si="10"/>
        <v>0.66</v>
      </c>
      <c r="BP34" s="69">
        <f t="shared" si="11"/>
        <v>0.24</v>
      </c>
      <c r="BQ34" s="70">
        <f>COUNTIFS($C34:$AZ34,$BK34,Results!$T$87:$BQ$87,BQ$1)/((COUNTIF(Results!$T$87:$BQ$87,BQ$1)-COUNTIFS($C34:$AZ34,"N/A",Results!$T$87:$BQ$87,BQ$1)))</f>
        <v>0.76470588235294112</v>
      </c>
      <c r="BR34" s="70">
        <f>COUNTIFS($C34:$AZ34,$BK34,Results!$T$87:$BQ$87,BR$1)/((COUNTIF(Results!$T$87:$BQ$87,BR$1)-COUNTIFS($C34:$AZ34,"N/A",Results!$T$87:$BQ$87,BR$1)))</f>
        <v>0.75</v>
      </c>
      <c r="BS34" s="70">
        <f>COUNTIFS($C34:$AZ34,$BK34,Results!$T$87:$BQ$87,BS$1)/((COUNTIF(Results!$T$87:$BQ$87,BS$1)-COUNTIFS($C34:$AZ34,"N/A",Results!$T$87:$BQ$87,BS$1)))</f>
        <v>0.75</v>
      </c>
      <c r="BT34" s="70">
        <f>COUNTIFS($C34:$AZ34,$BK34,Results!$T$87:$BQ$87,BT$1)/((COUNTIF(Results!$T$87:$BQ$87,BT$1)-COUNTIFS($C34:$AZ34,"N/A",Results!$T$87:$BQ$87,BT$1)))</f>
        <v>0.38461538461538464</v>
      </c>
      <c r="BU34" s="70">
        <f>COUNTIFS($C34:$AZ34,$BK34,Results!$T$89:$BQ$89,BU$1)/((COUNTIF(Results!$T$89:$BQ$89,BU$1)-COUNTIFS($C34:$AZ34,"N/A",Results!$T$89:$BQ$89,BU$1)))</f>
        <v>0.8</v>
      </c>
      <c r="BV34" s="70">
        <f>COUNTIFS($C34:$AZ34,$BK34,Results!$T$89:$BQ$89,BV$1)/((COUNTIF(Results!$T$89:$BQ$89,BV$1)-COUNTIFS($C34:$AZ34,"N/A",Results!$T$89:$BQ$89,BV$1)))</f>
        <v>0.63636363636363635</v>
      </c>
      <c r="BW34" s="70">
        <f>COUNTIFS($C34:$AZ34,$BK34,Results!$T$89:$BQ$89,BW$1)/((COUNTIF(Results!$T$89:$BQ$89,BW$1)-COUNTIFS($C34:$AZ34,"N/A",Results!$T$89:$BQ$89,BW$1)))</f>
        <v>0.44444444444444442</v>
      </c>
      <c r="BX34" s="70">
        <f>COUNTIFS($C34:$AZ34,$BK34,Results!$T$89:$BQ$89,BX$1)/((COUNTIF(Results!$T$89:$BQ$89,BX$1)-COUNTIFS($C34:$AZ34,"N/A",Results!$T$89:$BQ$89,BX$1)))</f>
        <v>0.75</v>
      </c>
      <c r="BY34" s="70">
        <f>COUNTIFS($C34:$AZ34,$BK34,Results!$T$90:$BQ$90,BY$1)/((COUNTIF(Results!$T$90:$BQ$90,BY$1)-COUNTIFS($C34:$AZ34,"N/A",Results!$T$90:$BQ$90,BY$1)))</f>
        <v>0.82352941176470584</v>
      </c>
      <c r="BZ34" s="70">
        <f>COUNTIFS($C34:$AZ34,$BK34,Results!$T$90:$BQ$90,BZ$1)/((COUNTIF(Results!$T$90:$BQ$90,BZ$1)-COUNTIFS($C34:$AZ34,"N/A",Results!$T$90:$BQ$90,BZ$1)))</f>
        <v>0.6470588235294118</v>
      </c>
      <c r="CA34" s="70">
        <f>COUNTIFS($C34:$AZ34,$BK34,Results!$T$90:$BQ$90,CA$1)/((COUNTIF(Results!$T$90:$BQ$90,CA$1)-COUNTIFS($C34:$AZ34,"N/A",Results!$T$90:$BQ$90,CA$1)))</f>
        <v>0.5</v>
      </c>
      <c r="CB34" s="70">
        <f>COUNTIFS($C34:$AZ34,$BK34,Results!$T$91:$BQ$91,CB$1)/((COUNTIF(Results!$T$91:$BQ$91,CB$1)-COUNTIFS($C34:$AZ34,"N/A",Results!$T$91:$BQ$91,CB$1)))</f>
        <v>0.6470588235294118</v>
      </c>
      <c r="CC34" s="70">
        <f>COUNTIFS($C34:$AZ34,$BK34,Results!$T$91:$BQ$91,CC$1)/((COUNTIF(Results!$T$91:$BQ$91,CC$1)-COUNTIFS($C34:$AZ34,"N/A",Results!$T$91:$BQ$91,CC$1)))</f>
        <v>0.82352941176470584</v>
      </c>
      <c r="CD34" s="37"/>
    </row>
    <row r="35" spans="1:82" x14ac:dyDescent="0.3">
      <c r="A35" s="37" t="s">
        <v>336</v>
      </c>
      <c r="B35" s="41" t="s">
        <v>137</v>
      </c>
      <c r="C35" s="25" t="str">
        <f>INDEX(Monitoring_eng!$A$1:$CX$78,MATCH(Analysis!$A35,Monitoring_eng!$A:$A,0),MATCH(Analysis!C$1,Monitoring_eng!$1:$1,0))</f>
        <v>yes</v>
      </c>
      <c r="D35" s="25" t="str">
        <f>INDEX(Monitoring_eng!$A$1:$CX$78,MATCH(Analysis!$A35,Monitoring_eng!$A:$A,0),MATCH(Analysis!D$1,Monitoring_eng!$1:$1,0))</f>
        <v>no</v>
      </c>
      <c r="E35" s="25" t="str">
        <f>INDEX(Monitoring_eng!$A$1:$CX$78,MATCH(Analysis!$A35,Monitoring_eng!$A:$A,0),MATCH(Analysis!E$1,Monitoring_eng!$1:$1,0))</f>
        <v>yes</v>
      </c>
      <c r="F35" s="25" t="str">
        <f>INDEX(Monitoring_eng!$A$1:$CX$78,MATCH(Analysis!$A35,Monitoring_eng!$A:$A,0),MATCH(Analysis!F$1,Monitoring_eng!$1:$1,0))</f>
        <v>yes</v>
      </c>
      <c r="G35" s="25" t="str">
        <f>INDEX(Monitoring_eng!$A$1:$CX$78,MATCH(Analysis!$A35,Monitoring_eng!$A:$A,0),MATCH(Analysis!G$1,Monitoring_eng!$1:$1,0))</f>
        <v>yes</v>
      </c>
      <c r="H35" s="25" t="str">
        <f>INDEX(Monitoring_eng!$A$1:$CX$78,MATCH(Analysis!$A35,Monitoring_eng!$A:$A,0),MATCH(Analysis!H$1,Monitoring_eng!$1:$1,0))</f>
        <v>yes</v>
      </c>
      <c r="I35" s="25" t="str">
        <f>INDEX(Monitoring_eng!$A$1:$CX$78,MATCH(Analysis!$A35,Monitoring_eng!$A:$A,0),MATCH(Analysis!I$1,Monitoring_eng!$1:$1,0))</f>
        <v>yes</v>
      </c>
      <c r="J35" s="25" t="str">
        <f>INDEX(Monitoring_eng!$A$1:$CX$78,MATCH(Analysis!$A35,Monitoring_eng!$A:$A,0),MATCH(Analysis!J$1,Monitoring_eng!$1:$1,0))</f>
        <v>yes</v>
      </c>
      <c r="K35" s="25" t="str">
        <f>INDEX(Monitoring_eng!$A$1:$CX$78,MATCH(Analysis!$A35,Monitoring_eng!$A:$A,0),MATCH(Analysis!K$1,Monitoring_eng!$1:$1,0))</f>
        <v>yes</v>
      </c>
      <c r="L35" s="25" t="str">
        <f>INDEX(Monitoring_eng!$A$1:$CX$78,MATCH(Analysis!$A35,Monitoring_eng!$A:$A,0),MATCH(Analysis!L$1,Monitoring_eng!$1:$1,0))</f>
        <v>yes</v>
      </c>
      <c r="M35" s="25" t="str">
        <f>INDEX(Monitoring_eng!$A$1:$CX$78,MATCH(Analysis!$A35,Monitoring_eng!$A:$A,0),MATCH(Analysis!M$1,Monitoring_eng!$1:$1,0))</f>
        <v>partially</v>
      </c>
      <c r="N35" s="25" t="str">
        <f>INDEX(Monitoring_eng!$A$1:$CX$78,MATCH(Analysis!$A35,Monitoring_eng!$A:$A,0),MATCH(Analysis!N$1,Monitoring_eng!$1:$1,0))</f>
        <v>partially</v>
      </c>
      <c r="O35" s="25" t="str">
        <f>INDEX(Monitoring_eng!$A$1:$CX$78,MATCH(Analysis!$A35,Monitoring_eng!$A:$A,0),MATCH(Analysis!O$1,Monitoring_eng!$1:$1,0))</f>
        <v>partially</v>
      </c>
      <c r="P35" s="25" t="str">
        <f>INDEX(Monitoring_eng!$A$1:$CX$78,MATCH(Analysis!$A35,Monitoring_eng!$A:$A,0),MATCH(Analysis!P$1,Monitoring_eng!$1:$1,0))</f>
        <v>yes</v>
      </c>
      <c r="Q35" s="25" t="str">
        <f>INDEX(Monitoring_eng!$A$1:$CX$78,MATCH(Analysis!$A35,Monitoring_eng!$A:$A,0),MATCH(Analysis!Q$1,Monitoring_eng!$1:$1,0))</f>
        <v>yes</v>
      </c>
      <c r="R35" s="25" t="str">
        <f>INDEX(Monitoring_eng!$A$1:$CX$78,MATCH(Analysis!$A35,Monitoring_eng!$A:$A,0),MATCH(Analysis!R$1,Monitoring_eng!$1:$1,0))</f>
        <v>yes</v>
      </c>
      <c r="S35" s="25" t="str">
        <f>INDEX(Monitoring_eng!$A$1:$CX$78,MATCH(Analysis!$A35,Monitoring_eng!$A:$A,0),MATCH(Analysis!S$1,Monitoring_eng!$1:$1,0))</f>
        <v>yes</v>
      </c>
      <c r="T35" s="25" t="str">
        <f>INDEX(Monitoring_eng!$A$1:$CX$78,MATCH(Analysis!$A35,Monitoring_eng!$A:$A,0),MATCH(Analysis!T$1,Monitoring_eng!$1:$1,0))</f>
        <v>yes</v>
      </c>
      <c r="U35" s="25" t="str">
        <f>INDEX(Monitoring_eng!$A$1:$CX$78,MATCH(Analysis!$A35,Monitoring_eng!$A:$A,0),MATCH(Analysis!U$1,Monitoring_eng!$1:$1,0))</f>
        <v>yes</v>
      </c>
      <c r="V35" s="25" t="str">
        <f>INDEX(Monitoring_eng!$A$1:$CX$78,MATCH(Analysis!$A35,Monitoring_eng!$A:$A,0),MATCH(Analysis!V$1,Monitoring_eng!$1:$1,0))</f>
        <v>yes</v>
      </c>
      <c r="W35" s="25" t="str">
        <f>INDEX(Monitoring_eng!$A$1:$CX$78,MATCH(Analysis!$A35,Monitoring_eng!$A:$A,0),MATCH(Analysis!W$1,Monitoring_eng!$1:$1,0))</f>
        <v>partially</v>
      </c>
      <c r="X35" s="25" t="str">
        <f>INDEX(Monitoring_eng!$A$1:$CX$78,MATCH(Analysis!$A35,Monitoring_eng!$A:$A,0),MATCH(Analysis!X$1,Monitoring_eng!$1:$1,0))</f>
        <v>yes</v>
      </c>
      <c r="Y35" s="25" t="str">
        <f>INDEX(Monitoring_eng!$A$1:$CX$78,MATCH(Analysis!$A35,Monitoring_eng!$A:$A,0),MATCH(Analysis!Y$1,Monitoring_eng!$1:$1,0))</f>
        <v>yes</v>
      </c>
      <c r="Z35" s="25" t="str">
        <f>INDEX(Monitoring_eng!$A$1:$CX$78,MATCH(Analysis!$A35,Monitoring_eng!$A:$A,0),MATCH(Analysis!Z$1,Monitoring_eng!$1:$1,0))</f>
        <v>yes</v>
      </c>
      <c r="AA35" s="25" t="str">
        <f>INDEX(Monitoring_eng!$A$1:$CX$78,MATCH(Analysis!$A35,Monitoring_eng!$A:$A,0),MATCH(Analysis!AA$1,Monitoring_eng!$1:$1,0))</f>
        <v>yes</v>
      </c>
      <c r="AB35" s="25" t="str">
        <f>INDEX(Monitoring_eng!$A$1:$CX$78,MATCH(Analysis!$A35,Monitoring_eng!$A:$A,0),MATCH(Analysis!AB$1,Monitoring_eng!$1:$1,0))</f>
        <v>yes</v>
      </c>
      <c r="AC35" s="25" t="str">
        <f>INDEX(Monitoring_eng!$A$1:$CX$78,MATCH(Analysis!$A35,Monitoring_eng!$A:$A,0),MATCH(Analysis!AC$1,Monitoring_eng!$1:$1,0))</f>
        <v>partially</v>
      </c>
      <c r="AD35" s="25" t="str">
        <f>INDEX(Monitoring_eng!$A$1:$CX$78,MATCH(Analysis!$A35,Monitoring_eng!$A:$A,0),MATCH(Analysis!AD$1,Monitoring_eng!$1:$1,0))</f>
        <v>partially</v>
      </c>
      <c r="AE35" s="25" t="str">
        <f>INDEX(Monitoring_eng!$A$1:$CX$78,MATCH(Analysis!$A35,Monitoring_eng!$A:$A,0),MATCH(Analysis!AE$1,Monitoring_eng!$1:$1,0))</f>
        <v>yes</v>
      </c>
      <c r="AF35" s="25" t="str">
        <f>INDEX(Monitoring_eng!$A$1:$CX$78,MATCH(Analysis!$A35,Monitoring_eng!$A:$A,0),MATCH(Analysis!AF$1,Monitoring_eng!$1:$1,0))</f>
        <v>yes</v>
      </c>
      <c r="AG35" s="25" t="str">
        <f>INDEX(Monitoring_eng!$A$1:$CX$78,MATCH(Analysis!$A35,Monitoring_eng!$A:$A,0),MATCH(Analysis!AG$1,Monitoring_eng!$1:$1,0))</f>
        <v>yes</v>
      </c>
      <c r="AH35" s="25" t="str">
        <f>INDEX(Monitoring_eng!$A$1:$CX$78,MATCH(Analysis!$A35,Monitoring_eng!$A:$A,0),MATCH(Analysis!AH$1,Monitoring_eng!$1:$1,0))</f>
        <v>no</v>
      </c>
      <c r="AI35" s="25" t="str">
        <f>INDEX(Monitoring_eng!$A$1:$CX$78,MATCH(Analysis!$A35,Monitoring_eng!$A:$A,0),MATCH(Analysis!AI$1,Monitoring_eng!$1:$1,0))</f>
        <v>yes</v>
      </c>
      <c r="AJ35" s="25" t="str">
        <f>INDEX(Monitoring_eng!$A$1:$CX$78,MATCH(Analysis!$A35,Monitoring_eng!$A:$A,0),MATCH(Analysis!AJ$1,Monitoring_eng!$1:$1,0))</f>
        <v>yes</v>
      </c>
      <c r="AK35" s="25" t="str">
        <f>INDEX(Monitoring_eng!$A$1:$CX$78,MATCH(Analysis!$A35,Monitoring_eng!$A:$A,0),MATCH(Analysis!AK$1,Monitoring_eng!$1:$1,0))</f>
        <v>yes</v>
      </c>
      <c r="AL35" s="25" t="str">
        <f>INDEX(Monitoring_eng!$A$1:$CX$78,MATCH(Analysis!$A35,Monitoring_eng!$A:$A,0),MATCH(Analysis!AL$1,Monitoring_eng!$1:$1,0))</f>
        <v>partially</v>
      </c>
      <c r="AM35" s="25" t="str">
        <f>INDEX(Monitoring_eng!$A$1:$CX$78,MATCH(Analysis!$A35,Monitoring_eng!$A:$A,0),MATCH(Analysis!AM$1,Monitoring_eng!$1:$1,0))</f>
        <v>yes</v>
      </c>
      <c r="AN35" s="25" t="str">
        <f>INDEX(Monitoring_eng!$A$1:$CX$78,MATCH(Analysis!$A35,Monitoring_eng!$A:$A,0),MATCH(Analysis!AN$1,Monitoring_eng!$1:$1,0))</f>
        <v>yes</v>
      </c>
      <c r="AO35" s="25" t="str">
        <f>INDEX(Monitoring_eng!$A$1:$CX$78,MATCH(Analysis!$A35,Monitoring_eng!$A:$A,0),MATCH(Analysis!AO$1,Monitoring_eng!$1:$1,0))</f>
        <v>yes</v>
      </c>
      <c r="AP35" s="25" t="str">
        <f>INDEX(Monitoring_eng!$A$1:$CX$78,MATCH(Analysis!$A35,Monitoring_eng!$A:$A,0),MATCH(Analysis!AP$1,Monitoring_eng!$1:$1,0))</f>
        <v>yes</v>
      </c>
      <c r="AQ35" s="25" t="str">
        <f>INDEX(Monitoring_eng!$A$1:$CX$78,MATCH(Analysis!$A35,Monitoring_eng!$A:$A,0),MATCH(Analysis!AQ$1,Monitoring_eng!$1:$1,0))</f>
        <v>yes</v>
      </c>
      <c r="AR35" s="25" t="str">
        <f>INDEX(Monitoring_eng!$A$1:$CX$78,MATCH(Analysis!$A35,Monitoring_eng!$A:$A,0),MATCH(Analysis!AR$1,Monitoring_eng!$1:$1,0))</f>
        <v>no</v>
      </c>
      <c r="AS35" s="25" t="str">
        <f>INDEX(Monitoring_eng!$A$1:$CX$78,MATCH(Analysis!$A35,Monitoring_eng!$A:$A,0),MATCH(Analysis!AS$1,Monitoring_eng!$1:$1,0))</f>
        <v>partially</v>
      </c>
      <c r="AT35" s="25" t="str">
        <f>INDEX(Monitoring_eng!$A$1:$CX$78,MATCH(Analysis!$A35,Monitoring_eng!$A:$A,0),MATCH(Analysis!AT$1,Monitoring_eng!$1:$1,0))</f>
        <v>yes</v>
      </c>
      <c r="AU35" s="25" t="str">
        <f>INDEX(Monitoring_eng!$A$1:$CX$78,MATCH(Analysis!$A35,Monitoring_eng!$A:$A,0),MATCH(Analysis!AU$1,Monitoring_eng!$1:$1,0))</f>
        <v>yes</v>
      </c>
      <c r="AV35" s="25" t="str">
        <f>INDEX(Monitoring_eng!$A$1:$CX$78,MATCH(Analysis!$A35,Monitoring_eng!$A:$A,0),MATCH(Analysis!AV$1,Monitoring_eng!$1:$1,0))</f>
        <v>yes</v>
      </c>
      <c r="AW35" s="25" t="str">
        <f>INDEX(Monitoring_eng!$A$1:$CX$78,MATCH(Analysis!$A35,Monitoring_eng!$A:$A,0),MATCH(Analysis!AW$1,Monitoring_eng!$1:$1,0))</f>
        <v>yes</v>
      </c>
      <c r="AX35" s="25" t="str">
        <f>INDEX(Monitoring_eng!$A$1:$CX$78,MATCH(Analysis!$A35,Monitoring_eng!$A:$A,0),MATCH(Analysis!AX$1,Monitoring_eng!$1:$1,0))</f>
        <v>yes</v>
      </c>
      <c r="AY35" s="25" t="str">
        <f>INDEX(Monitoring_eng!$A$1:$CX$78,MATCH(Analysis!$A35,Monitoring_eng!$A:$A,0),MATCH(Analysis!AY$1,Monitoring_eng!$1:$1,0))</f>
        <v>yes</v>
      </c>
      <c r="AZ35" s="25" t="str">
        <f>INDEX(Monitoring_eng!$A$1:$CX$78,MATCH(Analysis!$A35,Monitoring_eng!$A:$A,0),MATCH(Analysis!AZ$1,Monitoring_eng!$1:$1,0))</f>
        <v>yes</v>
      </c>
      <c r="BA35" s="37" t="s">
        <v>621</v>
      </c>
      <c r="BB35" s="37">
        <f t="shared" si="0"/>
        <v>39</v>
      </c>
      <c r="BC35" s="37" t="s">
        <v>622</v>
      </c>
      <c r="BD35" s="37">
        <f t="shared" si="1"/>
        <v>3</v>
      </c>
      <c r="BE35" s="37" t="s">
        <v>623</v>
      </c>
      <c r="BF35" s="37">
        <f t="shared" si="2"/>
        <v>8</v>
      </c>
      <c r="BG35" s="37" t="s">
        <v>755</v>
      </c>
      <c r="BH35" s="37">
        <f t="shared" si="3"/>
        <v>0</v>
      </c>
      <c r="BI35" s="37">
        <f t="shared" si="4"/>
        <v>50</v>
      </c>
      <c r="BJ35" s="37">
        <f t="shared" si="5"/>
        <v>50</v>
      </c>
      <c r="BK35" s="37" t="str">
        <f t="shared" si="6"/>
        <v>yes</v>
      </c>
      <c r="BL35" s="37" t="str">
        <f t="shared" si="7"/>
        <v>no</v>
      </c>
      <c r="BM35" s="37">
        <f t="shared" si="8"/>
        <v>39</v>
      </c>
      <c r="BN35" s="37">
        <f t="shared" si="9"/>
        <v>3</v>
      </c>
      <c r="BO35" s="69">
        <f t="shared" si="10"/>
        <v>0.78</v>
      </c>
      <c r="BP35" s="69">
        <f t="shared" si="11"/>
        <v>0.06</v>
      </c>
      <c r="BQ35" s="70">
        <f>COUNTIFS($C35:$AZ35,$BK35,Results!$T$87:$BQ$87,BQ$1)/((COUNTIF(Results!$T$87:$BQ$87,BQ$1)-COUNTIFS($C35:$AZ35,"N/A",Results!$T$87:$BQ$87,BQ$1)))</f>
        <v>0.82352941176470584</v>
      </c>
      <c r="BR35" s="70">
        <f>COUNTIFS($C35:$AZ35,$BK35,Results!$T$87:$BQ$87,BR$1)/((COUNTIF(Results!$T$87:$BQ$87,BR$1)-COUNTIFS($C35:$AZ35,"N/A",Results!$T$87:$BQ$87,BR$1)))</f>
        <v>0.75</v>
      </c>
      <c r="BS35" s="70">
        <f>COUNTIFS($C35:$AZ35,$BK35,Results!$T$87:$BQ$87,BS$1)/((COUNTIF(Results!$T$87:$BQ$87,BS$1)-COUNTIFS($C35:$AZ35,"N/A",Results!$T$87:$BQ$87,BS$1)))</f>
        <v>1</v>
      </c>
      <c r="BT35" s="70">
        <f>COUNTIFS($C35:$AZ35,$BK35,Results!$T$87:$BQ$87,BT$1)/((COUNTIF(Results!$T$87:$BQ$87,BT$1)-COUNTIFS($C35:$AZ35,"N/A",Results!$T$87:$BQ$87,BT$1)))</f>
        <v>0.61538461538461542</v>
      </c>
      <c r="BU35" s="70">
        <f>COUNTIFS($C35:$AZ35,$BK35,Results!$T$89:$BQ$89,BU$1)/((COUNTIF(Results!$T$89:$BQ$89,BU$1)-COUNTIFS($C35:$AZ35,"N/A",Results!$T$89:$BQ$89,BU$1)))</f>
        <v>0.66666666666666663</v>
      </c>
      <c r="BV35" s="70">
        <f>COUNTIFS($C35:$AZ35,$BK35,Results!$T$89:$BQ$89,BV$1)/((COUNTIF(Results!$T$89:$BQ$89,BV$1)-COUNTIFS($C35:$AZ35,"N/A",Results!$T$89:$BQ$89,BV$1)))</f>
        <v>0.86363636363636365</v>
      </c>
      <c r="BW35" s="70">
        <f>COUNTIFS($C35:$AZ35,$BK35,Results!$T$89:$BQ$89,BW$1)/((COUNTIF(Results!$T$89:$BQ$89,BW$1)-COUNTIFS($C35:$AZ35,"N/A",Results!$T$89:$BQ$89,BW$1)))</f>
        <v>0.66666666666666663</v>
      </c>
      <c r="BX35" s="70">
        <f>COUNTIFS($C35:$AZ35,$BK35,Results!$T$89:$BQ$89,BX$1)/((COUNTIF(Results!$T$89:$BQ$89,BX$1)-COUNTIFS($C35:$AZ35,"N/A",Results!$T$89:$BQ$89,BX$1)))</f>
        <v>1</v>
      </c>
      <c r="BY35" s="70">
        <f>COUNTIFS($C35:$AZ35,$BK35,Results!$T$90:$BQ$90,BY$1)/((COUNTIF(Results!$T$90:$BQ$90,BY$1)-COUNTIFS($C35:$AZ35,"N/A",Results!$T$90:$BQ$90,BY$1)))</f>
        <v>0.82352941176470584</v>
      </c>
      <c r="BZ35" s="70">
        <f>COUNTIFS($C35:$AZ35,$BK35,Results!$T$90:$BQ$90,BZ$1)/((COUNTIF(Results!$T$90:$BQ$90,BZ$1)-COUNTIFS($C35:$AZ35,"N/A",Results!$T$90:$BQ$90,BZ$1)))</f>
        <v>0.82352941176470584</v>
      </c>
      <c r="CA35" s="70">
        <f>COUNTIFS($C35:$AZ35,$BK35,Results!$T$90:$BQ$90,CA$1)/((COUNTIF(Results!$T$90:$BQ$90,CA$1)-COUNTIFS($C35:$AZ35,"N/A",Results!$T$90:$BQ$90,CA$1)))</f>
        <v>0.6875</v>
      </c>
      <c r="CB35" s="70">
        <f>COUNTIFS($C35:$AZ35,$BK35,Results!$T$91:$BQ$91,CB$1)/((COUNTIF(Results!$T$91:$BQ$91,CB$1)-COUNTIFS($C35:$AZ35,"N/A",Results!$T$91:$BQ$91,CB$1)))</f>
        <v>0.82352941176470584</v>
      </c>
      <c r="CC35" s="70">
        <f>COUNTIFS($C35:$AZ35,$BK35,Results!$T$91:$BQ$91,CC$1)/((COUNTIF(Results!$T$91:$BQ$91,CC$1)-COUNTIFS($C35:$AZ35,"N/A",Results!$T$91:$BQ$91,CC$1)))</f>
        <v>0.82352941176470584</v>
      </c>
      <c r="CD35" s="37"/>
    </row>
    <row r="36" spans="1:82" x14ac:dyDescent="0.3">
      <c r="A36" s="37" t="s">
        <v>337</v>
      </c>
      <c r="B36" s="44" t="s">
        <v>138</v>
      </c>
      <c r="C36" s="25" t="str">
        <f>INDEX(Monitoring_eng!$A$1:$CX$78,MATCH(Analysis!$A36,Monitoring_eng!$A:$A,0),MATCH(Analysis!C$1,Monitoring_eng!$1:$1,0))</f>
        <v>yes</v>
      </c>
      <c r="D36" s="25" t="str">
        <f>INDEX(Monitoring_eng!$A$1:$CX$78,MATCH(Analysis!$A36,Monitoring_eng!$A:$A,0),MATCH(Analysis!D$1,Monitoring_eng!$1:$1,0))</f>
        <v>no</v>
      </c>
      <c r="E36" s="25" t="str">
        <f>INDEX(Monitoring_eng!$A$1:$CX$78,MATCH(Analysis!$A36,Monitoring_eng!$A:$A,0),MATCH(Analysis!E$1,Monitoring_eng!$1:$1,0))</f>
        <v>no</v>
      </c>
      <c r="F36" s="25" t="str">
        <f>INDEX(Monitoring_eng!$A$1:$CX$78,MATCH(Analysis!$A36,Monitoring_eng!$A:$A,0),MATCH(Analysis!F$1,Monitoring_eng!$1:$1,0))</f>
        <v>yes</v>
      </c>
      <c r="G36" s="25" t="str">
        <f>INDEX(Monitoring_eng!$A$1:$CX$78,MATCH(Analysis!$A36,Monitoring_eng!$A:$A,0),MATCH(Analysis!G$1,Monitoring_eng!$1:$1,0))</f>
        <v>no</v>
      </c>
      <c r="H36" s="25" t="str">
        <f>INDEX(Monitoring_eng!$A$1:$CX$78,MATCH(Analysis!$A36,Monitoring_eng!$A:$A,0),MATCH(Analysis!H$1,Monitoring_eng!$1:$1,0))</f>
        <v>yes</v>
      </c>
      <c r="I36" s="25" t="str">
        <f>INDEX(Monitoring_eng!$A$1:$CX$78,MATCH(Analysis!$A36,Monitoring_eng!$A:$A,0),MATCH(Analysis!I$1,Monitoring_eng!$1:$1,0))</f>
        <v>yes</v>
      </c>
      <c r="J36" s="25" t="str">
        <f>INDEX(Monitoring_eng!$A$1:$CX$78,MATCH(Analysis!$A36,Monitoring_eng!$A:$A,0),MATCH(Analysis!J$1,Monitoring_eng!$1:$1,0))</f>
        <v>yes</v>
      </c>
      <c r="K36" s="25" t="str">
        <f>INDEX(Monitoring_eng!$A$1:$CX$78,MATCH(Analysis!$A36,Monitoring_eng!$A:$A,0),MATCH(Analysis!K$1,Monitoring_eng!$1:$1,0))</f>
        <v>yes</v>
      </c>
      <c r="L36" s="25" t="str">
        <f>INDEX(Monitoring_eng!$A$1:$CX$78,MATCH(Analysis!$A36,Monitoring_eng!$A:$A,0),MATCH(Analysis!L$1,Monitoring_eng!$1:$1,0))</f>
        <v>yes</v>
      </c>
      <c r="M36" s="25" t="str">
        <f>INDEX(Monitoring_eng!$A$1:$CX$78,MATCH(Analysis!$A36,Monitoring_eng!$A:$A,0),MATCH(Analysis!M$1,Monitoring_eng!$1:$1,0))</f>
        <v>yes</v>
      </c>
      <c r="N36" s="25" t="str">
        <f>INDEX(Monitoring_eng!$A$1:$CX$78,MATCH(Analysis!$A36,Monitoring_eng!$A:$A,0),MATCH(Analysis!N$1,Monitoring_eng!$1:$1,0))</f>
        <v>no</v>
      </c>
      <c r="O36" s="25" t="str">
        <f>INDEX(Monitoring_eng!$A$1:$CX$78,MATCH(Analysis!$A36,Monitoring_eng!$A:$A,0),MATCH(Analysis!O$1,Monitoring_eng!$1:$1,0))</f>
        <v>partially</v>
      </c>
      <c r="P36" s="25" t="str">
        <f>INDEX(Monitoring_eng!$A$1:$CX$78,MATCH(Analysis!$A36,Monitoring_eng!$A:$A,0),MATCH(Analysis!P$1,Monitoring_eng!$1:$1,0))</f>
        <v>yes</v>
      </c>
      <c r="Q36" s="25" t="str">
        <f>INDEX(Monitoring_eng!$A$1:$CX$78,MATCH(Analysis!$A36,Monitoring_eng!$A:$A,0),MATCH(Analysis!Q$1,Monitoring_eng!$1:$1,0))</f>
        <v>yes</v>
      </c>
      <c r="R36" s="25" t="str">
        <f>INDEX(Monitoring_eng!$A$1:$CX$78,MATCH(Analysis!$A36,Monitoring_eng!$A:$A,0),MATCH(Analysis!R$1,Monitoring_eng!$1:$1,0))</f>
        <v>yes</v>
      </c>
      <c r="S36" s="25" t="str">
        <f>INDEX(Monitoring_eng!$A$1:$CX$78,MATCH(Analysis!$A36,Monitoring_eng!$A:$A,0),MATCH(Analysis!S$1,Monitoring_eng!$1:$1,0))</f>
        <v>no</v>
      </c>
      <c r="T36" s="25" t="str">
        <f>INDEX(Monitoring_eng!$A$1:$CX$78,MATCH(Analysis!$A36,Monitoring_eng!$A:$A,0),MATCH(Analysis!T$1,Monitoring_eng!$1:$1,0))</f>
        <v>no</v>
      </c>
      <c r="U36" s="25" t="str">
        <f>INDEX(Monitoring_eng!$A$1:$CX$78,MATCH(Analysis!$A36,Monitoring_eng!$A:$A,0),MATCH(Analysis!U$1,Monitoring_eng!$1:$1,0))</f>
        <v>yes</v>
      </c>
      <c r="V36" s="25" t="str">
        <f>INDEX(Monitoring_eng!$A$1:$CX$78,MATCH(Analysis!$A36,Monitoring_eng!$A:$A,0),MATCH(Analysis!V$1,Monitoring_eng!$1:$1,0))</f>
        <v>yes</v>
      </c>
      <c r="W36" s="25" t="str">
        <f>INDEX(Monitoring_eng!$A$1:$CX$78,MATCH(Analysis!$A36,Monitoring_eng!$A:$A,0),MATCH(Analysis!W$1,Monitoring_eng!$1:$1,0))</f>
        <v>partially</v>
      </c>
      <c r="X36" s="25" t="str">
        <f>INDEX(Monitoring_eng!$A$1:$CX$78,MATCH(Analysis!$A36,Monitoring_eng!$A:$A,0),MATCH(Analysis!X$1,Monitoring_eng!$1:$1,0))</f>
        <v>yes</v>
      </c>
      <c r="Y36" s="25" t="str">
        <f>INDEX(Monitoring_eng!$A$1:$CX$78,MATCH(Analysis!$A36,Monitoring_eng!$A:$A,0),MATCH(Analysis!Y$1,Monitoring_eng!$1:$1,0))</f>
        <v>yes</v>
      </c>
      <c r="Z36" s="25" t="str">
        <f>INDEX(Monitoring_eng!$A$1:$CX$78,MATCH(Analysis!$A36,Monitoring_eng!$A:$A,0),MATCH(Analysis!Z$1,Monitoring_eng!$1:$1,0))</f>
        <v>yes</v>
      </c>
      <c r="AA36" s="25" t="str">
        <f>INDEX(Monitoring_eng!$A$1:$CX$78,MATCH(Analysis!$A36,Monitoring_eng!$A:$A,0),MATCH(Analysis!AA$1,Monitoring_eng!$1:$1,0))</f>
        <v>yes</v>
      </c>
      <c r="AB36" s="25" t="str">
        <f>INDEX(Monitoring_eng!$A$1:$CX$78,MATCH(Analysis!$A36,Monitoring_eng!$A:$A,0),MATCH(Analysis!AB$1,Monitoring_eng!$1:$1,0))</f>
        <v>yes</v>
      </c>
      <c r="AC36" s="25" t="str">
        <f>INDEX(Monitoring_eng!$A$1:$CX$78,MATCH(Analysis!$A36,Monitoring_eng!$A:$A,0),MATCH(Analysis!AC$1,Monitoring_eng!$1:$1,0))</f>
        <v>partially</v>
      </c>
      <c r="AD36" s="25" t="str">
        <f>INDEX(Monitoring_eng!$A$1:$CX$78,MATCH(Analysis!$A36,Monitoring_eng!$A:$A,0),MATCH(Analysis!AD$1,Monitoring_eng!$1:$1,0))</f>
        <v>partially</v>
      </c>
      <c r="AE36" s="25" t="str">
        <f>INDEX(Monitoring_eng!$A$1:$CX$78,MATCH(Analysis!$A36,Monitoring_eng!$A:$A,0),MATCH(Analysis!AE$1,Monitoring_eng!$1:$1,0))</f>
        <v>yes</v>
      </c>
      <c r="AF36" s="25" t="str">
        <f>INDEX(Monitoring_eng!$A$1:$CX$78,MATCH(Analysis!$A36,Monitoring_eng!$A:$A,0),MATCH(Analysis!AF$1,Monitoring_eng!$1:$1,0))</f>
        <v>no</v>
      </c>
      <c r="AG36" s="25" t="str">
        <f>INDEX(Monitoring_eng!$A$1:$CX$78,MATCH(Analysis!$A36,Monitoring_eng!$A:$A,0),MATCH(Analysis!AG$1,Monitoring_eng!$1:$1,0))</f>
        <v>yes</v>
      </c>
      <c r="AH36" s="25" t="str">
        <f>INDEX(Monitoring_eng!$A$1:$CX$78,MATCH(Analysis!$A36,Monitoring_eng!$A:$A,0),MATCH(Analysis!AH$1,Monitoring_eng!$1:$1,0))</f>
        <v>no</v>
      </c>
      <c r="AI36" s="25" t="str">
        <f>INDEX(Monitoring_eng!$A$1:$CX$78,MATCH(Analysis!$A36,Monitoring_eng!$A:$A,0),MATCH(Analysis!AI$1,Monitoring_eng!$1:$1,0))</f>
        <v>yes</v>
      </c>
      <c r="AJ36" s="25" t="str">
        <f>INDEX(Monitoring_eng!$A$1:$CX$78,MATCH(Analysis!$A36,Monitoring_eng!$A:$A,0),MATCH(Analysis!AJ$1,Monitoring_eng!$1:$1,0))</f>
        <v>yes</v>
      </c>
      <c r="AK36" s="25" t="str">
        <f>INDEX(Monitoring_eng!$A$1:$CX$78,MATCH(Analysis!$A36,Monitoring_eng!$A:$A,0),MATCH(Analysis!AK$1,Monitoring_eng!$1:$1,0))</f>
        <v>yes</v>
      </c>
      <c r="AL36" s="25" t="str">
        <f>INDEX(Monitoring_eng!$A$1:$CX$78,MATCH(Analysis!$A36,Monitoring_eng!$A:$A,0),MATCH(Analysis!AL$1,Monitoring_eng!$1:$1,0))</f>
        <v>partially</v>
      </c>
      <c r="AM36" s="25" t="str">
        <f>INDEX(Monitoring_eng!$A$1:$CX$78,MATCH(Analysis!$A36,Monitoring_eng!$A:$A,0),MATCH(Analysis!AM$1,Monitoring_eng!$1:$1,0))</f>
        <v>yes</v>
      </c>
      <c r="AN36" s="25" t="str">
        <f>INDEX(Monitoring_eng!$A$1:$CX$78,MATCH(Analysis!$A36,Monitoring_eng!$A:$A,0),MATCH(Analysis!AN$1,Monitoring_eng!$1:$1,0))</f>
        <v>yes</v>
      </c>
      <c r="AO36" s="25" t="str">
        <f>INDEX(Monitoring_eng!$A$1:$CX$78,MATCH(Analysis!$A36,Monitoring_eng!$A:$A,0),MATCH(Analysis!AO$1,Monitoring_eng!$1:$1,0))</f>
        <v>yes</v>
      </c>
      <c r="AP36" s="25" t="str">
        <f>INDEX(Monitoring_eng!$A$1:$CX$78,MATCH(Analysis!$A36,Monitoring_eng!$A:$A,0),MATCH(Analysis!AP$1,Monitoring_eng!$1:$1,0))</f>
        <v>no</v>
      </c>
      <c r="AQ36" s="25" t="str">
        <f>INDEX(Monitoring_eng!$A$1:$CX$78,MATCH(Analysis!$A36,Monitoring_eng!$A:$A,0),MATCH(Analysis!AQ$1,Monitoring_eng!$1:$1,0))</f>
        <v>yes</v>
      </c>
      <c r="AR36" s="25" t="str">
        <f>INDEX(Monitoring_eng!$A$1:$CX$78,MATCH(Analysis!$A36,Monitoring_eng!$A:$A,0),MATCH(Analysis!AR$1,Monitoring_eng!$1:$1,0))</f>
        <v>no</v>
      </c>
      <c r="AS36" s="25" t="str">
        <f>INDEX(Monitoring_eng!$A$1:$CX$78,MATCH(Analysis!$A36,Monitoring_eng!$A:$A,0),MATCH(Analysis!AS$1,Monitoring_eng!$1:$1,0))</f>
        <v>no</v>
      </c>
      <c r="AT36" s="25" t="str">
        <f>INDEX(Monitoring_eng!$A$1:$CX$78,MATCH(Analysis!$A36,Monitoring_eng!$A:$A,0),MATCH(Analysis!AT$1,Monitoring_eng!$1:$1,0))</f>
        <v>yes</v>
      </c>
      <c r="AU36" s="25" t="str">
        <f>INDEX(Monitoring_eng!$A$1:$CX$78,MATCH(Analysis!$A36,Monitoring_eng!$A:$A,0),MATCH(Analysis!AU$1,Monitoring_eng!$1:$1,0))</f>
        <v>no</v>
      </c>
      <c r="AV36" s="25" t="str">
        <f>INDEX(Monitoring_eng!$A$1:$CX$78,MATCH(Analysis!$A36,Monitoring_eng!$A:$A,0),MATCH(Analysis!AV$1,Monitoring_eng!$1:$1,0))</f>
        <v>yes</v>
      </c>
      <c r="AW36" s="25" t="str">
        <f>INDEX(Monitoring_eng!$A$1:$CX$78,MATCH(Analysis!$A36,Monitoring_eng!$A:$A,0),MATCH(Analysis!AW$1,Monitoring_eng!$1:$1,0))</f>
        <v>yes</v>
      </c>
      <c r="AX36" s="25" t="str">
        <f>INDEX(Monitoring_eng!$A$1:$CX$78,MATCH(Analysis!$A36,Monitoring_eng!$A:$A,0),MATCH(Analysis!AX$1,Monitoring_eng!$1:$1,0))</f>
        <v>yes</v>
      </c>
      <c r="AY36" s="25" t="str">
        <f>INDEX(Monitoring_eng!$A$1:$CX$78,MATCH(Analysis!$A36,Monitoring_eng!$A:$A,0),MATCH(Analysis!AY$1,Monitoring_eng!$1:$1,0))</f>
        <v>yes</v>
      </c>
      <c r="AZ36" s="25" t="str">
        <f>INDEX(Monitoring_eng!$A$1:$CX$78,MATCH(Analysis!$A36,Monitoring_eng!$A:$A,0),MATCH(Analysis!AZ$1,Monitoring_eng!$1:$1,0))</f>
        <v>yes</v>
      </c>
      <c r="BA36" s="37" t="s">
        <v>621</v>
      </c>
      <c r="BB36" s="37">
        <f t="shared" si="0"/>
        <v>33</v>
      </c>
      <c r="BC36" s="37" t="s">
        <v>622</v>
      </c>
      <c r="BD36" s="37">
        <f t="shared" si="1"/>
        <v>12</v>
      </c>
      <c r="BE36" s="37" t="s">
        <v>623</v>
      </c>
      <c r="BF36" s="37">
        <f t="shared" si="2"/>
        <v>5</v>
      </c>
      <c r="BG36" s="37" t="s">
        <v>755</v>
      </c>
      <c r="BH36" s="37">
        <f t="shared" si="3"/>
        <v>0</v>
      </c>
      <c r="BI36" s="37">
        <f t="shared" si="4"/>
        <v>50</v>
      </c>
      <c r="BJ36" s="37">
        <f t="shared" si="5"/>
        <v>50</v>
      </c>
      <c r="BK36" s="37" t="str">
        <f t="shared" si="6"/>
        <v>yes</v>
      </c>
      <c r="BL36" s="37" t="str">
        <f t="shared" si="7"/>
        <v>no</v>
      </c>
      <c r="BM36" s="37">
        <f t="shared" si="8"/>
        <v>33</v>
      </c>
      <c r="BN36" s="37">
        <f t="shared" si="9"/>
        <v>12</v>
      </c>
      <c r="BO36" s="69">
        <f t="shared" si="10"/>
        <v>0.66</v>
      </c>
      <c r="BP36" s="69">
        <f t="shared" si="11"/>
        <v>0.24</v>
      </c>
      <c r="BQ36" s="70">
        <f>COUNTIFS($C36:$AZ36,$BK36,Results!$T$87:$BQ$87,BQ$1)/((COUNTIF(Results!$T$87:$BQ$87,BQ$1)-COUNTIFS($C36:$AZ36,"N/A",Results!$T$87:$BQ$87,BQ$1)))</f>
        <v>0.58823529411764708</v>
      </c>
      <c r="BR36" s="70">
        <f>COUNTIFS($C36:$AZ36,$BK36,Results!$T$87:$BQ$87,BR$1)/((COUNTIF(Results!$T$87:$BQ$87,BR$1)-COUNTIFS($C36:$AZ36,"N/A",Results!$T$87:$BQ$87,BR$1)))</f>
        <v>0.83333333333333337</v>
      </c>
      <c r="BS36" s="70">
        <f>COUNTIFS($C36:$AZ36,$BK36,Results!$T$87:$BQ$87,BS$1)/((COUNTIF(Results!$T$87:$BQ$87,BS$1)-COUNTIFS($C36:$AZ36,"N/A",Results!$T$87:$BQ$87,BS$1)))</f>
        <v>0.875</v>
      </c>
      <c r="BT36" s="70">
        <f>COUNTIFS($C36:$AZ36,$BK36,Results!$T$87:$BQ$87,BT$1)/((COUNTIF(Results!$T$87:$BQ$87,BT$1)-COUNTIFS($C36:$AZ36,"N/A",Results!$T$87:$BQ$87,BT$1)))</f>
        <v>0.46153846153846156</v>
      </c>
      <c r="BU36" s="70">
        <f>COUNTIFS($C36:$AZ36,$BK36,Results!$T$89:$BQ$89,BU$1)/((COUNTIF(Results!$T$89:$BQ$89,BU$1)-COUNTIFS($C36:$AZ36,"N/A",Results!$T$89:$BQ$89,BU$1)))</f>
        <v>0.4</v>
      </c>
      <c r="BV36" s="70">
        <f>COUNTIFS($C36:$AZ36,$BK36,Results!$T$89:$BQ$89,BV$1)/((COUNTIF(Results!$T$89:$BQ$89,BV$1)-COUNTIFS($C36:$AZ36,"N/A",Results!$T$89:$BQ$89,BV$1)))</f>
        <v>0.81818181818181823</v>
      </c>
      <c r="BW36" s="70">
        <f>COUNTIFS($C36:$AZ36,$BK36,Results!$T$89:$BQ$89,BW$1)/((COUNTIF(Results!$T$89:$BQ$89,BW$1)-COUNTIFS($C36:$AZ36,"N/A",Results!$T$89:$BQ$89,BW$1)))</f>
        <v>0.55555555555555558</v>
      </c>
      <c r="BX36" s="70">
        <f>COUNTIFS($C36:$AZ36,$BK36,Results!$T$89:$BQ$89,BX$1)/((COUNTIF(Results!$T$89:$BQ$89,BX$1)-COUNTIFS($C36:$AZ36,"N/A",Results!$T$89:$BQ$89,BX$1)))</f>
        <v>1</v>
      </c>
      <c r="BY36" s="70">
        <f>COUNTIFS($C36:$AZ36,$BK36,Results!$T$90:$BQ$90,BY$1)/((COUNTIF(Results!$T$90:$BQ$90,BY$1)-COUNTIFS($C36:$AZ36,"N/A",Results!$T$90:$BQ$90,BY$1)))</f>
        <v>0.76470588235294112</v>
      </c>
      <c r="BZ36" s="70">
        <f>COUNTIFS($C36:$AZ36,$BK36,Results!$T$90:$BQ$90,BZ$1)/((COUNTIF(Results!$T$90:$BQ$90,BZ$1)-COUNTIFS($C36:$AZ36,"N/A",Results!$T$90:$BQ$90,BZ$1)))</f>
        <v>0.76470588235294112</v>
      </c>
      <c r="CA36" s="70">
        <f>COUNTIFS($C36:$AZ36,$BK36,Results!$T$90:$BQ$90,CA$1)/((COUNTIF(Results!$T$90:$BQ$90,CA$1)-COUNTIFS($C36:$AZ36,"N/A",Results!$T$90:$BQ$90,CA$1)))</f>
        <v>0.4375</v>
      </c>
      <c r="CB36" s="70">
        <f>COUNTIFS($C36:$AZ36,$BK36,Results!$T$91:$BQ$91,CB$1)/((COUNTIF(Results!$T$91:$BQ$91,CB$1)-COUNTIFS($C36:$AZ36,"N/A",Results!$T$91:$BQ$91,CB$1)))</f>
        <v>0.76470588235294112</v>
      </c>
      <c r="CC36" s="70">
        <f>COUNTIFS($C36:$AZ36,$BK36,Results!$T$91:$BQ$91,CC$1)/((COUNTIF(Results!$T$91:$BQ$91,CC$1)-COUNTIFS($C36:$AZ36,"N/A",Results!$T$91:$BQ$91,CC$1)))</f>
        <v>0.76470588235294112</v>
      </c>
      <c r="CD36" s="37"/>
    </row>
    <row r="37" spans="1:82" x14ac:dyDescent="0.3">
      <c r="A37" s="37" t="s">
        <v>338</v>
      </c>
      <c r="B37" s="41" t="s">
        <v>139</v>
      </c>
      <c r="C37" s="25" t="str">
        <f>INDEX(Monitoring_eng!$A$1:$CX$78,MATCH(Analysis!$A37,Monitoring_eng!$A:$A,0),MATCH(Analysis!C$1,Monitoring_eng!$1:$1,0))</f>
        <v>yes</v>
      </c>
      <c r="D37" s="25" t="str">
        <f>INDEX(Monitoring_eng!$A$1:$CX$78,MATCH(Analysis!$A37,Monitoring_eng!$A:$A,0),MATCH(Analysis!D$1,Monitoring_eng!$1:$1,0))</f>
        <v>no</v>
      </c>
      <c r="E37" s="25" t="str">
        <f>INDEX(Monitoring_eng!$A$1:$CX$78,MATCH(Analysis!$A37,Monitoring_eng!$A:$A,0),MATCH(Analysis!E$1,Monitoring_eng!$1:$1,0))</f>
        <v>no</v>
      </c>
      <c r="F37" s="25" t="str">
        <f>INDEX(Monitoring_eng!$A$1:$CX$78,MATCH(Analysis!$A37,Monitoring_eng!$A:$A,0),MATCH(Analysis!F$1,Monitoring_eng!$1:$1,0))</f>
        <v>yes</v>
      </c>
      <c r="G37" s="25" t="str">
        <f>INDEX(Monitoring_eng!$A$1:$CX$78,MATCH(Analysis!$A37,Monitoring_eng!$A:$A,0),MATCH(Analysis!G$1,Monitoring_eng!$1:$1,0))</f>
        <v>no</v>
      </c>
      <c r="H37" s="25" t="str">
        <f>INDEX(Monitoring_eng!$A$1:$CX$78,MATCH(Analysis!$A37,Monitoring_eng!$A:$A,0),MATCH(Analysis!H$1,Monitoring_eng!$1:$1,0))</f>
        <v>yes</v>
      </c>
      <c r="I37" s="25" t="str">
        <f>INDEX(Monitoring_eng!$A$1:$CX$78,MATCH(Analysis!$A37,Monitoring_eng!$A:$A,0),MATCH(Analysis!I$1,Monitoring_eng!$1:$1,0))</f>
        <v>yes</v>
      </c>
      <c r="J37" s="25" t="str">
        <f>INDEX(Monitoring_eng!$A$1:$CX$78,MATCH(Analysis!$A37,Monitoring_eng!$A:$A,0),MATCH(Analysis!J$1,Monitoring_eng!$1:$1,0))</f>
        <v>no</v>
      </c>
      <c r="K37" s="25" t="str">
        <f>INDEX(Monitoring_eng!$A$1:$CX$78,MATCH(Analysis!$A37,Monitoring_eng!$A:$A,0),MATCH(Analysis!K$1,Monitoring_eng!$1:$1,0))</f>
        <v>partially</v>
      </c>
      <c r="L37" s="25" t="str">
        <f>INDEX(Monitoring_eng!$A$1:$CX$78,MATCH(Analysis!$A37,Monitoring_eng!$A:$A,0),MATCH(Analysis!L$1,Monitoring_eng!$1:$1,0))</f>
        <v>yes</v>
      </c>
      <c r="M37" s="25" t="str">
        <f>INDEX(Monitoring_eng!$A$1:$CX$78,MATCH(Analysis!$A37,Monitoring_eng!$A:$A,0),MATCH(Analysis!M$1,Monitoring_eng!$1:$1,0))</f>
        <v>yes</v>
      </c>
      <c r="N37" s="25" t="str">
        <f>INDEX(Monitoring_eng!$A$1:$CX$78,MATCH(Analysis!$A37,Monitoring_eng!$A:$A,0),MATCH(Analysis!N$1,Monitoring_eng!$1:$1,0))</f>
        <v>no</v>
      </c>
      <c r="O37" s="25" t="str">
        <f>INDEX(Monitoring_eng!$A$1:$CX$78,MATCH(Analysis!$A37,Monitoring_eng!$A:$A,0),MATCH(Analysis!O$1,Monitoring_eng!$1:$1,0))</f>
        <v>no</v>
      </c>
      <c r="P37" s="25" t="str">
        <f>INDEX(Monitoring_eng!$A$1:$CX$78,MATCH(Analysis!$A37,Monitoring_eng!$A:$A,0),MATCH(Analysis!P$1,Monitoring_eng!$1:$1,0))</f>
        <v>yes</v>
      </c>
      <c r="Q37" s="25" t="str">
        <f>INDEX(Monitoring_eng!$A$1:$CX$78,MATCH(Analysis!$A37,Monitoring_eng!$A:$A,0),MATCH(Analysis!Q$1,Monitoring_eng!$1:$1,0))</f>
        <v>yes</v>
      </c>
      <c r="R37" s="25" t="str">
        <f>INDEX(Monitoring_eng!$A$1:$CX$78,MATCH(Analysis!$A37,Monitoring_eng!$A:$A,0),MATCH(Analysis!R$1,Monitoring_eng!$1:$1,0))</f>
        <v>yes</v>
      </c>
      <c r="S37" s="25" t="str">
        <f>INDEX(Monitoring_eng!$A$1:$CX$78,MATCH(Analysis!$A37,Monitoring_eng!$A:$A,0),MATCH(Analysis!S$1,Monitoring_eng!$1:$1,0))</f>
        <v>no</v>
      </c>
      <c r="T37" s="25" t="str">
        <f>INDEX(Monitoring_eng!$A$1:$CX$78,MATCH(Analysis!$A37,Monitoring_eng!$A:$A,0),MATCH(Analysis!T$1,Monitoring_eng!$1:$1,0))</f>
        <v>no</v>
      </c>
      <c r="U37" s="25" t="str">
        <f>INDEX(Monitoring_eng!$A$1:$CX$78,MATCH(Analysis!$A37,Monitoring_eng!$A:$A,0),MATCH(Analysis!U$1,Monitoring_eng!$1:$1,0))</f>
        <v>no</v>
      </c>
      <c r="V37" s="25" t="str">
        <f>INDEX(Monitoring_eng!$A$1:$CX$78,MATCH(Analysis!$A37,Monitoring_eng!$A:$A,0),MATCH(Analysis!V$1,Monitoring_eng!$1:$1,0))</f>
        <v>no</v>
      </c>
      <c r="W37" s="25" t="str">
        <f>INDEX(Monitoring_eng!$A$1:$CX$78,MATCH(Analysis!$A37,Monitoring_eng!$A:$A,0),MATCH(Analysis!W$1,Monitoring_eng!$1:$1,0))</f>
        <v>partially</v>
      </c>
      <c r="X37" s="25" t="str">
        <f>INDEX(Monitoring_eng!$A$1:$CX$78,MATCH(Analysis!$A37,Monitoring_eng!$A:$A,0),MATCH(Analysis!X$1,Monitoring_eng!$1:$1,0))</f>
        <v>yes</v>
      </c>
      <c r="Y37" s="25" t="str">
        <f>INDEX(Monitoring_eng!$A$1:$CX$78,MATCH(Analysis!$A37,Monitoring_eng!$A:$A,0),MATCH(Analysis!Y$1,Monitoring_eng!$1:$1,0))</f>
        <v>partially</v>
      </c>
      <c r="Z37" s="25" t="str">
        <f>INDEX(Monitoring_eng!$A$1:$CX$78,MATCH(Analysis!$A37,Monitoring_eng!$A:$A,0),MATCH(Analysis!Z$1,Monitoring_eng!$1:$1,0))</f>
        <v>yes</v>
      </c>
      <c r="AA37" s="25" t="str">
        <f>INDEX(Monitoring_eng!$A$1:$CX$78,MATCH(Analysis!$A37,Monitoring_eng!$A:$A,0),MATCH(Analysis!AA$1,Monitoring_eng!$1:$1,0))</f>
        <v>yes</v>
      </c>
      <c r="AB37" s="25" t="str">
        <f>INDEX(Monitoring_eng!$A$1:$CX$78,MATCH(Analysis!$A37,Monitoring_eng!$A:$A,0),MATCH(Analysis!AB$1,Monitoring_eng!$1:$1,0))</f>
        <v>yes</v>
      </c>
      <c r="AC37" s="25" t="str">
        <f>INDEX(Monitoring_eng!$A$1:$CX$78,MATCH(Analysis!$A37,Monitoring_eng!$A:$A,0),MATCH(Analysis!AC$1,Monitoring_eng!$1:$1,0))</f>
        <v>no</v>
      </c>
      <c r="AD37" s="25" t="str">
        <f>INDEX(Monitoring_eng!$A$1:$CX$78,MATCH(Analysis!$A37,Monitoring_eng!$A:$A,0),MATCH(Analysis!AD$1,Monitoring_eng!$1:$1,0))</f>
        <v>partially</v>
      </c>
      <c r="AE37" s="25" t="str">
        <f>INDEX(Monitoring_eng!$A$1:$CX$78,MATCH(Analysis!$A37,Monitoring_eng!$A:$A,0),MATCH(Analysis!AE$1,Monitoring_eng!$1:$1,0))</f>
        <v>yes</v>
      </c>
      <c r="AF37" s="25" t="str">
        <f>INDEX(Monitoring_eng!$A$1:$CX$78,MATCH(Analysis!$A37,Monitoring_eng!$A:$A,0),MATCH(Analysis!AF$1,Monitoring_eng!$1:$1,0))</f>
        <v>no</v>
      </c>
      <c r="AG37" s="25" t="str">
        <f>INDEX(Monitoring_eng!$A$1:$CX$78,MATCH(Analysis!$A37,Monitoring_eng!$A:$A,0),MATCH(Analysis!AG$1,Monitoring_eng!$1:$1,0))</f>
        <v>yes</v>
      </c>
      <c r="AH37" s="25" t="str">
        <f>INDEX(Monitoring_eng!$A$1:$CX$78,MATCH(Analysis!$A37,Monitoring_eng!$A:$A,0),MATCH(Analysis!AH$1,Monitoring_eng!$1:$1,0))</f>
        <v>no</v>
      </c>
      <c r="AI37" s="25" t="str">
        <f>INDEX(Monitoring_eng!$A$1:$CX$78,MATCH(Analysis!$A37,Monitoring_eng!$A:$A,0),MATCH(Analysis!AI$1,Monitoring_eng!$1:$1,0))</f>
        <v>yes</v>
      </c>
      <c r="AJ37" s="25" t="str">
        <f>INDEX(Monitoring_eng!$A$1:$CX$78,MATCH(Analysis!$A37,Monitoring_eng!$A:$A,0),MATCH(Analysis!AJ$1,Monitoring_eng!$1:$1,0))</f>
        <v>yes</v>
      </c>
      <c r="AK37" s="25" t="str">
        <f>INDEX(Monitoring_eng!$A$1:$CX$78,MATCH(Analysis!$A37,Monitoring_eng!$A:$A,0),MATCH(Analysis!AK$1,Monitoring_eng!$1:$1,0))</f>
        <v>yes</v>
      </c>
      <c r="AL37" s="25" t="str">
        <f>INDEX(Monitoring_eng!$A$1:$CX$78,MATCH(Analysis!$A37,Monitoring_eng!$A:$A,0),MATCH(Analysis!AL$1,Monitoring_eng!$1:$1,0))</f>
        <v>partially</v>
      </c>
      <c r="AM37" s="25" t="str">
        <f>INDEX(Monitoring_eng!$A$1:$CX$78,MATCH(Analysis!$A37,Monitoring_eng!$A:$A,0),MATCH(Analysis!AM$1,Monitoring_eng!$1:$1,0))</f>
        <v>yes</v>
      </c>
      <c r="AN37" s="25" t="str">
        <f>INDEX(Monitoring_eng!$A$1:$CX$78,MATCH(Analysis!$A37,Monitoring_eng!$A:$A,0),MATCH(Analysis!AN$1,Monitoring_eng!$1:$1,0))</f>
        <v>yes</v>
      </c>
      <c r="AO37" s="25" t="str">
        <f>INDEX(Monitoring_eng!$A$1:$CX$78,MATCH(Analysis!$A37,Monitoring_eng!$A:$A,0),MATCH(Analysis!AO$1,Monitoring_eng!$1:$1,0))</f>
        <v>no</v>
      </c>
      <c r="AP37" s="25" t="str">
        <f>INDEX(Monitoring_eng!$A$1:$CX$78,MATCH(Analysis!$A37,Monitoring_eng!$A:$A,0),MATCH(Analysis!AP$1,Monitoring_eng!$1:$1,0))</f>
        <v>no</v>
      </c>
      <c r="AQ37" s="25" t="str">
        <f>INDEX(Monitoring_eng!$A$1:$CX$78,MATCH(Analysis!$A37,Monitoring_eng!$A:$A,0),MATCH(Analysis!AQ$1,Monitoring_eng!$1:$1,0))</f>
        <v>yes</v>
      </c>
      <c r="AR37" s="25" t="str">
        <f>INDEX(Monitoring_eng!$A$1:$CX$78,MATCH(Analysis!$A37,Monitoring_eng!$A:$A,0),MATCH(Analysis!AR$1,Monitoring_eng!$1:$1,0))</f>
        <v>partially</v>
      </c>
      <c r="AS37" s="25" t="str">
        <f>INDEX(Monitoring_eng!$A$1:$CX$78,MATCH(Analysis!$A37,Monitoring_eng!$A:$A,0),MATCH(Analysis!AS$1,Monitoring_eng!$1:$1,0))</f>
        <v>no</v>
      </c>
      <c r="AT37" s="25" t="str">
        <f>INDEX(Monitoring_eng!$A$1:$CX$78,MATCH(Analysis!$A37,Monitoring_eng!$A:$A,0),MATCH(Analysis!AT$1,Monitoring_eng!$1:$1,0))</f>
        <v>yes</v>
      </c>
      <c r="AU37" s="25" t="str">
        <f>INDEX(Monitoring_eng!$A$1:$CX$78,MATCH(Analysis!$A37,Monitoring_eng!$A:$A,0),MATCH(Analysis!AU$1,Monitoring_eng!$1:$1,0))</f>
        <v>no</v>
      </c>
      <c r="AV37" s="25" t="str">
        <f>INDEX(Monitoring_eng!$A$1:$CX$78,MATCH(Analysis!$A37,Monitoring_eng!$A:$A,0),MATCH(Analysis!AV$1,Monitoring_eng!$1:$1,0))</f>
        <v>yes</v>
      </c>
      <c r="AW37" s="25" t="str">
        <f>INDEX(Monitoring_eng!$A$1:$CX$78,MATCH(Analysis!$A37,Monitoring_eng!$A:$A,0),MATCH(Analysis!AW$1,Monitoring_eng!$1:$1,0))</f>
        <v>yes</v>
      </c>
      <c r="AX37" s="25" t="str">
        <f>INDEX(Monitoring_eng!$A$1:$CX$78,MATCH(Analysis!$A37,Monitoring_eng!$A:$A,0),MATCH(Analysis!AX$1,Monitoring_eng!$1:$1,0))</f>
        <v>yes</v>
      </c>
      <c r="AY37" s="25" t="str">
        <f>INDEX(Monitoring_eng!$A$1:$CX$78,MATCH(Analysis!$A37,Monitoring_eng!$A:$A,0),MATCH(Analysis!AY$1,Monitoring_eng!$1:$1,0))</f>
        <v>yes</v>
      </c>
      <c r="AZ37" s="25" t="str">
        <f>INDEX(Monitoring_eng!$A$1:$CX$78,MATCH(Analysis!$A37,Monitoring_eng!$A:$A,0),MATCH(Analysis!AZ$1,Monitoring_eng!$1:$1,0))</f>
        <v>yes</v>
      </c>
      <c r="BA37" s="37" t="s">
        <v>621</v>
      </c>
      <c r="BB37" s="37">
        <f t="shared" si="0"/>
        <v>27</v>
      </c>
      <c r="BC37" s="37" t="s">
        <v>622</v>
      </c>
      <c r="BD37" s="37">
        <f t="shared" si="1"/>
        <v>17</v>
      </c>
      <c r="BE37" s="37" t="s">
        <v>623</v>
      </c>
      <c r="BF37" s="37">
        <f t="shared" si="2"/>
        <v>6</v>
      </c>
      <c r="BG37" s="37" t="s">
        <v>755</v>
      </c>
      <c r="BH37" s="37">
        <f t="shared" si="3"/>
        <v>0</v>
      </c>
      <c r="BI37" s="37">
        <f t="shared" si="4"/>
        <v>50</v>
      </c>
      <c r="BJ37" s="37">
        <f t="shared" si="5"/>
        <v>50</v>
      </c>
      <c r="BK37" s="37" t="str">
        <f t="shared" si="6"/>
        <v>yes</v>
      </c>
      <c r="BL37" s="37" t="str">
        <f t="shared" si="7"/>
        <v>no</v>
      </c>
      <c r="BM37" s="37">
        <f t="shared" si="8"/>
        <v>27</v>
      </c>
      <c r="BN37" s="37">
        <f t="shared" si="9"/>
        <v>17</v>
      </c>
      <c r="BO37" s="69">
        <f t="shared" si="10"/>
        <v>0.54</v>
      </c>
      <c r="BP37" s="69">
        <f t="shared" si="11"/>
        <v>0.34</v>
      </c>
      <c r="BQ37" s="70">
        <f>COUNTIFS($C37:$AZ37,$BK37,Results!$T$87:$BQ$87,BQ$1)/((COUNTIF(Results!$T$87:$BQ$87,BQ$1)-COUNTIFS($C37:$AZ37,"N/A",Results!$T$87:$BQ$87,BQ$1)))</f>
        <v>0.47058823529411764</v>
      </c>
      <c r="BR37" s="70">
        <f>COUNTIFS($C37:$AZ37,$BK37,Results!$T$87:$BQ$87,BR$1)/((COUNTIF(Results!$T$87:$BQ$87,BR$1)-COUNTIFS($C37:$AZ37,"N/A",Results!$T$87:$BQ$87,BR$1)))</f>
        <v>0.75</v>
      </c>
      <c r="BS37" s="70">
        <f>COUNTIFS($C37:$AZ37,$BK37,Results!$T$87:$BQ$87,BS$1)/((COUNTIF(Results!$T$87:$BQ$87,BS$1)-COUNTIFS($C37:$AZ37,"N/A",Results!$T$87:$BQ$87,BS$1)))</f>
        <v>0.5</v>
      </c>
      <c r="BT37" s="70">
        <f>COUNTIFS($C37:$AZ37,$BK37,Results!$T$87:$BQ$87,BT$1)/((COUNTIF(Results!$T$87:$BQ$87,BT$1)-COUNTIFS($C37:$AZ37,"N/A",Results!$T$87:$BQ$87,BT$1)))</f>
        <v>0.46153846153846156</v>
      </c>
      <c r="BU37" s="70">
        <f>COUNTIFS($C37:$AZ37,$BK37,Results!$T$89:$BQ$89,BU$1)/((COUNTIF(Results!$T$89:$BQ$89,BU$1)-COUNTIFS($C37:$AZ37,"N/A",Results!$T$89:$BQ$89,BU$1)))</f>
        <v>0.33333333333333331</v>
      </c>
      <c r="BV37" s="70">
        <f>COUNTIFS($C37:$AZ37,$BK37,Results!$T$89:$BQ$89,BV$1)/((COUNTIF(Results!$T$89:$BQ$89,BV$1)-COUNTIFS($C37:$AZ37,"N/A",Results!$T$89:$BQ$89,BV$1)))</f>
        <v>0.59090909090909094</v>
      </c>
      <c r="BW37" s="70">
        <f>COUNTIFS($C37:$AZ37,$BK37,Results!$T$89:$BQ$89,BW$1)/((COUNTIF(Results!$T$89:$BQ$89,BW$1)-COUNTIFS($C37:$AZ37,"N/A",Results!$T$89:$BQ$89,BW$1)))</f>
        <v>0.55555555555555558</v>
      </c>
      <c r="BX37" s="70">
        <f>COUNTIFS($C37:$AZ37,$BK37,Results!$T$89:$BQ$89,BX$1)/((COUNTIF(Results!$T$89:$BQ$89,BX$1)-COUNTIFS($C37:$AZ37,"N/A",Results!$T$89:$BQ$89,BX$1)))</f>
        <v>1</v>
      </c>
      <c r="BY37" s="70">
        <f>COUNTIFS($C37:$AZ37,$BK37,Results!$T$90:$BQ$90,BY$1)/((COUNTIF(Results!$T$90:$BQ$90,BY$1)-COUNTIFS($C37:$AZ37,"N/A",Results!$T$90:$BQ$90,BY$1)))</f>
        <v>0.58823529411764708</v>
      </c>
      <c r="BZ37" s="70">
        <f>COUNTIFS($C37:$AZ37,$BK37,Results!$T$90:$BQ$90,BZ$1)/((COUNTIF(Results!$T$90:$BQ$90,BZ$1)-COUNTIFS($C37:$AZ37,"N/A",Results!$T$90:$BQ$90,BZ$1)))</f>
        <v>0.70588235294117652</v>
      </c>
      <c r="CA37" s="70">
        <f>COUNTIFS($C37:$AZ37,$BK37,Results!$T$90:$BQ$90,CA$1)/((COUNTIF(Results!$T$90:$BQ$90,CA$1)-COUNTIFS($C37:$AZ37,"N/A",Results!$T$90:$BQ$90,CA$1)))</f>
        <v>0.3125</v>
      </c>
      <c r="CB37" s="70">
        <f>COUNTIFS($C37:$AZ37,$BK37,Results!$T$91:$BQ$91,CB$1)/((COUNTIF(Results!$T$91:$BQ$91,CB$1)-COUNTIFS($C37:$AZ37,"N/A",Results!$T$91:$BQ$91,CB$1)))</f>
        <v>0.70588235294117652</v>
      </c>
      <c r="CC37" s="70">
        <f>COUNTIFS($C37:$AZ37,$BK37,Results!$T$91:$BQ$91,CC$1)/((COUNTIF(Results!$T$91:$BQ$91,CC$1)-COUNTIFS($C37:$AZ37,"N/A",Results!$T$91:$BQ$91,CC$1)))</f>
        <v>0.58823529411764708</v>
      </c>
      <c r="CD37" s="37"/>
    </row>
    <row r="38" spans="1:82" x14ac:dyDescent="0.3">
      <c r="A38" s="37" t="s">
        <v>339</v>
      </c>
      <c r="B38" s="41" t="s">
        <v>140</v>
      </c>
      <c r="C38" s="25" t="str">
        <f>INDEX(Monitoring_eng!$A$1:$CX$78,MATCH(Analysis!$A38,Monitoring_eng!$A:$A,0),MATCH(Analysis!C$1,Monitoring_eng!$1:$1,0))</f>
        <v>yes</v>
      </c>
      <c r="D38" s="25" t="str">
        <f>INDEX(Monitoring_eng!$A$1:$CX$78,MATCH(Analysis!$A38,Monitoring_eng!$A:$A,0),MATCH(Analysis!D$1,Monitoring_eng!$1:$1,0))</f>
        <v>yes</v>
      </c>
      <c r="E38" s="25" t="str">
        <f>INDEX(Monitoring_eng!$A$1:$CX$78,MATCH(Analysis!$A38,Monitoring_eng!$A:$A,0),MATCH(Analysis!E$1,Monitoring_eng!$1:$1,0))</f>
        <v>yes</v>
      </c>
      <c r="F38" s="25" t="str">
        <f>INDEX(Monitoring_eng!$A$1:$CX$78,MATCH(Analysis!$A38,Monitoring_eng!$A:$A,0),MATCH(Analysis!F$1,Monitoring_eng!$1:$1,0))</f>
        <v>yes</v>
      </c>
      <c r="G38" s="25" t="str">
        <f>INDEX(Monitoring_eng!$A$1:$CX$78,MATCH(Analysis!$A38,Monitoring_eng!$A:$A,0),MATCH(Analysis!G$1,Monitoring_eng!$1:$1,0))</f>
        <v>yes</v>
      </c>
      <c r="H38" s="25" t="str">
        <f>INDEX(Monitoring_eng!$A$1:$CX$78,MATCH(Analysis!$A38,Monitoring_eng!$A:$A,0),MATCH(Analysis!H$1,Monitoring_eng!$1:$1,0))</f>
        <v>yes</v>
      </c>
      <c r="I38" s="25" t="str">
        <f>INDEX(Monitoring_eng!$A$1:$CX$78,MATCH(Analysis!$A38,Monitoring_eng!$A:$A,0),MATCH(Analysis!I$1,Monitoring_eng!$1:$1,0))</f>
        <v>yes</v>
      </c>
      <c r="J38" s="25" t="str">
        <f>INDEX(Monitoring_eng!$A$1:$CX$78,MATCH(Analysis!$A38,Monitoring_eng!$A:$A,0),MATCH(Analysis!J$1,Monitoring_eng!$1:$1,0))</f>
        <v>yes</v>
      </c>
      <c r="K38" s="25" t="str">
        <f>INDEX(Monitoring_eng!$A$1:$CX$78,MATCH(Analysis!$A38,Monitoring_eng!$A:$A,0),MATCH(Analysis!K$1,Monitoring_eng!$1:$1,0))</f>
        <v>yes</v>
      </c>
      <c r="L38" s="25" t="str">
        <f>INDEX(Monitoring_eng!$A$1:$CX$78,MATCH(Analysis!$A38,Monitoring_eng!$A:$A,0),MATCH(Analysis!L$1,Monitoring_eng!$1:$1,0))</f>
        <v>yes</v>
      </c>
      <c r="M38" s="25" t="str">
        <f>INDEX(Monitoring_eng!$A$1:$CX$78,MATCH(Analysis!$A38,Monitoring_eng!$A:$A,0),MATCH(Analysis!M$1,Monitoring_eng!$1:$1,0))</f>
        <v>yes</v>
      </c>
      <c r="N38" s="25" t="str">
        <f>INDEX(Monitoring_eng!$A$1:$CX$78,MATCH(Analysis!$A38,Monitoring_eng!$A:$A,0),MATCH(Analysis!N$1,Monitoring_eng!$1:$1,0))</f>
        <v>no</v>
      </c>
      <c r="O38" s="25" t="str">
        <f>INDEX(Monitoring_eng!$A$1:$CX$78,MATCH(Analysis!$A38,Monitoring_eng!$A:$A,0),MATCH(Analysis!O$1,Monitoring_eng!$1:$1,0))</f>
        <v>yes</v>
      </c>
      <c r="P38" s="25" t="str">
        <f>INDEX(Monitoring_eng!$A$1:$CX$78,MATCH(Analysis!$A38,Monitoring_eng!$A:$A,0),MATCH(Analysis!P$1,Monitoring_eng!$1:$1,0))</f>
        <v>yes</v>
      </c>
      <c r="Q38" s="25" t="str">
        <f>INDEX(Monitoring_eng!$A$1:$CX$78,MATCH(Analysis!$A38,Monitoring_eng!$A:$A,0),MATCH(Analysis!Q$1,Monitoring_eng!$1:$1,0))</f>
        <v>yes</v>
      </c>
      <c r="R38" s="25" t="str">
        <f>INDEX(Monitoring_eng!$A$1:$CX$78,MATCH(Analysis!$A38,Monitoring_eng!$A:$A,0),MATCH(Analysis!R$1,Monitoring_eng!$1:$1,0))</f>
        <v>yes</v>
      </c>
      <c r="S38" s="25" t="str">
        <f>INDEX(Monitoring_eng!$A$1:$CX$78,MATCH(Analysis!$A38,Monitoring_eng!$A:$A,0),MATCH(Analysis!S$1,Monitoring_eng!$1:$1,0))</f>
        <v>yes</v>
      </c>
      <c r="T38" s="25" t="str">
        <f>INDEX(Monitoring_eng!$A$1:$CX$78,MATCH(Analysis!$A38,Monitoring_eng!$A:$A,0),MATCH(Analysis!T$1,Monitoring_eng!$1:$1,0))</f>
        <v>no</v>
      </c>
      <c r="U38" s="25" t="str">
        <f>INDEX(Monitoring_eng!$A$1:$CX$78,MATCH(Analysis!$A38,Monitoring_eng!$A:$A,0),MATCH(Analysis!U$1,Monitoring_eng!$1:$1,0))</f>
        <v>yes</v>
      </c>
      <c r="V38" s="25" t="str">
        <f>INDEX(Monitoring_eng!$A$1:$CX$78,MATCH(Analysis!$A38,Monitoring_eng!$A:$A,0),MATCH(Analysis!V$1,Monitoring_eng!$1:$1,0))</f>
        <v>yes</v>
      </c>
      <c r="W38" s="25" t="str">
        <f>INDEX(Monitoring_eng!$A$1:$CX$78,MATCH(Analysis!$A38,Monitoring_eng!$A:$A,0),MATCH(Analysis!W$1,Monitoring_eng!$1:$1,0))</f>
        <v>no</v>
      </c>
      <c r="X38" s="25" t="str">
        <f>INDEX(Monitoring_eng!$A$1:$CX$78,MATCH(Analysis!$A38,Monitoring_eng!$A:$A,0),MATCH(Analysis!X$1,Monitoring_eng!$1:$1,0))</f>
        <v>yes</v>
      </c>
      <c r="Y38" s="25" t="str">
        <f>INDEX(Monitoring_eng!$A$1:$CX$78,MATCH(Analysis!$A38,Monitoring_eng!$A:$A,0),MATCH(Analysis!Y$1,Monitoring_eng!$1:$1,0))</f>
        <v>partially</v>
      </c>
      <c r="Z38" s="25" t="str">
        <f>INDEX(Monitoring_eng!$A$1:$CX$78,MATCH(Analysis!$A38,Monitoring_eng!$A:$A,0),MATCH(Analysis!Z$1,Monitoring_eng!$1:$1,0))</f>
        <v>yes</v>
      </c>
      <c r="AA38" s="25" t="str">
        <f>INDEX(Monitoring_eng!$A$1:$CX$78,MATCH(Analysis!$A38,Monitoring_eng!$A:$A,0),MATCH(Analysis!AA$1,Monitoring_eng!$1:$1,0))</f>
        <v>yes</v>
      </c>
      <c r="AB38" s="25" t="str">
        <f>INDEX(Monitoring_eng!$A$1:$CX$78,MATCH(Analysis!$A38,Monitoring_eng!$A:$A,0),MATCH(Analysis!AB$1,Monitoring_eng!$1:$1,0))</f>
        <v>yes</v>
      </c>
      <c r="AC38" s="25" t="str">
        <f>INDEX(Monitoring_eng!$A$1:$CX$78,MATCH(Analysis!$A38,Monitoring_eng!$A:$A,0),MATCH(Analysis!AC$1,Monitoring_eng!$1:$1,0))</f>
        <v>no</v>
      </c>
      <c r="AD38" s="25" t="str">
        <f>INDEX(Monitoring_eng!$A$1:$CX$78,MATCH(Analysis!$A38,Monitoring_eng!$A:$A,0),MATCH(Analysis!AD$1,Monitoring_eng!$1:$1,0))</f>
        <v>partially</v>
      </c>
      <c r="AE38" s="25" t="str">
        <f>INDEX(Monitoring_eng!$A$1:$CX$78,MATCH(Analysis!$A38,Monitoring_eng!$A:$A,0),MATCH(Analysis!AE$1,Monitoring_eng!$1:$1,0))</f>
        <v>yes</v>
      </c>
      <c r="AF38" s="25" t="str">
        <f>INDEX(Monitoring_eng!$A$1:$CX$78,MATCH(Analysis!$A38,Monitoring_eng!$A:$A,0),MATCH(Analysis!AF$1,Monitoring_eng!$1:$1,0))</f>
        <v>no</v>
      </c>
      <c r="AG38" s="25" t="str">
        <f>INDEX(Monitoring_eng!$A$1:$CX$78,MATCH(Analysis!$A38,Monitoring_eng!$A:$A,0),MATCH(Analysis!AG$1,Monitoring_eng!$1:$1,0))</f>
        <v>yes</v>
      </c>
      <c r="AH38" s="25" t="str">
        <f>INDEX(Monitoring_eng!$A$1:$CX$78,MATCH(Analysis!$A38,Monitoring_eng!$A:$A,0),MATCH(Analysis!AH$1,Monitoring_eng!$1:$1,0))</f>
        <v>no</v>
      </c>
      <c r="AI38" s="25" t="str">
        <f>INDEX(Monitoring_eng!$A$1:$CX$78,MATCH(Analysis!$A38,Monitoring_eng!$A:$A,0),MATCH(Analysis!AI$1,Monitoring_eng!$1:$1,0))</f>
        <v>yes</v>
      </c>
      <c r="AJ38" s="25" t="str">
        <f>INDEX(Monitoring_eng!$A$1:$CX$78,MATCH(Analysis!$A38,Monitoring_eng!$A:$A,0),MATCH(Analysis!AJ$1,Monitoring_eng!$1:$1,0))</f>
        <v>yes</v>
      </c>
      <c r="AK38" s="25" t="str">
        <f>INDEX(Monitoring_eng!$A$1:$CX$78,MATCH(Analysis!$A38,Monitoring_eng!$A:$A,0),MATCH(Analysis!AK$1,Monitoring_eng!$1:$1,0))</f>
        <v>yes</v>
      </c>
      <c r="AL38" s="25" t="str">
        <f>INDEX(Monitoring_eng!$A$1:$CX$78,MATCH(Analysis!$A38,Monitoring_eng!$A:$A,0),MATCH(Analysis!AL$1,Monitoring_eng!$1:$1,0))</f>
        <v>no</v>
      </c>
      <c r="AM38" s="25" t="str">
        <f>INDEX(Monitoring_eng!$A$1:$CX$78,MATCH(Analysis!$A38,Monitoring_eng!$A:$A,0),MATCH(Analysis!AM$1,Monitoring_eng!$1:$1,0))</f>
        <v>yes</v>
      </c>
      <c r="AN38" s="25" t="str">
        <f>INDEX(Monitoring_eng!$A$1:$CX$78,MATCH(Analysis!$A38,Monitoring_eng!$A:$A,0),MATCH(Analysis!AN$1,Monitoring_eng!$1:$1,0))</f>
        <v>yes</v>
      </c>
      <c r="AO38" s="25" t="str">
        <f>INDEX(Monitoring_eng!$A$1:$CX$78,MATCH(Analysis!$A38,Monitoring_eng!$A:$A,0),MATCH(Analysis!AO$1,Monitoring_eng!$1:$1,0))</f>
        <v>yes</v>
      </c>
      <c r="AP38" s="25" t="str">
        <f>INDEX(Monitoring_eng!$A$1:$CX$78,MATCH(Analysis!$A38,Monitoring_eng!$A:$A,0),MATCH(Analysis!AP$1,Monitoring_eng!$1:$1,0))</f>
        <v>no</v>
      </c>
      <c r="AQ38" s="25" t="str">
        <f>INDEX(Monitoring_eng!$A$1:$CX$78,MATCH(Analysis!$A38,Monitoring_eng!$A:$A,0),MATCH(Analysis!AQ$1,Monitoring_eng!$1:$1,0))</f>
        <v>yes</v>
      </c>
      <c r="AR38" s="25" t="str">
        <f>INDEX(Monitoring_eng!$A$1:$CX$78,MATCH(Analysis!$A38,Monitoring_eng!$A:$A,0),MATCH(Analysis!AR$1,Monitoring_eng!$1:$1,0))</f>
        <v>yes</v>
      </c>
      <c r="AS38" s="25" t="str">
        <f>INDEX(Monitoring_eng!$A$1:$CX$78,MATCH(Analysis!$A38,Monitoring_eng!$A:$A,0),MATCH(Analysis!AS$1,Monitoring_eng!$1:$1,0))</f>
        <v>no</v>
      </c>
      <c r="AT38" s="25" t="str">
        <f>INDEX(Monitoring_eng!$A$1:$CX$78,MATCH(Analysis!$A38,Monitoring_eng!$A:$A,0),MATCH(Analysis!AT$1,Monitoring_eng!$1:$1,0))</f>
        <v>yes</v>
      </c>
      <c r="AU38" s="25" t="str">
        <f>INDEX(Monitoring_eng!$A$1:$CX$78,MATCH(Analysis!$A38,Monitoring_eng!$A:$A,0),MATCH(Analysis!AU$1,Monitoring_eng!$1:$1,0))</f>
        <v>no</v>
      </c>
      <c r="AV38" s="25" t="str">
        <f>INDEX(Monitoring_eng!$A$1:$CX$78,MATCH(Analysis!$A38,Monitoring_eng!$A:$A,0),MATCH(Analysis!AV$1,Monitoring_eng!$1:$1,0))</f>
        <v>yes</v>
      </c>
      <c r="AW38" s="25" t="str">
        <f>INDEX(Monitoring_eng!$A$1:$CX$78,MATCH(Analysis!$A38,Monitoring_eng!$A:$A,0),MATCH(Analysis!AW$1,Monitoring_eng!$1:$1,0))</f>
        <v>yes</v>
      </c>
      <c r="AX38" s="25" t="str">
        <f>INDEX(Monitoring_eng!$A$1:$CX$78,MATCH(Analysis!$A38,Monitoring_eng!$A:$A,0),MATCH(Analysis!AX$1,Monitoring_eng!$1:$1,0))</f>
        <v>no</v>
      </c>
      <c r="AY38" s="25" t="str">
        <f>INDEX(Monitoring_eng!$A$1:$CX$78,MATCH(Analysis!$A38,Monitoring_eng!$A:$A,0),MATCH(Analysis!AY$1,Monitoring_eng!$1:$1,0))</f>
        <v>yes</v>
      </c>
      <c r="AZ38" s="25" t="str">
        <f>INDEX(Monitoring_eng!$A$1:$CX$78,MATCH(Analysis!$A38,Monitoring_eng!$A:$A,0),MATCH(Analysis!AZ$1,Monitoring_eng!$1:$1,0))</f>
        <v>yes</v>
      </c>
      <c r="BA38" s="37" t="s">
        <v>621</v>
      </c>
      <c r="BB38" s="37">
        <f t="shared" si="0"/>
        <v>37</v>
      </c>
      <c r="BC38" s="37" t="s">
        <v>622</v>
      </c>
      <c r="BD38" s="37">
        <f t="shared" si="1"/>
        <v>11</v>
      </c>
      <c r="BE38" s="37" t="s">
        <v>623</v>
      </c>
      <c r="BF38" s="37">
        <f t="shared" si="2"/>
        <v>2</v>
      </c>
      <c r="BG38" s="37" t="s">
        <v>755</v>
      </c>
      <c r="BH38" s="37">
        <f t="shared" si="3"/>
        <v>0</v>
      </c>
      <c r="BI38" s="37">
        <f t="shared" si="4"/>
        <v>50</v>
      </c>
      <c r="BJ38" s="37">
        <f t="shared" si="5"/>
        <v>50</v>
      </c>
      <c r="BK38" s="37" t="str">
        <f t="shared" si="6"/>
        <v>yes</v>
      </c>
      <c r="BL38" s="37" t="str">
        <f t="shared" si="7"/>
        <v>no</v>
      </c>
      <c r="BM38" s="37">
        <f t="shared" si="8"/>
        <v>37</v>
      </c>
      <c r="BN38" s="37">
        <f t="shared" si="9"/>
        <v>11</v>
      </c>
      <c r="BO38" s="69">
        <f t="shared" si="10"/>
        <v>0.74</v>
      </c>
      <c r="BP38" s="69">
        <f t="shared" si="11"/>
        <v>0.22</v>
      </c>
      <c r="BQ38" s="70">
        <f>COUNTIFS($C38:$AZ38,$BK38,Results!$T$87:$BQ$87,BQ$1)/((COUNTIF(Results!$T$87:$BQ$87,BQ$1)-COUNTIFS($C38:$AZ38,"N/A",Results!$T$87:$BQ$87,BQ$1)))</f>
        <v>0.76470588235294112</v>
      </c>
      <c r="BR38" s="70">
        <f>COUNTIFS($C38:$AZ38,$BK38,Results!$T$87:$BQ$87,BR$1)/((COUNTIF(Results!$T$87:$BQ$87,BR$1)-COUNTIFS($C38:$AZ38,"N/A",Results!$T$87:$BQ$87,BR$1)))</f>
        <v>0.91666666666666663</v>
      </c>
      <c r="BS38" s="70">
        <f>COUNTIFS($C38:$AZ38,$BK38,Results!$T$87:$BQ$87,BS$1)/((COUNTIF(Results!$T$87:$BQ$87,BS$1)-COUNTIFS($C38:$AZ38,"N/A",Results!$T$87:$BQ$87,BS$1)))</f>
        <v>0.75</v>
      </c>
      <c r="BT38" s="70">
        <f>COUNTIFS($C38:$AZ38,$BK38,Results!$T$87:$BQ$87,BT$1)/((COUNTIF(Results!$T$87:$BQ$87,BT$1)-COUNTIFS($C38:$AZ38,"N/A",Results!$T$87:$BQ$87,BT$1)))</f>
        <v>0.53846153846153844</v>
      </c>
      <c r="BU38" s="70">
        <f>COUNTIFS($C38:$AZ38,$BK38,Results!$T$89:$BQ$89,BU$1)/((COUNTIF(Results!$T$89:$BQ$89,BU$1)-COUNTIFS($C38:$AZ38,"N/A",Results!$T$89:$BQ$89,BU$1)))</f>
        <v>0.66666666666666663</v>
      </c>
      <c r="BV38" s="70">
        <f>COUNTIFS($C38:$AZ38,$BK38,Results!$T$89:$BQ$89,BV$1)/((COUNTIF(Results!$T$89:$BQ$89,BV$1)-COUNTIFS($C38:$AZ38,"N/A",Results!$T$89:$BQ$89,BV$1)))</f>
        <v>0.81818181818181823</v>
      </c>
      <c r="BW38" s="70">
        <f>COUNTIFS($C38:$AZ38,$BK38,Results!$T$89:$BQ$89,BW$1)/((COUNTIF(Results!$T$89:$BQ$89,BW$1)-COUNTIFS($C38:$AZ38,"N/A",Results!$T$89:$BQ$89,BW$1)))</f>
        <v>0.55555555555555558</v>
      </c>
      <c r="BX38" s="70">
        <f>COUNTIFS($C38:$AZ38,$BK38,Results!$T$89:$BQ$89,BX$1)/((COUNTIF(Results!$T$89:$BQ$89,BX$1)-COUNTIFS($C38:$AZ38,"N/A",Results!$T$89:$BQ$89,BX$1)))</f>
        <v>1</v>
      </c>
      <c r="BY38" s="70">
        <f>COUNTIFS($C38:$AZ38,$BK38,Results!$T$90:$BQ$90,BY$1)/((COUNTIF(Results!$T$90:$BQ$90,BY$1)-COUNTIFS($C38:$AZ38,"N/A",Results!$T$90:$BQ$90,BY$1)))</f>
        <v>0.88235294117647056</v>
      </c>
      <c r="BZ38" s="70">
        <f>COUNTIFS($C38:$AZ38,$BK38,Results!$T$90:$BQ$90,BZ$1)/((COUNTIF(Results!$T$90:$BQ$90,BZ$1)-COUNTIFS($C38:$AZ38,"N/A",Results!$T$90:$BQ$90,BZ$1)))</f>
        <v>0.82352941176470584</v>
      </c>
      <c r="CA38" s="70">
        <f>COUNTIFS($C38:$AZ38,$BK38,Results!$T$90:$BQ$90,CA$1)/((COUNTIF(Results!$T$90:$BQ$90,CA$1)-COUNTIFS($C38:$AZ38,"N/A",Results!$T$90:$BQ$90,CA$1)))</f>
        <v>0.5</v>
      </c>
      <c r="CB38" s="70">
        <f>COUNTIFS($C38:$AZ38,$BK38,Results!$T$91:$BQ$91,CB$1)/((COUNTIF(Results!$T$91:$BQ$91,CB$1)-COUNTIFS($C38:$AZ38,"N/A",Results!$T$91:$BQ$91,CB$1)))</f>
        <v>0.82352941176470584</v>
      </c>
      <c r="CC38" s="70">
        <f>COUNTIFS($C38:$AZ38,$BK38,Results!$T$91:$BQ$91,CC$1)/((COUNTIF(Results!$T$91:$BQ$91,CC$1)-COUNTIFS($C38:$AZ38,"N/A",Results!$T$91:$BQ$91,CC$1)))</f>
        <v>0.88235294117647056</v>
      </c>
      <c r="CD38" s="37"/>
    </row>
    <row r="39" spans="1:82" x14ac:dyDescent="0.3">
      <c r="A39" s="37" t="s">
        <v>340</v>
      </c>
      <c r="B39" s="45" t="s">
        <v>278</v>
      </c>
      <c r="C39" s="25" t="str">
        <f>INDEX(Monitoring_eng!$A$1:$CX$78,MATCH(Analysis!$A39,Monitoring_eng!$A:$A,0),MATCH(Analysis!C$1,Monitoring_eng!$1:$1,0))</f>
        <v>yes</v>
      </c>
      <c r="D39" s="25" t="str">
        <f>INDEX(Monitoring_eng!$A$1:$CX$78,MATCH(Analysis!$A39,Monitoring_eng!$A:$A,0),MATCH(Analysis!D$1,Monitoring_eng!$1:$1,0))</f>
        <v>yes</v>
      </c>
      <c r="E39" s="25" t="str">
        <f>INDEX(Monitoring_eng!$A$1:$CX$78,MATCH(Analysis!$A39,Monitoring_eng!$A:$A,0),MATCH(Analysis!E$1,Monitoring_eng!$1:$1,0))</f>
        <v>yes</v>
      </c>
      <c r="F39" s="25" t="str">
        <f>INDEX(Monitoring_eng!$A$1:$CX$78,MATCH(Analysis!$A39,Monitoring_eng!$A:$A,0),MATCH(Analysis!F$1,Monitoring_eng!$1:$1,0))</f>
        <v>yes</v>
      </c>
      <c r="G39" s="25" t="str">
        <f>INDEX(Monitoring_eng!$A$1:$CX$78,MATCH(Analysis!$A39,Monitoring_eng!$A:$A,0),MATCH(Analysis!G$1,Monitoring_eng!$1:$1,0))</f>
        <v>no</v>
      </c>
      <c r="H39" s="25" t="str">
        <f>INDEX(Monitoring_eng!$A$1:$CX$78,MATCH(Analysis!$A39,Monitoring_eng!$A:$A,0),MATCH(Analysis!H$1,Monitoring_eng!$1:$1,0))</f>
        <v>yes</v>
      </c>
      <c r="I39" s="25" t="str">
        <f>INDEX(Monitoring_eng!$A$1:$CX$78,MATCH(Analysis!$A39,Monitoring_eng!$A:$A,0),MATCH(Analysis!I$1,Monitoring_eng!$1:$1,0))</f>
        <v>yes</v>
      </c>
      <c r="J39" s="25" t="str">
        <f>INDEX(Monitoring_eng!$A$1:$CX$78,MATCH(Analysis!$A39,Monitoring_eng!$A:$A,0),MATCH(Analysis!J$1,Monitoring_eng!$1:$1,0))</f>
        <v>no</v>
      </c>
      <c r="K39" s="25" t="str">
        <f>INDEX(Monitoring_eng!$A$1:$CX$78,MATCH(Analysis!$A39,Monitoring_eng!$A:$A,0),MATCH(Analysis!K$1,Monitoring_eng!$1:$1,0))</f>
        <v>yes</v>
      </c>
      <c r="L39" s="25" t="str">
        <f>INDEX(Monitoring_eng!$A$1:$CX$78,MATCH(Analysis!$A39,Monitoring_eng!$A:$A,0),MATCH(Analysis!L$1,Monitoring_eng!$1:$1,0))</f>
        <v>yes</v>
      </c>
      <c r="M39" s="25" t="str">
        <f>INDEX(Monitoring_eng!$A$1:$CX$78,MATCH(Analysis!$A39,Monitoring_eng!$A:$A,0),MATCH(Analysis!M$1,Monitoring_eng!$1:$1,0))</f>
        <v>yes</v>
      </c>
      <c r="N39" s="25" t="str">
        <f>INDEX(Monitoring_eng!$A$1:$CX$78,MATCH(Analysis!$A39,Monitoring_eng!$A:$A,0),MATCH(Analysis!N$1,Monitoring_eng!$1:$1,0))</f>
        <v>no</v>
      </c>
      <c r="O39" s="25" t="str">
        <f>INDEX(Monitoring_eng!$A$1:$CX$78,MATCH(Analysis!$A39,Monitoring_eng!$A:$A,0),MATCH(Analysis!O$1,Monitoring_eng!$1:$1,0))</f>
        <v>partially</v>
      </c>
      <c r="P39" s="25" t="str">
        <f>INDEX(Monitoring_eng!$A$1:$CX$78,MATCH(Analysis!$A39,Monitoring_eng!$A:$A,0),MATCH(Analysis!P$1,Monitoring_eng!$1:$1,0))</f>
        <v>yes</v>
      </c>
      <c r="Q39" s="25" t="str">
        <f>INDEX(Monitoring_eng!$A$1:$CX$78,MATCH(Analysis!$A39,Monitoring_eng!$A:$A,0),MATCH(Analysis!Q$1,Monitoring_eng!$1:$1,0))</f>
        <v>yes</v>
      </c>
      <c r="R39" s="25" t="str">
        <f>INDEX(Monitoring_eng!$A$1:$CX$78,MATCH(Analysis!$A39,Monitoring_eng!$A:$A,0),MATCH(Analysis!R$1,Monitoring_eng!$1:$1,0))</f>
        <v>yes</v>
      </c>
      <c r="S39" s="25" t="str">
        <f>INDEX(Monitoring_eng!$A$1:$CX$78,MATCH(Analysis!$A39,Monitoring_eng!$A:$A,0),MATCH(Analysis!S$1,Monitoring_eng!$1:$1,0))</f>
        <v>no</v>
      </c>
      <c r="T39" s="25" t="str">
        <f>INDEX(Monitoring_eng!$A$1:$CX$78,MATCH(Analysis!$A39,Monitoring_eng!$A:$A,0),MATCH(Analysis!T$1,Monitoring_eng!$1:$1,0))</f>
        <v>no</v>
      </c>
      <c r="U39" s="25" t="str">
        <f>INDEX(Monitoring_eng!$A$1:$CX$78,MATCH(Analysis!$A39,Monitoring_eng!$A:$A,0),MATCH(Analysis!U$1,Monitoring_eng!$1:$1,0))</f>
        <v>no</v>
      </c>
      <c r="V39" s="25" t="str">
        <f>INDEX(Monitoring_eng!$A$1:$CX$78,MATCH(Analysis!$A39,Monitoring_eng!$A:$A,0),MATCH(Analysis!V$1,Monitoring_eng!$1:$1,0))</f>
        <v>no</v>
      </c>
      <c r="W39" s="25" t="str">
        <f>INDEX(Monitoring_eng!$A$1:$CX$78,MATCH(Analysis!$A39,Monitoring_eng!$A:$A,0),MATCH(Analysis!W$1,Monitoring_eng!$1:$1,0))</f>
        <v>yes</v>
      </c>
      <c r="X39" s="25" t="str">
        <f>INDEX(Monitoring_eng!$A$1:$CX$78,MATCH(Analysis!$A39,Monitoring_eng!$A:$A,0),MATCH(Analysis!X$1,Monitoring_eng!$1:$1,0))</f>
        <v>yes</v>
      </c>
      <c r="Y39" s="25" t="str">
        <f>INDEX(Monitoring_eng!$A$1:$CX$78,MATCH(Analysis!$A39,Monitoring_eng!$A:$A,0),MATCH(Analysis!Y$1,Monitoring_eng!$1:$1,0))</f>
        <v>no</v>
      </c>
      <c r="Z39" s="25" t="str">
        <f>INDEX(Monitoring_eng!$A$1:$CX$78,MATCH(Analysis!$A39,Monitoring_eng!$A:$A,0),MATCH(Analysis!Z$1,Monitoring_eng!$1:$1,0))</f>
        <v>no</v>
      </c>
      <c r="AA39" s="25" t="str">
        <f>INDEX(Monitoring_eng!$A$1:$CX$78,MATCH(Analysis!$A39,Monitoring_eng!$A:$A,0),MATCH(Analysis!AA$1,Monitoring_eng!$1:$1,0))</f>
        <v>yes</v>
      </c>
      <c r="AB39" s="25" t="str">
        <f>INDEX(Monitoring_eng!$A$1:$CX$78,MATCH(Analysis!$A39,Monitoring_eng!$A:$A,0),MATCH(Analysis!AB$1,Monitoring_eng!$1:$1,0))</f>
        <v>no</v>
      </c>
      <c r="AC39" s="25" t="str">
        <f>INDEX(Monitoring_eng!$A$1:$CX$78,MATCH(Analysis!$A39,Monitoring_eng!$A:$A,0),MATCH(Analysis!AC$1,Monitoring_eng!$1:$1,0))</f>
        <v>no</v>
      </c>
      <c r="AD39" s="25" t="str">
        <f>INDEX(Monitoring_eng!$A$1:$CX$78,MATCH(Analysis!$A39,Monitoring_eng!$A:$A,0),MATCH(Analysis!AD$1,Monitoring_eng!$1:$1,0))</f>
        <v>no</v>
      </c>
      <c r="AE39" s="25" t="str">
        <f>INDEX(Monitoring_eng!$A$1:$CX$78,MATCH(Analysis!$A39,Monitoring_eng!$A:$A,0),MATCH(Analysis!AE$1,Monitoring_eng!$1:$1,0))</f>
        <v>yes</v>
      </c>
      <c r="AF39" s="25" t="str">
        <f>INDEX(Monitoring_eng!$A$1:$CX$78,MATCH(Analysis!$A39,Monitoring_eng!$A:$A,0),MATCH(Analysis!AF$1,Monitoring_eng!$1:$1,0))</f>
        <v>yes</v>
      </c>
      <c r="AG39" s="25" t="str">
        <f>INDEX(Monitoring_eng!$A$1:$CX$78,MATCH(Analysis!$A39,Monitoring_eng!$A:$A,0),MATCH(Analysis!AG$1,Monitoring_eng!$1:$1,0))</f>
        <v>partially</v>
      </c>
      <c r="AH39" s="25" t="str">
        <f>INDEX(Monitoring_eng!$A$1:$CX$78,MATCH(Analysis!$A39,Monitoring_eng!$A:$A,0),MATCH(Analysis!AH$1,Monitoring_eng!$1:$1,0))</f>
        <v>no</v>
      </c>
      <c r="AI39" s="25" t="str">
        <f>INDEX(Monitoring_eng!$A$1:$CX$78,MATCH(Analysis!$A39,Monitoring_eng!$A:$A,0),MATCH(Analysis!AI$1,Monitoring_eng!$1:$1,0))</f>
        <v>partially</v>
      </c>
      <c r="AJ39" s="25" t="str">
        <f>INDEX(Monitoring_eng!$A$1:$CX$78,MATCH(Analysis!$A39,Monitoring_eng!$A:$A,0),MATCH(Analysis!AJ$1,Monitoring_eng!$1:$1,0))</f>
        <v>yes</v>
      </c>
      <c r="AK39" s="25" t="str">
        <f>INDEX(Monitoring_eng!$A$1:$CX$78,MATCH(Analysis!$A39,Monitoring_eng!$A:$A,0),MATCH(Analysis!AK$1,Monitoring_eng!$1:$1,0))</f>
        <v>partially</v>
      </c>
      <c r="AL39" s="25" t="str">
        <f>INDEX(Monitoring_eng!$A$1:$CX$78,MATCH(Analysis!$A39,Monitoring_eng!$A:$A,0),MATCH(Analysis!AL$1,Monitoring_eng!$1:$1,0))</f>
        <v>yes</v>
      </c>
      <c r="AM39" s="25" t="str">
        <f>INDEX(Monitoring_eng!$A$1:$CX$78,MATCH(Analysis!$A39,Monitoring_eng!$A:$A,0),MATCH(Analysis!AM$1,Monitoring_eng!$1:$1,0))</f>
        <v>no</v>
      </c>
      <c r="AN39" s="25" t="str">
        <f>INDEX(Monitoring_eng!$A$1:$CX$78,MATCH(Analysis!$A39,Monitoring_eng!$A:$A,0),MATCH(Analysis!AN$1,Monitoring_eng!$1:$1,0))</f>
        <v>yes</v>
      </c>
      <c r="AO39" s="25" t="str">
        <f>INDEX(Monitoring_eng!$A$1:$CX$78,MATCH(Analysis!$A39,Monitoring_eng!$A:$A,0),MATCH(Analysis!AO$1,Monitoring_eng!$1:$1,0))</f>
        <v>no</v>
      </c>
      <c r="AP39" s="25" t="str">
        <f>INDEX(Monitoring_eng!$A$1:$CX$78,MATCH(Analysis!$A39,Monitoring_eng!$A:$A,0),MATCH(Analysis!AP$1,Monitoring_eng!$1:$1,0))</f>
        <v>no</v>
      </c>
      <c r="AQ39" s="25" t="str">
        <f>INDEX(Monitoring_eng!$A$1:$CX$78,MATCH(Analysis!$A39,Monitoring_eng!$A:$A,0),MATCH(Analysis!AQ$1,Monitoring_eng!$1:$1,0))</f>
        <v>yes</v>
      </c>
      <c r="AR39" s="25" t="str">
        <f>INDEX(Monitoring_eng!$A$1:$CX$78,MATCH(Analysis!$A39,Monitoring_eng!$A:$A,0),MATCH(Analysis!AR$1,Monitoring_eng!$1:$1,0))</f>
        <v>yes</v>
      </c>
      <c r="AS39" s="25" t="str">
        <f>INDEX(Monitoring_eng!$A$1:$CX$78,MATCH(Analysis!$A39,Monitoring_eng!$A:$A,0),MATCH(Analysis!AS$1,Monitoring_eng!$1:$1,0))</f>
        <v>yes</v>
      </c>
      <c r="AT39" s="25" t="str">
        <f>INDEX(Monitoring_eng!$A$1:$CX$78,MATCH(Analysis!$A39,Monitoring_eng!$A:$A,0),MATCH(Analysis!AT$1,Monitoring_eng!$1:$1,0))</f>
        <v>yes</v>
      </c>
      <c r="AU39" s="25" t="str">
        <f>INDEX(Monitoring_eng!$A$1:$CX$78,MATCH(Analysis!$A39,Monitoring_eng!$A:$A,0),MATCH(Analysis!AU$1,Monitoring_eng!$1:$1,0))</f>
        <v>yes</v>
      </c>
      <c r="AV39" s="25" t="str">
        <f>INDEX(Monitoring_eng!$A$1:$CX$78,MATCH(Analysis!$A39,Monitoring_eng!$A:$A,0),MATCH(Analysis!AV$1,Monitoring_eng!$1:$1,0))</f>
        <v>yes</v>
      </c>
      <c r="AW39" s="25" t="str">
        <f>INDEX(Monitoring_eng!$A$1:$CX$78,MATCH(Analysis!$A39,Monitoring_eng!$A:$A,0),MATCH(Analysis!AW$1,Monitoring_eng!$1:$1,0))</f>
        <v>yes</v>
      </c>
      <c r="AX39" s="25" t="str">
        <f>INDEX(Monitoring_eng!$A$1:$CX$78,MATCH(Analysis!$A39,Monitoring_eng!$A:$A,0),MATCH(Analysis!AX$1,Monitoring_eng!$1:$1,0))</f>
        <v>yes</v>
      </c>
      <c r="AY39" s="25" t="str">
        <f>INDEX(Monitoring_eng!$A$1:$CX$78,MATCH(Analysis!$A39,Monitoring_eng!$A:$A,0),MATCH(Analysis!AY$1,Monitoring_eng!$1:$1,0))</f>
        <v>yes</v>
      </c>
      <c r="AZ39" s="25" t="str">
        <f>INDEX(Monitoring_eng!$A$1:$CX$78,MATCH(Analysis!$A39,Monitoring_eng!$A:$A,0),MATCH(Analysis!AZ$1,Monitoring_eng!$1:$1,0))</f>
        <v>yes</v>
      </c>
      <c r="BA39" s="37" t="s">
        <v>621</v>
      </c>
      <c r="BB39" s="37">
        <f t="shared" si="0"/>
        <v>30</v>
      </c>
      <c r="BC39" s="37" t="s">
        <v>622</v>
      </c>
      <c r="BD39" s="37">
        <f t="shared" si="1"/>
        <v>16</v>
      </c>
      <c r="BE39" s="37" t="s">
        <v>623</v>
      </c>
      <c r="BF39" s="37">
        <f t="shared" si="2"/>
        <v>4</v>
      </c>
      <c r="BG39" s="37" t="s">
        <v>755</v>
      </c>
      <c r="BH39" s="37">
        <f t="shared" si="3"/>
        <v>0</v>
      </c>
      <c r="BI39" s="37">
        <f t="shared" si="4"/>
        <v>50</v>
      </c>
      <c r="BJ39" s="37">
        <f t="shared" si="5"/>
        <v>50</v>
      </c>
      <c r="BK39" s="37" t="str">
        <f t="shared" si="6"/>
        <v>yes</v>
      </c>
      <c r="BL39" s="37" t="str">
        <f t="shared" si="7"/>
        <v>no</v>
      </c>
      <c r="BM39" s="37">
        <f t="shared" si="8"/>
        <v>30</v>
      </c>
      <c r="BN39" s="37">
        <f t="shared" si="9"/>
        <v>16</v>
      </c>
      <c r="BO39" s="69">
        <f t="shared" si="10"/>
        <v>0.6</v>
      </c>
      <c r="BP39" s="69">
        <f t="shared" si="11"/>
        <v>0.32</v>
      </c>
      <c r="BQ39" s="70">
        <f>COUNTIFS($C39:$AZ39,$BK39,Results!$T$87:$BQ$87,BQ$1)/((COUNTIF(Results!$T$87:$BQ$87,BQ$1)-COUNTIFS($C39:$AZ39,"N/A",Results!$T$87:$BQ$87,BQ$1)))</f>
        <v>0.76470588235294112</v>
      </c>
      <c r="BR39" s="70">
        <f>COUNTIFS($C39:$AZ39,$BK39,Results!$T$87:$BQ$87,BR$1)/((COUNTIF(Results!$T$87:$BQ$87,BR$1)-COUNTIFS($C39:$AZ39,"N/A",Results!$T$87:$BQ$87,BR$1)))</f>
        <v>0.66666666666666663</v>
      </c>
      <c r="BS39" s="70">
        <f>COUNTIFS($C39:$AZ39,$BK39,Results!$T$87:$BQ$87,BS$1)/((COUNTIF(Results!$T$87:$BQ$87,BS$1)-COUNTIFS($C39:$AZ39,"N/A",Results!$T$87:$BQ$87,BS$1)))</f>
        <v>0.375</v>
      </c>
      <c r="BT39" s="70">
        <f>COUNTIFS($C39:$AZ39,$BK39,Results!$T$87:$BQ$87,BT$1)/((COUNTIF(Results!$T$87:$BQ$87,BT$1)-COUNTIFS($C39:$AZ39,"N/A",Results!$T$87:$BQ$87,BT$1)))</f>
        <v>0.46153846153846156</v>
      </c>
      <c r="BU39" s="70">
        <f>COUNTIFS($C39:$AZ39,$BK39,Results!$T$89:$BQ$89,BU$1)/((COUNTIF(Results!$T$89:$BQ$89,BU$1)-COUNTIFS($C39:$AZ39,"N/A",Results!$T$89:$BQ$89,BU$1)))</f>
        <v>0.53333333333333333</v>
      </c>
      <c r="BV39" s="70">
        <f>COUNTIFS($C39:$AZ39,$BK39,Results!$T$89:$BQ$89,BV$1)/((COUNTIF(Results!$T$89:$BQ$89,BV$1)-COUNTIFS($C39:$AZ39,"N/A",Results!$T$89:$BQ$89,BV$1)))</f>
        <v>0.54545454545454541</v>
      </c>
      <c r="BW39" s="70">
        <f>COUNTIFS($C39:$AZ39,$BK39,Results!$T$89:$BQ$89,BW$1)/((COUNTIF(Results!$T$89:$BQ$89,BW$1)-COUNTIFS($C39:$AZ39,"N/A",Results!$T$89:$BQ$89,BW$1)))</f>
        <v>0.77777777777777779</v>
      </c>
      <c r="BX39" s="70">
        <f>COUNTIFS($C39:$AZ39,$BK39,Results!$T$89:$BQ$89,BX$1)/((COUNTIF(Results!$T$89:$BQ$89,BX$1)-COUNTIFS($C39:$AZ39,"N/A",Results!$T$89:$BQ$89,BX$1)))</f>
        <v>0.75</v>
      </c>
      <c r="BY39" s="70">
        <f>COUNTIFS($C39:$AZ39,$BK39,Results!$T$90:$BQ$90,BY$1)/((COUNTIF(Results!$T$90:$BQ$90,BY$1)-COUNTIFS($C39:$AZ39,"N/A",Results!$T$90:$BQ$90,BY$1)))</f>
        <v>0.52941176470588236</v>
      </c>
      <c r="BZ39" s="70">
        <f>COUNTIFS($C39:$AZ39,$BK39,Results!$T$90:$BQ$90,BZ$1)/((COUNTIF(Results!$T$90:$BQ$90,BZ$1)-COUNTIFS($C39:$AZ39,"N/A",Results!$T$90:$BQ$90,BZ$1)))</f>
        <v>0.6470588235294118</v>
      </c>
      <c r="CA39" s="70">
        <f>COUNTIFS($C39:$AZ39,$BK39,Results!$T$90:$BQ$90,CA$1)/((COUNTIF(Results!$T$90:$BQ$90,CA$1)-COUNTIFS($C39:$AZ39,"N/A",Results!$T$90:$BQ$90,CA$1)))</f>
        <v>0.625</v>
      </c>
      <c r="CB39" s="70">
        <f>COUNTIFS($C39:$AZ39,$BK39,Results!$T$91:$BQ$91,CB$1)/((COUNTIF(Results!$T$91:$BQ$91,CB$1)-COUNTIFS($C39:$AZ39,"N/A",Results!$T$91:$BQ$91,CB$1)))</f>
        <v>0.6470588235294118</v>
      </c>
      <c r="CC39" s="70">
        <f>COUNTIFS($C39:$AZ39,$BK39,Results!$T$91:$BQ$91,CC$1)/((COUNTIF(Results!$T$91:$BQ$91,CC$1)-COUNTIFS($C39:$AZ39,"N/A",Results!$T$91:$BQ$91,CC$1)))</f>
        <v>0.52941176470588236</v>
      </c>
      <c r="CD39" s="37"/>
    </row>
    <row r="40" spans="1:82" x14ac:dyDescent="0.3">
      <c r="A40" s="37" t="s">
        <v>341</v>
      </c>
      <c r="B40" s="45" t="s">
        <v>280</v>
      </c>
      <c r="C40" s="25" t="str">
        <f>INDEX(Monitoring_eng!$A$1:$CX$78,MATCH(Analysis!$A40,Monitoring_eng!$A:$A,0),MATCH(Analysis!C$1,Monitoring_eng!$1:$1,0))</f>
        <v>yes</v>
      </c>
      <c r="D40" s="25" t="str">
        <f>INDEX(Monitoring_eng!$A$1:$CX$78,MATCH(Analysis!$A40,Monitoring_eng!$A:$A,0),MATCH(Analysis!D$1,Monitoring_eng!$1:$1,0))</f>
        <v>yes</v>
      </c>
      <c r="E40" s="25" t="str">
        <f>INDEX(Monitoring_eng!$A$1:$CX$78,MATCH(Analysis!$A40,Monitoring_eng!$A:$A,0),MATCH(Analysis!E$1,Monitoring_eng!$1:$1,0))</f>
        <v>no</v>
      </c>
      <c r="F40" s="25" t="str">
        <f>INDEX(Monitoring_eng!$A$1:$CX$78,MATCH(Analysis!$A40,Monitoring_eng!$A:$A,0),MATCH(Analysis!F$1,Monitoring_eng!$1:$1,0))</f>
        <v>yes</v>
      </c>
      <c r="G40" s="25" t="str">
        <f>INDEX(Monitoring_eng!$A$1:$CX$78,MATCH(Analysis!$A40,Monitoring_eng!$A:$A,0),MATCH(Analysis!G$1,Monitoring_eng!$1:$1,0))</f>
        <v>yes</v>
      </c>
      <c r="H40" s="25" t="str">
        <f>INDEX(Monitoring_eng!$A$1:$CX$78,MATCH(Analysis!$A40,Monitoring_eng!$A:$A,0),MATCH(Analysis!H$1,Monitoring_eng!$1:$1,0))</f>
        <v>yes</v>
      </c>
      <c r="I40" s="25" t="str">
        <f>INDEX(Monitoring_eng!$A$1:$CX$78,MATCH(Analysis!$A40,Monitoring_eng!$A:$A,0),MATCH(Analysis!I$1,Monitoring_eng!$1:$1,0))</f>
        <v>yes</v>
      </c>
      <c r="J40" s="25" t="str">
        <f>INDEX(Monitoring_eng!$A$1:$CX$78,MATCH(Analysis!$A40,Monitoring_eng!$A:$A,0),MATCH(Analysis!J$1,Monitoring_eng!$1:$1,0))</f>
        <v>no</v>
      </c>
      <c r="K40" s="25" t="str">
        <f>INDEX(Monitoring_eng!$A$1:$CX$78,MATCH(Analysis!$A40,Monitoring_eng!$A:$A,0),MATCH(Analysis!K$1,Monitoring_eng!$1:$1,0))</f>
        <v>no</v>
      </c>
      <c r="L40" s="25" t="str">
        <f>INDEX(Monitoring_eng!$A$1:$CX$78,MATCH(Analysis!$A40,Monitoring_eng!$A:$A,0),MATCH(Analysis!L$1,Monitoring_eng!$1:$1,0))</f>
        <v>yes</v>
      </c>
      <c r="M40" s="25" t="str">
        <f>INDEX(Monitoring_eng!$A$1:$CX$78,MATCH(Analysis!$A40,Monitoring_eng!$A:$A,0),MATCH(Analysis!M$1,Monitoring_eng!$1:$1,0))</f>
        <v>yes</v>
      </c>
      <c r="N40" s="25" t="str">
        <f>INDEX(Monitoring_eng!$A$1:$CX$78,MATCH(Analysis!$A40,Monitoring_eng!$A:$A,0),MATCH(Analysis!N$1,Monitoring_eng!$1:$1,0))</f>
        <v>no</v>
      </c>
      <c r="O40" s="25" t="str">
        <f>INDEX(Monitoring_eng!$A$1:$CX$78,MATCH(Analysis!$A40,Monitoring_eng!$A:$A,0),MATCH(Analysis!O$1,Monitoring_eng!$1:$1,0))</f>
        <v>partially</v>
      </c>
      <c r="P40" s="25" t="str">
        <f>INDEX(Monitoring_eng!$A$1:$CX$78,MATCH(Analysis!$A40,Monitoring_eng!$A:$A,0),MATCH(Analysis!P$1,Monitoring_eng!$1:$1,0))</f>
        <v>yes</v>
      </c>
      <c r="Q40" s="25" t="str">
        <f>INDEX(Monitoring_eng!$A$1:$CX$78,MATCH(Analysis!$A40,Monitoring_eng!$A:$A,0),MATCH(Analysis!Q$1,Monitoring_eng!$1:$1,0))</f>
        <v>yes</v>
      </c>
      <c r="R40" s="25" t="str">
        <f>INDEX(Monitoring_eng!$A$1:$CX$78,MATCH(Analysis!$A40,Monitoring_eng!$A:$A,0),MATCH(Analysis!R$1,Monitoring_eng!$1:$1,0))</f>
        <v>no</v>
      </c>
      <c r="S40" s="25" t="str">
        <f>INDEX(Monitoring_eng!$A$1:$CX$78,MATCH(Analysis!$A40,Monitoring_eng!$A:$A,0),MATCH(Analysis!S$1,Monitoring_eng!$1:$1,0))</f>
        <v>yes</v>
      </c>
      <c r="T40" s="25" t="str">
        <f>INDEX(Monitoring_eng!$A$1:$CX$78,MATCH(Analysis!$A40,Monitoring_eng!$A:$A,0),MATCH(Analysis!T$1,Monitoring_eng!$1:$1,0))</f>
        <v>no</v>
      </c>
      <c r="U40" s="25" t="str">
        <f>INDEX(Monitoring_eng!$A$1:$CX$78,MATCH(Analysis!$A40,Monitoring_eng!$A:$A,0),MATCH(Analysis!U$1,Monitoring_eng!$1:$1,0))</f>
        <v>no</v>
      </c>
      <c r="V40" s="25" t="str">
        <f>INDEX(Monitoring_eng!$A$1:$CX$78,MATCH(Analysis!$A40,Monitoring_eng!$A:$A,0),MATCH(Analysis!V$1,Monitoring_eng!$1:$1,0))</f>
        <v>no</v>
      </c>
      <c r="W40" s="25" t="str">
        <f>INDEX(Monitoring_eng!$A$1:$CX$78,MATCH(Analysis!$A40,Monitoring_eng!$A:$A,0),MATCH(Analysis!W$1,Monitoring_eng!$1:$1,0))</f>
        <v>yes</v>
      </c>
      <c r="X40" s="25" t="str">
        <f>INDEX(Monitoring_eng!$A$1:$CX$78,MATCH(Analysis!$A40,Monitoring_eng!$A:$A,0),MATCH(Analysis!X$1,Monitoring_eng!$1:$1,0))</f>
        <v>yes</v>
      </c>
      <c r="Y40" s="25" t="str">
        <f>INDEX(Monitoring_eng!$A$1:$CX$78,MATCH(Analysis!$A40,Monitoring_eng!$A:$A,0),MATCH(Analysis!Y$1,Monitoring_eng!$1:$1,0))</f>
        <v>no</v>
      </c>
      <c r="Z40" s="25" t="str">
        <f>INDEX(Monitoring_eng!$A$1:$CX$78,MATCH(Analysis!$A40,Monitoring_eng!$A:$A,0),MATCH(Analysis!Z$1,Monitoring_eng!$1:$1,0))</f>
        <v>yes</v>
      </c>
      <c r="AA40" s="25" t="str">
        <f>INDEX(Monitoring_eng!$A$1:$CX$78,MATCH(Analysis!$A40,Monitoring_eng!$A:$A,0),MATCH(Analysis!AA$1,Monitoring_eng!$1:$1,0))</f>
        <v>yes</v>
      </c>
      <c r="AB40" s="25" t="str">
        <f>INDEX(Monitoring_eng!$A$1:$CX$78,MATCH(Analysis!$A40,Monitoring_eng!$A:$A,0),MATCH(Analysis!AB$1,Monitoring_eng!$1:$1,0))</f>
        <v>no</v>
      </c>
      <c r="AC40" s="25" t="str">
        <f>INDEX(Monitoring_eng!$A$1:$CX$78,MATCH(Analysis!$A40,Monitoring_eng!$A:$A,0),MATCH(Analysis!AC$1,Monitoring_eng!$1:$1,0))</f>
        <v>no</v>
      </c>
      <c r="AD40" s="25" t="str">
        <f>INDEX(Monitoring_eng!$A$1:$CX$78,MATCH(Analysis!$A40,Monitoring_eng!$A:$A,0),MATCH(Analysis!AD$1,Monitoring_eng!$1:$1,0))</f>
        <v>yes</v>
      </c>
      <c r="AE40" s="25" t="str">
        <f>INDEX(Monitoring_eng!$A$1:$CX$78,MATCH(Analysis!$A40,Monitoring_eng!$A:$A,0),MATCH(Analysis!AE$1,Monitoring_eng!$1:$1,0))</f>
        <v>yes</v>
      </c>
      <c r="AF40" s="25" t="str">
        <f>INDEX(Monitoring_eng!$A$1:$CX$78,MATCH(Analysis!$A40,Monitoring_eng!$A:$A,0),MATCH(Analysis!AF$1,Monitoring_eng!$1:$1,0))</f>
        <v>yes</v>
      </c>
      <c r="AG40" s="25" t="str">
        <f>INDEX(Monitoring_eng!$A$1:$CX$78,MATCH(Analysis!$A40,Monitoring_eng!$A:$A,0),MATCH(Analysis!AG$1,Monitoring_eng!$1:$1,0))</f>
        <v>no</v>
      </c>
      <c r="AH40" s="25" t="str">
        <f>INDEX(Monitoring_eng!$A$1:$CX$78,MATCH(Analysis!$A40,Monitoring_eng!$A:$A,0),MATCH(Analysis!AH$1,Monitoring_eng!$1:$1,0))</f>
        <v>no</v>
      </c>
      <c r="AI40" s="25" t="str">
        <f>INDEX(Monitoring_eng!$A$1:$CX$78,MATCH(Analysis!$A40,Monitoring_eng!$A:$A,0),MATCH(Analysis!AI$1,Monitoring_eng!$1:$1,0))</f>
        <v>partially</v>
      </c>
      <c r="AJ40" s="25" t="str">
        <f>INDEX(Monitoring_eng!$A$1:$CX$78,MATCH(Analysis!$A40,Monitoring_eng!$A:$A,0),MATCH(Analysis!AJ$1,Monitoring_eng!$1:$1,0))</f>
        <v>yes</v>
      </c>
      <c r="AK40" s="25" t="str">
        <f>INDEX(Monitoring_eng!$A$1:$CX$78,MATCH(Analysis!$A40,Monitoring_eng!$A:$A,0),MATCH(Analysis!AK$1,Monitoring_eng!$1:$1,0))</f>
        <v>partially</v>
      </c>
      <c r="AL40" s="25" t="str">
        <f>INDEX(Monitoring_eng!$A$1:$CX$78,MATCH(Analysis!$A40,Monitoring_eng!$A:$A,0),MATCH(Analysis!AL$1,Monitoring_eng!$1:$1,0))</f>
        <v>yes</v>
      </c>
      <c r="AM40" s="25" t="str">
        <f>INDEX(Monitoring_eng!$A$1:$CX$78,MATCH(Analysis!$A40,Monitoring_eng!$A:$A,0),MATCH(Analysis!AM$1,Monitoring_eng!$1:$1,0))</f>
        <v>no</v>
      </c>
      <c r="AN40" s="25" t="str">
        <f>INDEX(Monitoring_eng!$A$1:$CX$78,MATCH(Analysis!$A40,Monitoring_eng!$A:$A,0),MATCH(Analysis!AN$1,Monitoring_eng!$1:$1,0))</f>
        <v>yes</v>
      </c>
      <c r="AO40" s="25" t="str">
        <f>INDEX(Monitoring_eng!$A$1:$CX$78,MATCH(Analysis!$A40,Monitoring_eng!$A:$A,0),MATCH(Analysis!AO$1,Monitoring_eng!$1:$1,0))</f>
        <v>no</v>
      </c>
      <c r="AP40" s="25" t="str">
        <f>INDEX(Monitoring_eng!$A$1:$CX$78,MATCH(Analysis!$A40,Monitoring_eng!$A:$A,0),MATCH(Analysis!AP$1,Monitoring_eng!$1:$1,0))</f>
        <v>yes</v>
      </c>
      <c r="AQ40" s="25" t="str">
        <f>INDEX(Monitoring_eng!$A$1:$CX$78,MATCH(Analysis!$A40,Monitoring_eng!$A:$A,0),MATCH(Analysis!AQ$1,Monitoring_eng!$1:$1,0))</f>
        <v>yes</v>
      </c>
      <c r="AR40" s="25" t="str">
        <f>INDEX(Monitoring_eng!$A$1:$CX$78,MATCH(Analysis!$A40,Monitoring_eng!$A:$A,0),MATCH(Analysis!AR$1,Monitoring_eng!$1:$1,0))</f>
        <v>yes</v>
      </c>
      <c r="AS40" s="25" t="str">
        <f>INDEX(Monitoring_eng!$A$1:$CX$78,MATCH(Analysis!$A40,Monitoring_eng!$A:$A,0),MATCH(Analysis!AS$1,Monitoring_eng!$1:$1,0))</f>
        <v>yes</v>
      </c>
      <c r="AT40" s="25" t="str">
        <f>INDEX(Monitoring_eng!$A$1:$CX$78,MATCH(Analysis!$A40,Monitoring_eng!$A:$A,0),MATCH(Analysis!AT$1,Monitoring_eng!$1:$1,0))</f>
        <v>no</v>
      </c>
      <c r="AU40" s="25" t="str">
        <f>INDEX(Monitoring_eng!$A$1:$CX$78,MATCH(Analysis!$A40,Monitoring_eng!$A:$A,0),MATCH(Analysis!AU$1,Monitoring_eng!$1:$1,0))</f>
        <v>yes</v>
      </c>
      <c r="AV40" s="25" t="str">
        <f>INDEX(Monitoring_eng!$A$1:$CX$78,MATCH(Analysis!$A40,Monitoring_eng!$A:$A,0),MATCH(Analysis!AV$1,Monitoring_eng!$1:$1,0))</f>
        <v>yes</v>
      </c>
      <c r="AW40" s="25" t="str">
        <f>INDEX(Monitoring_eng!$A$1:$CX$78,MATCH(Analysis!$A40,Monitoring_eng!$A:$A,0),MATCH(Analysis!AW$1,Monitoring_eng!$1:$1,0))</f>
        <v>yes</v>
      </c>
      <c r="AX40" s="25" t="str">
        <f>INDEX(Monitoring_eng!$A$1:$CX$78,MATCH(Analysis!$A40,Monitoring_eng!$A:$A,0),MATCH(Analysis!AX$1,Monitoring_eng!$1:$1,0))</f>
        <v>yes</v>
      </c>
      <c r="AY40" s="25" t="str">
        <f>INDEX(Monitoring_eng!$A$1:$CX$78,MATCH(Analysis!$A40,Monitoring_eng!$A:$A,0),MATCH(Analysis!AY$1,Monitoring_eng!$1:$1,0))</f>
        <v>yes</v>
      </c>
      <c r="AZ40" s="25" t="str">
        <f>INDEX(Monitoring_eng!$A$1:$CX$78,MATCH(Analysis!$A40,Monitoring_eng!$A:$A,0),MATCH(Analysis!AZ$1,Monitoring_eng!$1:$1,0))</f>
        <v>yes</v>
      </c>
      <c r="BA40" s="37" t="s">
        <v>621</v>
      </c>
      <c r="BB40" s="37">
        <f t="shared" si="0"/>
        <v>31</v>
      </c>
      <c r="BC40" s="37" t="s">
        <v>622</v>
      </c>
      <c r="BD40" s="37">
        <f t="shared" si="1"/>
        <v>16</v>
      </c>
      <c r="BE40" s="37" t="s">
        <v>623</v>
      </c>
      <c r="BF40" s="37">
        <f t="shared" si="2"/>
        <v>3</v>
      </c>
      <c r="BG40" s="37" t="s">
        <v>755</v>
      </c>
      <c r="BH40" s="37">
        <f t="shared" si="3"/>
        <v>0</v>
      </c>
      <c r="BI40" s="37">
        <f t="shared" si="4"/>
        <v>50</v>
      </c>
      <c r="BJ40" s="37">
        <f t="shared" si="5"/>
        <v>50</v>
      </c>
      <c r="BK40" s="37" t="str">
        <f t="shared" si="6"/>
        <v>yes</v>
      </c>
      <c r="BL40" s="37" t="str">
        <f t="shared" si="7"/>
        <v>no</v>
      </c>
      <c r="BM40" s="37">
        <f t="shared" si="8"/>
        <v>31</v>
      </c>
      <c r="BN40" s="37">
        <f t="shared" si="9"/>
        <v>16</v>
      </c>
      <c r="BO40" s="69">
        <f t="shared" si="10"/>
        <v>0.62</v>
      </c>
      <c r="BP40" s="69">
        <f t="shared" si="11"/>
        <v>0.32</v>
      </c>
      <c r="BQ40" s="70">
        <f>COUNTIFS($C40:$AZ40,$BK40,Results!$T$87:$BQ$87,BQ$1)/((COUNTIF(Results!$T$87:$BQ$87,BQ$1)-COUNTIFS($C40:$AZ40,"N/A",Results!$T$87:$BQ$87,BQ$1)))</f>
        <v>0.88235294117647056</v>
      </c>
      <c r="BR40" s="70">
        <f>COUNTIFS($C40:$AZ40,$BK40,Results!$T$87:$BQ$87,BR$1)/((COUNTIF(Results!$T$87:$BQ$87,BR$1)-COUNTIFS($C40:$AZ40,"N/A",Results!$T$87:$BQ$87,BR$1)))</f>
        <v>0.66666666666666663</v>
      </c>
      <c r="BS40" s="70">
        <f>COUNTIFS($C40:$AZ40,$BK40,Results!$T$87:$BQ$87,BS$1)/((COUNTIF(Results!$T$87:$BQ$87,BS$1)-COUNTIFS($C40:$AZ40,"N/A",Results!$T$87:$BQ$87,BS$1)))</f>
        <v>0.25</v>
      </c>
      <c r="BT40" s="70">
        <f>COUNTIFS($C40:$AZ40,$BK40,Results!$T$87:$BQ$87,BT$1)/((COUNTIF(Results!$T$87:$BQ$87,BT$1)-COUNTIFS($C40:$AZ40,"N/A",Results!$T$87:$BQ$87,BT$1)))</f>
        <v>0.46153846153846156</v>
      </c>
      <c r="BU40" s="70">
        <f>COUNTIFS($C40:$AZ40,$BK40,Results!$T$89:$BQ$89,BU$1)/((COUNTIF(Results!$T$89:$BQ$89,BU$1)-COUNTIFS($C40:$AZ40,"N/A",Results!$T$89:$BQ$89,BU$1)))</f>
        <v>0.6</v>
      </c>
      <c r="BV40" s="70">
        <f>COUNTIFS($C40:$AZ40,$BK40,Results!$T$89:$BQ$89,BV$1)/((COUNTIF(Results!$T$89:$BQ$89,BV$1)-COUNTIFS($C40:$AZ40,"N/A",Results!$T$89:$BQ$89,BV$1)))</f>
        <v>0.54545454545454541</v>
      </c>
      <c r="BW40" s="70">
        <f>COUNTIFS($C40:$AZ40,$BK40,Results!$T$89:$BQ$89,BW$1)/((COUNTIF(Results!$T$89:$BQ$89,BW$1)-COUNTIFS($C40:$AZ40,"N/A",Results!$T$89:$BQ$89,BW$1)))</f>
        <v>0.88888888888888884</v>
      </c>
      <c r="BX40" s="70">
        <f>COUNTIFS($C40:$AZ40,$BK40,Results!$T$89:$BQ$89,BX$1)/((COUNTIF(Results!$T$89:$BQ$89,BX$1)-COUNTIFS($C40:$AZ40,"N/A",Results!$T$89:$BQ$89,BX$1)))</f>
        <v>0.5</v>
      </c>
      <c r="BY40" s="70">
        <f>COUNTIFS($C40:$AZ40,$BK40,Results!$T$90:$BQ$90,BY$1)/((COUNTIF(Results!$T$90:$BQ$90,BY$1)-COUNTIFS($C40:$AZ40,"N/A",Results!$T$90:$BQ$90,BY$1)))</f>
        <v>0.58823529411764708</v>
      </c>
      <c r="BZ40" s="70">
        <f>COUNTIFS($C40:$AZ40,$BK40,Results!$T$90:$BQ$90,BZ$1)/((COUNTIF(Results!$T$90:$BQ$90,BZ$1)-COUNTIFS($C40:$AZ40,"N/A",Results!$T$90:$BQ$90,BZ$1)))</f>
        <v>0.70588235294117652</v>
      </c>
      <c r="CA40" s="70">
        <f>COUNTIFS($C40:$AZ40,$BK40,Results!$T$90:$BQ$90,CA$1)/((COUNTIF(Results!$T$90:$BQ$90,CA$1)-COUNTIFS($C40:$AZ40,"N/A",Results!$T$90:$BQ$90,CA$1)))</f>
        <v>0.5625</v>
      </c>
      <c r="CB40" s="70">
        <f>COUNTIFS($C40:$AZ40,$BK40,Results!$T$91:$BQ$91,CB$1)/((COUNTIF(Results!$T$91:$BQ$91,CB$1)-COUNTIFS($C40:$AZ40,"N/A",Results!$T$91:$BQ$91,CB$1)))</f>
        <v>0.70588235294117652</v>
      </c>
      <c r="CC40" s="70">
        <f>COUNTIFS($C40:$AZ40,$BK40,Results!$T$91:$BQ$91,CC$1)/((COUNTIF(Results!$T$91:$BQ$91,CC$1)-COUNTIFS($C40:$AZ40,"N/A",Results!$T$91:$BQ$91,CC$1)))</f>
        <v>0.58823529411764708</v>
      </c>
      <c r="CD40" s="37"/>
    </row>
    <row r="41" spans="1:82" x14ac:dyDescent="0.3">
      <c r="A41" s="37" t="s">
        <v>342</v>
      </c>
      <c r="B41" s="45" t="s">
        <v>282</v>
      </c>
      <c r="C41" s="25" t="str">
        <f>INDEX(Monitoring_eng!$A$1:$CX$78,MATCH(Analysis!$A41,Monitoring_eng!$A:$A,0),MATCH(Analysis!C$1,Monitoring_eng!$1:$1,0))</f>
        <v>yes</v>
      </c>
      <c r="D41" s="25" t="str">
        <f>INDEX(Monitoring_eng!$A$1:$CX$78,MATCH(Analysis!$A41,Monitoring_eng!$A:$A,0),MATCH(Analysis!D$1,Monitoring_eng!$1:$1,0))</f>
        <v>yes</v>
      </c>
      <c r="E41" s="25" t="str">
        <f>INDEX(Monitoring_eng!$A$1:$CX$78,MATCH(Analysis!$A41,Monitoring_eng!$A:$A,0),MATCH(Analysis!E$1,Monitoring_eng!$1:$1,0))</f>
        <v>no</v>
      </c>
      <c r="F41" s="25" t="str">
        <f>INDEX(Monitoring_eng!$A$1:$CX$78,MATCH(Analysis!$A41,Monitoring_eng!$A:$A,0),MATCH(Analysis!F$1,Monitoring_eng!$1:$1,0))</f>
        <v>yes</v>
      </c>
      <c r="G41" s="25" t="str">
        <f>INDEX(Monitoring_eng!$A$1:$CX$78,MATCH(Analysis!$A41,Monitoring_eng!$A:$A,0),MATCH(Analysis!G$1,Monitoring_eng!$1:$1,0))</f>
        <v>yes</v>
      </c>
      <c r="H41" s="25" t="str">
        <f>INDEX(Monitoring_eng!$A$1:$CX$78,MATCH(Analysis!$A41,Monitoring_eng!$A:$A,0),MATCH(Analysis!H$1,Monitoring_eng!$1:$1,0))</f>
        <v>yes</v>
      </c>
      <c r="I41" s="25" t="str">
        <f>INDEX(Monitoring_eng!$A$1:$CX$78,MATCH(Analysis!$A41,Monitoring_eng!$A:$A,0),MATCH(Analysis!I$1,Monitoring_eng!$1:$1,0))</f>
        <v>yes</v>
      </c>
      <c r="J41" s="25" t="str">
        <f>INDEX(Monitoring_eng!$A$1:$CX$78,MATCH(Analysis!$A41,Monitoring_eng!$A:$A,0),MATCH(Analysis!J$1,Monitoring_eng!$1:$1,0))</f>
        <v>no</v>
      </c>
      <c r="K41" s="25" t="str">
        <f>INDEX(Monitoring_eng!$A$1:$CX$78,MATCH(Analysis!$A41,Monitoring_eng!$A:$A,0),MATCH(Analysis!K$1,Monitoring_eng!$1:$1,0))</f>
        <v>no</v>
      </c>
      <c r="L41" s="25" t="str">
        <f>INDEX(Monitoring_eng!$A$1:$CX$78,MATCH(Analysis!$A41,Monitoring_eng!$A:$A,0),MATCH(Analysis!L$1,Monitoring_eng!$1:$1,0))</f>
        <v>yes</v>
      </c>
      <c r="M41" s="25" t="str">
        <f>INDEX(Monitoring_eng!$A$1:$CX$78,MATCH(Analysis!$A41,Monitoring_eng!$A:$A,0),MATCH(Analysis!M$1,Monitoring_eng!$1:$1,0))</f>
        <v>yes</v>
      </c>
      <c r="N41" s="25" t="str">
        <f>INDEX(Monitoring_eng!$A$1:$CX$78,MATCH(Analysis!$A41,Monitoring_eng!$A:$A,0),MATCH(Analysis!N$1,Monitoring_eng!$1:$1,0))</f>
        <v>no</v>
      </c>
      <c r="O41" s="25" t="str">
        <f>INDEX(Monitoring_eng!$A$1:$CX$78,MATCH(Analysis!$A41,Monitoring_eng!$A:$A,0),MATCH(Analysis!O$1,Monitoring_eng!$1:$1,0))</f>
        <v>partially</v>
      </c>
      <c r="P41" s="25" t="str">
        <f>INDEX(Monitoring_eng!$A$1:$CX$78,MATCH(Analysis!$A41,Monitoring_eng!$A:$A,0),MATCH(Analysis!P$1,Monitoring_eng!$1:$1,0))</f>
        <v>yes</v>
      </c>
      <c r="Q41" s="25" t="str">
        <f>INDEX(Monitoring_eng!$A$1:$CX$78,MATCH(Analysis!$A41,Monitoring_eng!$A:$A,0),MATCH(Analysis!Q$1,Monitoring_eng!$1:$1,0))</f>
        <v>yes</v>
      </c>
      <c r="R41" s="25" t="str">
        <f>INDEX(Monitoring_eng!$A$1:$CX$78,MATCH(Analysis!$A41,Monitoring_eng!$A:$A,0),MATCH(Analysis!R$1,Monitoring_eng!$1:$1,0))</f>
        <v>yes</v>
      </c>
      <c r="S41" s="25" t="str">
        <f>INDEX(Monitoring_eng!$A$1:$CX$78,MATCH(Analysis!$A41,Monitoring_eng!$A:$A,0),MATCH(Analysis!S$1,Monitoring_eng!$1:$1,0))</f>
        <v>yes</v>
      </c>
      <c r="T41" s="25" t="str">
        <f>INDEX(Monitoring_eng!$A$1:$CX$78,MATCH(Analysis!$A41,Monitoring_eng!$A:$A,0),MATCH(Analysis!T$1,Monitoring_eng!$1:$1,0))</f>
        <v>yes</v>
      </c>
      <c r="U41" s="25" t="str">
        <f>INDEX(Monitoring_eng!$A$1:$CX$78,MATCH(Analysis!$A41,Monitoring_eng!$A:$A,0),MATCH(Analysis!U$1,Monitoring_eng!$1:$1,0))</f>
        <v>no</v>
      </c>
      <c r="V41" s="25" t="str">
        <f>INDEX(Monitoring_eng!$A$1:$CX$78,MATCH(Analysis!$A41,Monitoring_eng!$A:$A,0),MATCH(Analysis!V$1,Monitoring_eng!$1:$1,0))</f>
        <v>no</v>
      </c>
      <c r="W41" s="25" t="str">
        <f>INDEX(Monitoring_eng!$A$1:$CX$78,MATCH(Analysis!$A41,Monitoring_eng!$A:$A,0),MATCH(Analysis!W$1,Monitoring_eng!$1:$1,0))</f>
        <v>yes</v>
      </c>
      <c r="X41" s="25" t="str">
        <f>INDEX(Monitoring_eng!$A$1:$CX$78,MATCH(Analysis!$A41,Monitoring_eng!$A:$A,0),MATCH(Analysis!X$1,Monitoring_eng!$1:$1,0))</f>
        <v>yes</v>
      </c>
      <c r="Y41" s="25" t="str">
        <f>INDEX(Monitoring_eng!$A$1:$CX$78,MATCH(Analysis!$A41,Monitoring_eng!$A:$A,0),MATCH(Analysis!Y$1,Monitoring_eng!$1:$1,0))</f>
        <v>no</v>
      </c>
      <c r="Z41" s="25" t="str">
        <f>INDEX(Monitoring_eng!$A$1:$CX$78,MATCH(Analysis!$A41,Monitoring_eng!$A:$A,0),MATCH(Analysis!Z$1,Monitoring_eng!$1:$1,0))</f>
        <v>yes</v>
      </c>
      <c r="AA41" s="25" t="str">
        <f>INDEX(Monitoring_eng!$A$1:$CX$78,MATCH(Analysis!$A41,Monitoring_eng!$A:$A,0),MATCH(Analysis!AA$1,Monitoring_eng!$1:$1,0))</f>
        <v>yes</v>
      </c>
      <c r="AB41" s="25" t="str">
        <f>INDEX(Monitoring_eng!$A$1:$CX$78,MATCH(Analysis!$A41,Monitoring_eng!$A:$A,0),MATCH(Analysis!AB$1,Monitoring_eng!$1:$1,0))</f>
        <v>no</v>
      </c>
      <c r="AC41" s="25" t="str">
        <f>INDEX(Monitoring_eng!$A$1:$CX$78,MATCH(Analysis!$A41,Monitoring_eng!$A:$A,0),MATCH(Analysis!AC$1,Monitoring_eng!$1:$1,0))</f>
        <v>no</v>
      </c>
      <c r="AD41" s="25" t="str">
        <f>INDEX(Monitoring_eng!$A$1:$CX$78,MATCH(Analysis!$A41,Monitoring_eng!$A:$A,0),MATCH(Analysis!AD$1,Monitoring_eng!$1:$1,0))</f>
        <v>yes</v>
      </c>
      <c r="AE41" s="25" t="str">
        <f>INDEX(Monitoring_eng!$A$1:$CX$78,MATCH(Analysis!$A41,Monitoring_eng!$A:$A,0),MATCH(Analysis!AE$1,Monitoring_eng!$1:$1,0))</f>
        <v>yes</v>
      </c>
      <c r="AF41" s="25" t="str">
        <f>INDEX(Monitoring_eng!$A$1:$CX$78,MATCH(Analysis!$A41,Monitoring_eng!$A:$A,0),MATCH(Analysis!AF$1,Monitoring_eng!$1:$1,0))</f>
        <v>yes</v>
      </c>
      <c r="AG41" s="25" t="str">
        <f>INDEX(Monitoring_eng!$A$1:$CX$78,MATCH(Analysis!$A41,Monitoring_eng!$A:$A,0),MATCH(Analysis!AG$1,Monitoring_eng!$1:$1,0))</f>
        <v>no</v>
      </c>
      <c r="AH41" s="25" t="str">
        <f>INDEX(Monitoring_eng!$A$1:$CX$78,MATCH(Analysis!$A41,Monitoring_eng!$A:$A,0),MATCH(Analysis!AH$1,Monitoring_eng!$1:$1,0))</f>
        <v>no</v>
      </c>
      <c r="AI41" s="25" t="str">
        <f>INDEX(Monitoring_eng!$A$1:$CX$78,MATCH(Analysis!$A41,Monitoring_eng!$A:$A,0),MATCH(Analysis!AI$1,Monitoring_eng!$1:$1,0))</f>
        <v>no</v>
      </c>
      <c r="AJ41" s="25" t="str">
        <f>INDEX(Monitoring_eng!$A$1:$CX$78,MATCH(Analysis!$A41,Monitoring_eng!$A:$A,0),MATCH(Analysis!AJ$1,Monitoring_eng!$1:$1,0))</f>
        <v>yes</v>
      </c>
      <c r="AK41" s="25" t="str">
        <f>INDEX(Monitoring_eng!$A$1:$CX$78,MATCH(Analysis!$A41,Monitoring_eng!$A:$A,0),MATCH(Analysis!AK$1,Monitoring_eng!$1:$1,0))</f>
        <v>partially</v>
      </c>
      <c r="AL41" s="25" t="str">
        <f>INDEX(Monitoring_eng!$A$1:$CX$78,MATCH(Analysis!$A41,Monitoring_eng!$A:$A,0),MATCH(Analysis!AL$1,Monitoring_eng!$1:$1,0))</f>
        <v>yes</v>
      </c>
      <c r="AM41" s="25" t="str">
        <f>INDEX(Monitoring_eng!$A$1:$CX$78,MATCH(Analysis!$A41,Monitoring_eng!$A:$A,0),MATCH(Analysis!AM$1,Monitoring_eng!$1:$1,0))</f>
        <v>no</v>
      </c>
      <c r="AN41" s="25" t="str">
        <f>INDEX(Monitoring_eng!$A$1:$CX$78,MATCH(Analysis!$A41,Monitoring_eng!$A:$A,0),MATCH(Analysis!AN$1,Monitoring_eng!$1:$1,0))</f>
        <v>yes</v>
      </c>
      <c r="AO41" s="25" t="str">
        <f>INDEX(Monitoring_eng!$A$1:$CX$78,MATCH(Analysis!$A41,Monitoring_eng!$A:$A,0),MATCH(Analysis!AO$1,Monitoring_eng!$1:$1,0))</f>
        <v>yes</v>
      </c>
      <c r="AP41" s="25" t="str">
        <f>INDEX(Monitoring_eng!$A$1:$CX$78,MATCH(Analysis!$A41,Monitoring_eng!$A:$A,0),MATCH(Analysis!AP$1,Monitoring_eng!$1:$1,0))</f>
        <v>partially</v>
      </c>
      <c r="AQ41" s="25" t="str">
        <f>INDEX(Monitoring_eng!$A$1:$CX$78,MATCH(Analysis!$A41,Monitoring_eng!$A:$A,0),MATCH(Analysis!AQ$1,Monitoring_eng!$1:$1,0))</f>
        <v>yes</v>
      </c>
      <c r="AR41" s="25" t="str">
        <f>INDEX(Monitoring_eng!$A$1:$CX$78,MATCH(Analysis!$A41,Monitoring_eng!$A:$A,0),MATCH(Analysis!AR$1,Monitoring_eng!$1:$1,0))</f>
        <v>yes</v>
      </c>
      <c r="AS41" s="25" t="str">
        <f>INDEX(Monitoring_eng!$A$1:$CX$78,MATCH(Analysis!$A41,Monitoring_eng!$A:$A,0),MATCH(Analysis!AS$1,Monitoring_eng!$1:$1,0))</f>
        <v>yes</v>
      </c>
      <c r="AT41" s="25" t="str">
        <f>INDEX(Monitoring_eng!$A$1:$CX$78,MATCH(Analysis!$A41,Monitoring_eng!$A:$A,0),MATCH(Analysis!AT$1,Monitoring_eng!$1:$1,0))</f>
        <v>no</v>
      </c>
      <c r="AU41" s="25" t="str">
        <f>INDEX(Monitoring_eng!$A$1:$CX$78,MATCH(Analysis!$A41,Monitoring_eng!$A:$A,0),MATCH(Analysis!AU$1,Monitoring_eng!$1:$1,0))</f>
        <v>no</v>
      </c>
      <c r="AV41" s="25" t="str">
        <f>INDEX(Monitoring_eng!$A$1:$CX$78,MATCH(Analysis!$A41,Monitoring_eng!$A:$A,0),MATCH(Analysis!AV$1,Monitoring_eng!$1:$1,0))</f>
        <v>yes</v>
      </c>
      <c r="AW41" s="25" t="str">
        <f>INDEX(Monitoring_eng!$A$1:$CX$78,MATCH(Analysis!$A41,Monitoring_eng!$A:$A,0),MATCH(Analysis!AW$1,Monitoring_eng!$1:$1,0))</f>
        <v>yes</v>
      </c>
      <c r="AX41" s="25" t="str">
        <f>INDEX(Monitoring_eng!$A$1:$CX$78,MATCH(Analysis!$A41,Monitoring_eng!$A:$A,0),MATCH(Analysis!AX$1,Monitoring_eng!$1:$1,0))</f>
        <v>yes</v>
      </c>
      <c r="AY41" s="25" t="str">
        <f>INDEX(Monitoring_eng!$A$1:$CX$78,MATCH(Analysis!$A41,Monitoring_eng!$A:$A,0),MATCH(Analysis!AY$1,Monitoring_eng!$1:$1,0))</f>
        <v>yes</v>
      </c>
      <c r="AZ41" s="25" t="str">
        <f>INDEX(Monitoring_eng!$A$1:$CX$78,MATCH(Analysis!$A41,Monitoring_eng!$A:$A,0),MATCH(Analysis!AZ$1,Monitoring_eng!$1:$1,0))</f>
        <v>yes</v>
      </c>
      <c r="BA41" s="37" t="s">
        <v>621</v>
      </c>
      <c r="BB41" s="37">
        <f t="shared" si="0"/>
        <v>32</v>
      </c>
      <c r="BC41" s="37" t="s">
        <v>622</v>
      </c>
      <c r="BD41" s="37">
        <f t="shared" si="1"/>
        <v>15</v>
      </c>
      <c r="BE41" s="37" t="s">
        <v>623</v>
      </c>
      <c r="BF41" s="37">
        <f t="shared" si="2"/>
        <v>3</v>
      </c>
      <c r="BG41" s="37" t="s">
        <v>755</v>
      </c>
      <c r="BH41" s="37">
        <f t="shared" si="3"/>
        <v>0</v>
      </c>
      <c r="BI41" s="37">
        <f t="shared" si="4"/>
        <v>50</v>
      </c>
      <c r="BJ41" s="37">
        <f t="shared" si="5"/>
        <v>50</v>
      </c>
      <c r="BK41" s="37" t="str">
        <f t="shared" si="6"/>
        <v>yes</v>
      </c>
      <c r="BL41" s="37" t="str">
        <f t="shared" si="7"/>
        <v>no</v>
      </c>
      <c r="BM41" s="37">
        <f t="shared" si="8"/>
        <v>32</v>
      </c>
      <c r="BN41" s="37">
        <f t="shared" si="9"/>
        <v>15</v>
      </c>
      <c r="BO41" s="69">
        <f t="shared" si="10"/>
        <v>0.64</v>
      </c>
      <c r="BP41" s="69">
        <f t="shared" si="11"/>
        <v>0.3</v>
      </c>
      <c r="BQ41" s="70">
        <f>COUNTIFS($C41:$AZ41,$BK41,Results!$T$87:$BQ$87,BQ$1)/((COUNTIF(Results!$T$87:$BQ$87,BQ$1)-COUNTIFS($C41:$AZ41,"N/A",Results!$T$87:$BQ$87,BQ$1)))</f>
        <v>0.82352941176470584</v>
      </c>
      <c r="BR41" s="70">
        <f>COUNTIFS($C41:$AZ41,$BK41,Results!$T$87:$BQ$87,BR$1)/((COUNTIF(Results!$T$87:$BQ$87,BR$1)-COUNTIFS($C41:$AZ41,"N/A",Results!$T$87:$BQ$87,BR$1)))</f>
        <v>0.75</v>
      </c>
      <c r="BS41" s="70">
        <f>COUNTIFS($C41:$AZ41,$BK41,Results!$T$87:$BQ$87,BS$1)/((COUNTIF(Results!$T$87:$BQ$87,BS$1)-COUNTIFS($C41:$AZ41,"N/A",Results!$T$87:$BQ$87,BS$1)))</f>
        <v>0.5</v>
      </c>
      <c r="BT41" s="70">
        <f>COUNTIFS($C41:$AZ41,$BK41,Results!$T$87:$BQ$87,BT$1)/((COUNTIF(Results!$T$87:$BQ$87,BT$1)-COUNTIFS($C41:$AZ41,"N/A",Results!$T$87:$BQ$87,BT$1)))</f>
        <v>0.38461538461538464</v>
      </c>
      <c r="BU41" s="70">
        <f>COUNTIFS($C41:$AZ41,$BK41,Results!$T$89:$BQ$89,BU$1)/((COUNTIF(Results!$T$89:$BQ$89,BU$1)-COUNTIFS($C41:$AZ41,"N/A",Results!$T$89:$BQ$89,BU$1)))</f>
        <v>0.73333333333333328</v>
      </c>
      <c r="BV41" s="70">
        <f>COUNTIFS($C41:$AZ41,$BK41,Results!$T$89:$BQ$89,BV$1)/((COUNTIF(Results!$T$89:$BQ$89,BV$1)-COUNTIFS($C41:$AZ41,"N/A",Results!$T$89:$BQ$89,BV$1)))</f>
        <v>0.54545454545454541</v>
      </c>
      <c r="BW41" s="70">
        <f>COUNTIFS($C41:$AZ41,$BK41,Results!$T$89:$BQ$89,BW$1)/((COUNTIF(Results!$T$89:$BQ$89,BW$1)-COUNTIFS($C41:$AZ41,"N/A",Results!$T$89:$BQ$89,BW$1)))</f>
        <v>0.77777777777777779</v>
      </c>
      <c r="BX41" s="70">
        <f>COUNTIFS($C41:$AZ41,$BK41,Results!$T$89:$BQ$89,BX$1)/((COUNTIF(Results!$T$89:$BQ$89,BX$1)-COUNTIFS($C41:$AZ41,"N/A",Results!$T$89:$BQ$89,BX$1)))</f>
        <v>0.5</v>
      </c>
      <c r="BY41" s="70">
        <f>COUNTIFS($C41:$AZ41,$BK41,Results!$T$90:$BQ$90,BY$1)/((COUNTIF(Results!$T$90:$BQ$90,BY$1)-COUNTIFS($C41:$AZ41,"N/A",Results!$T$90:$BQ$90,BY$1)))</f>
        <v>0.58823529411764708</v>
      </c>
      <c r="BZ41" s="70">
        <f>COUNTIFS($C41:$AZ41,$BK41,Results!$T$90:$BQ$90,BZ$1)/((COUNTIF(Results!$T$90:$BQ$90,BZ$1)-COUNTIFS($C41:$AZ41,"N/A",Results!$T$90:$BQ$90,BZ$1)))</f>
        <v>0.70588235294117652</v>
      </c>
      <c r="CA41" s="70">
        <f>COUNTIFS($C41:$AZ41,$BK41,Results!$T$90:$BQ$90,CA$1)/((COUNTIF(Results!$T$90:$BQ$90,CA$1)-COUNTIFS($C41:$AZ41,"N/A",Results!$T$90:$BQ$90,CA$1)))</f>
        <v>0.625</v>
      </c>
      <c r="CB41" s="70">
        <f>COUNTIFS($C41:$AZ41,$BK41,Results!$T$91:$BQ$91,CB$1)/((COUNTIF(Results!$T$91:$BQ$91,CB$1)-COUNTIFS($C41:$AZ41,"N/A",Results!$T$91:$BQ$91,CB$1)))</f>
        <v>0.70588235294117652</v>
      </c>
      <c r="CC41" s="70">
        <f>COUNTIFS($C41:$AZ41,$BK41,Results!$T$91:$BQ$91,CC$1)/((COUNTIF(Results!$T$91:$BQ$91,CC$1)-COUNTIFS($C41:$AZ41,"N/A",Results!$T$91:$BQ$91,CC$1)))</f>
        <v>0.58823529411764708</v>
      </c>
      <c r="CD41" s="37"/>
    </row>
    <row r="42" spans="1:82" x14ac:dyDescent="0.3">
      <c r="A42" s="37" t="s">
        <v>343</v>
      </c>
      <c r="B42" s="45" t="s">
        <v>298</v>
      </c>
      <c r="C42" s="25" t="str">
        <f>INDEX(Monitoring_eng!$A$1:$CX$78,MATCH(Analysis!$A42,Monitoring_eng!$A:$A,0),MATCH(Analysis!C$1,Monitoring_eng!$1:$1,0))</f>
        <v>yes</v>
      </c>
      <c r="D42" s="25" t="str">
        <f>INDEX(Monitoring_eng!$A$1:$CX$78,MATCH(Analysis!$A42,Monitoring_eng!$A:$A,0),MATCH(Analysis!D$1,Monitoring_eng!$1:$1,0))</f>
        <v>no</v>
      </c>
      <c r="E42" s="25" t="str">
        <f>INDEX(Monitoring_eng!$A$1:$CX$78,MATCH(Analysis!$A42,Monitoring_eng!$A:$A,0),MATCH(Analysis!E$1,Monitoring_eng!$1:$1,0))</f>
        <v>yes</v>
      </c>
      <c r="F42" s="25" t="str">
        <f>INDEX(Monitoring_eng!$A$1:$CX$78,MATCH(Analysis!$A42,Monitoring_eng!$A:$A,0),MATCH(Analysis!F$1,Monitoring_eng!$1:$1,0))</f>
        <v>yes</v>
      </c>
      <c r="G42" s="25" t="str">
        <f>INDEX(Monitoring_eng!$A$1:$CX$78,MATCH(Analysis!$A42,Monitoring_eng!$A:$A,0),MATCH(Analysis!G$1,Monitoring_eng!$1:$1,0))</f>
        <v>no</v>
      </c>
      <c r="H42" s="25" t="str">
        <f>INDEX(Monitoring_eng!$A$1:$CX$78,MATCH(Analysis!$A42,Monitoring_eng!$A:$A,0),MATCH(Analysis!H$1,Monitoring_eng!$1:$1,0))</f>
        <v>yes</v>
      </c>
      <c r="I42" s="25" t="str">
        <f>INDEX(Monitoring_eng!$A$1:$CX$78,MATCH(Analysis!$A42,Monitoring_eng!$A:$A,0),MATCH(Analysis!I$1,Monitoring_eng!$1:$1,0))</f>
        <v>yes</v>
      </c>
      <c r="J42" s="25" t="str">
        <f>INDEX(Monitoring_eng!$A$1:$CX$78,MATCH(Analysis!$A42,Monitoring_eng!$A:$A,0),MATCH(Analysis!J$1,Monitoring_eng!$1:$1,0))</f>
        <v>no</v>
      </c>
      <c r="K42" s="25" t="str">
        <f>INDEX(Monitoring_eng!$A$1:$CX$78,MATCH(Analysis!$A42,Monitoring_eng!$A:$A,0),MATCH(Analysis!K$1,Monitoring_eng!$1:$1,0))</f>
        <v>no</v>
      </c>
      <c r="L42" s="25" t="str">
        <f>INDEX(Monitoring_eng!$A$1:$CX$78,MATCH(Analysis!$A42,Monitoring_eng!$A:$A,0),MATCH(Analysis!L$1,Monitoring_eng!$1:$1,0))</f>
        <v>yes</v>
      </c>
      <c r="M42" s="25" t="str">
        <f>INDEX(Monitoring_eng!$A$1:$CX$78,MATCH(Analysis!$A42,Monitoring_eng!$A:$A,0),MATCH(Analysis!M$1,Monitoring_eng!$1:$1,0))</f>
        <v>yes</v>
      </c>
      <c r="N42" s="25" t="str">
        <f>INDEX(Monitoring_eng!$A$1:$CX$78,MATCH(Analysis!$A42,Monitoring_eng!$A:$A,0),MATCH(Analysis!N$1,Monitoring_eng!$1:$1,0))</f>
        <v>partially</v>
      </c>
      <c r="O42" s="25" t="str">
        <f>INDEX(Monitoring_eng!$A$1:$CX$78,MATCH(Analysis!$A42,Monitoring_eng!$A:$A,0),MATCH(Analysis!O$1,Monitoring_eng!$1:$1,0))</f>
        <v>yes</v>
      </c>
      <c r="P42" s="25" t="str">
        <f>INDEX(Monitoring_eng!$A$1:$CX$78,MATCH(Analysis!$A42,Monitoring_eng!$A:$A,0),MATCH(Analysis!P$1,Monitoring_eng!$1:$1,0))</f>
        <v>yes</v>
      </c>
      <c r="Q42" s="25" t="str">
        <f>INDEX(Monitoring_eng!$A$1:$CX$78,MATCH(Analysis!$A42,Monitoring_eng!$A:$A,0),MATCH(Analysis!Q$1,Monitoring_eng!$1:$1,0))</f>
        <v>yes</v>
      </c>
      <c r="R42" s="25" t="str">
        <f>INDEX(Monitoring_eng!$A$1:$CX$78,MATCH(Analysis!$A42,Monitoring_eng!$A:$A,0),MATCH(Analysis!R$1,Monitoring_eng!$1:$1,0))</f>
        <v>no</v>
      </c>
      <c r="S42" s="25" t="str">
        <f>INDEX(Monitoring_eng!$A$1:$CX$78,MATCH(Analysis!$A42,Monitoring_eng!$A:$A,0),MATCH(Analysis!S$1,Monitoring_eng!$1:$1,0))</f>
        <v>no</v>
      </c>
      <c r="T42" s="25" t="str">
        <f>INDEX(Monitoring_eng!$A$1:$CX$78,MATCH(Analysis!$A42,Monitoring_eng!$A:$A,0),MATCH(Analysis!T$1,Monitoring_eng!$1:$1,0))</f>
        <v>yes</v>
      </c>
      <c r="U42" s="25" t="str">
        <f>INDEX(Monitoring_eng!$A$1:$CX$78,MATCH(Analysis!$A42,Monitoring_eng!$A:$A,0),MATCH(Analysis!U$1,Monitoring_eng!$1:$1,0))</f>
        <v>no</v>
      </c>
      <c r="V42" s="25" t="str">
        <f>INDEX(Monitoring_eng!$A$1:$CX$78,MATCH(Analysis!$A42,Monitoring_eng!$A:$A,0),MATCH(Analysis!V$1,Monitoring_eng!$1:$1,0))</f>
        <v>yes</v>
      </c>
      <c r="W42" s="25" t="str">
        <f>INDEX(Monitoring_eng!$A$1:$CX$78,MATCH(Analysis!$A42,Monitoring_eng!$A:$A,0),MATCH(Analysis!W$1,Monitoring_eng!$1:$1,0))</f>
        <v>yes</v>
      </c>
      <c r="X42" s="25" t="str">
        <f>INDEX(Monitoring_eng!$A$1:$CX$78,MATCH(Analysis!$A42,Monitoring_eng!$A:$A,0),MATCH(Analysis!X$1,Monitoring_eng!$1:$1,0))</f>
        <v>yes</v>
      </c>
      <c r="Y42" s="25" t="str">
        <f>INDEX(Monitoring_eng!$A$1:$CX$78,MATCH(Analysis!$A42,Monitoring_eng!$A:$A,0),MATCH(Analysis!Y$1,Monitoring_eng!$1:$1,0))</f>
        <v>yes</v>
      </c>
      <c r="Z42" s="25" t="str">
        <f>INDEX(Monitoring_eng!$A$1:$CX$78,MATCH(Analysis!$A42,Monitoring_eng!$A:$A,0),MATCH(Analysis!Z$1,Monitoring_eng!$1:$1,0))</f>
        <v>yes</v>
      </c>
      <c r="AA42" s="25" t="str">
        <f>INDEX(Monitoring_eng!$A$1:$CX$78,MATCH(Analysis!$A42,Monitoring_eng!$A:$A,0),MATCH(Analysis!AA$1,Monitoring_eng!$1:$1,0))</f>
        <v>yes</v>
      </c>
      <c r="AB42" s="25" t="str">
        <f>INDEX(Monitoring_eng!$A$1:$CX$78,MATCH(Analysis!$A42,Monitoring_eng!$A:$A,0),MATCH(Analysis!AB$1,Monitoring_eng!$1:$1,0))</f>
        <v>no</v>
      </c>
      <c r="AC42" s="25" t="str">
        <f>INDEX(Monitoring_eng!$A$1:$CX$78,MATCH(Analysis!$A42,Monitoring_eng!$A:$A,0),MATCH(Analysis!AC$1,Monitoring_eng!$1:$1,0))</f>
        <v>no</v>
      </c>
      <c r="AD42" s="25" t="str">
        <f>INDEX(Monitoring_eng!$A$1:$CX$78,MATCH(Analysis!$A42,Monitoring_eng!$A:$A,0),MATCH(Analysis!AD$1,Monitoring_eng!$1:$1,0))</f>
        <v>partially</v>
      </c>
      <c r="AE42" s="25" t="str">
        <f>INDEX(Monitoring_eng!$A$1:$CX$78,MATCH(Analysis!$A42,Monitoring_eng!$A:$A,0),MATCH(Analysis!AE$1,Monitoring_eng!$1:$1,0))</f>
        <v>yes</v>
      </c>
      <c r="AF42" s="25" t="str">
        <f>INDEX(Monitoring_eng!$A$1:$CX$78,MATCH(Analysis!$A42,Monitoring_eng!$A:$A,0),MATCH(Analysis!AF$1,Monitoring_eng!$1:$1,0))</f>
        <v>no</v>
      </c>
      <c r="AG42" s="25" t="str">
        <f>INDEX(Monitoring_eng!$A$1:$CX$78,MATCH(Analysis!$A42,Monitoring_eng!$A:$A,0),MATCH(Analysis!AG$1,Monitoring_eng!$1:$1,0))</f>
        <v>no</v>
      </c>
      <c r="AH42" s="25" t="str">
        <f>INDEX(Monitoring_eng!$A$1:$CX$78,MATCH(Analysis!$A42,Monitoring_eng!$A:$A,0),MATCH(Analysis!AH$1,Monitoring_eng!$1:$1,0))</f>
        <v>no</v>
      </c>
      <c r="AI42" s="25" t="str">
        <f>INDEX(Monitoring_eng!$A$1:$CX$78,MATCH(Analysis!$A42,Monitoring_eng!$A:$A,0),MATCH(Analysis!AI$1,Monitoring_eng!$1:$1,0))</f>
        <v>partially</v>
      </c>
      <c r="AJ42" s="25" t="str">
        <f>INDEX(Monitoring_eng!$A$1:$CX$78,MATCH(Analysis!$A42,Monitoring_eng!$A:$A,0),MATCH(Analysis!AJ$1,Monitoring_eng!$1:$1,0))</f>
        <v>yes</v>
      </c>
      <c r="AK42" s="25" t="str">
        <f>INDEX(Monitoring_eng!$A$1:$CX$78,MATCH(Analysis!$A42,Monitoring_eng!$A:$A,0),MATCH(Analysis!AK$1,Monitoring_eng!$1:$1,0))</f>
        <v>no</v>
      </c>
      <c r="AL42" s="25" t="str">
        <f>INDEX(Monitoring_eng!$A$1:$CX$78,MATCH(Analysis!$A42,Monitoring_eng!$A:$A,0),MATCH(Analysis!AL$1,Monitoring_eng!$1:$1,0))</f>
        <v>yes</v>
      </c>
      <c r="AM42" s="25" t="str">
        <f>INDEX(Monitoring_eng!$A$1:$CX$78,MATCH(Analysis!$A42,Monitoring_eng!$A:$A,0),MATCH(Analysis!AM$1,Monitoring_eng!$1:$1,0))</f>
        <v>no</v>
      </c>
      <c r="AN42" s="25" t="str">
        <f>INDEX(Monitoring_eng!$A$1:$CX$78,MATCH(Analysis!$A42,Monitoring_eng!$A:$A,0),MATCH(Analysis!AN$1,Monitoring_eng!$1:$1,0))</f>
        <v>yes</v>
      </c>
      <c r="AO42" s="25" t="str">
        <f>INDEX(Monitoring_eng!$A$1:$CX$78,MATCH(Analysis!$A42,Monitoring_eng!$A:$A,0),MATCH(Analysis!AO$1,Monitoring_eng!$1:$1,0))</f>
        <v>yes</v>
      </c>
      <c r="AP42" s="25" t="str">
        <f>INDEX(Monitoring_eng!$A$1:$CX$78,MATCH(Analysis!$A42,Monitoring_eng!$A:$A,0),MATCH(Analysis!AP$1,Monitoring_eng!$1:$1,0))</f>
        <v>yes</v>
      </c>
      <c r="AQ42" s="25" t="str">
        <f>INDEX(Monitoring_eng!$A$1:$CX$78,MATCH(Analysis!$A42,Monitoring_eng!$A:$A,0),MATCH(Analysis!AQ$1,Monitoring_eng!$1:$1,0))</f>
        <v>yes</v>
      </c>
      <c r="AR42" s="25" t="str">
        <f>INDEX(Monitoring_eng!$A$1:$CX$78,MATCH(Analysis!$A42,Monitoring_eng!$A:$A,0),MATCH(Analysis!AR$1,Monitoring_eng!$1:$1,0))</f>
        <v>yes</v>
      </c>
      <c r="AS42" s="25" t="str">
        <f>INDEX(Monitoring_eng!$A$1:$CX$78,MATCH(Analysis!$A42,Monitoring_eng!$A:$A,0),MATCH(Analysis!AS$1,Monitoring_eng!$1:$1,0))</f>
        <v>yes</v>
      </c>
      <c r="AT42" s="25" t="str">
        <f>INDEX(Monitoring_eng!$A$1:$CX$78,MATCH(Analysis!$A42,Monitoring_eng!$A:$A,0),MATCH(Analysis!AT$1,Monitoring_eng!$1:$1,0))</f>
        <v>no</v>
      </c>
      <c r="AU42" s="25" t="str">
        <f>INDEX(Monitoring_eng!$A$1:$CX$78,MATCH(Analysis!$A42,Monitoring_eng!$A:$A,0),MATCH(Analysis!AU$1,Monitoring_eng!$1:$1,0))</f>
        <v>no</v>
      </c>
      <c r="AV42" s="25" t="str">
        <f>INDEX(Monitoring_eng!$A$1:$CX$78,MATCH(Analysis!$A42,Monitoring_eng!$A:$A,0),MATCH(Analysis!AV$1,Monitoring_eng!$1:$1,0))</f>
        <v>yes</v>
      </c>
      <c r="AW42" s="25" t="str">
        <f>INDEX(Monitoring_eng!$A$1:$CX$78,MATCH(Analysis!$A42,Monitoring_eng!$A:$A,0),MATCH(Analysis!AW$1,Monitoring_eng!$1:$1,0))</f>
        <v>yes</v>
      </c>
      <c r="AX42" s="25" t="str">
        <f>INDEX(Monitoring_eng!$A$1:$CX$78,MATCH(Analysis!$A42,Monitoring_eng!$A:$A,0),MATCH(Analysis!AX$1,Monitoring_eng!$1:$1,0))</f>
        <v>yes</v>
      </c>
      <c r="AY42" s="25" t="str">
        <f>INDEX(Monitoring_eng!$A$1:$CX$78,MATCH(Analysis!$A42,Monitoring_eng!$A:$A,0),MATCH(Analysis!AY$1,Monitoring_eng!$1:$1,0))</f>
        <v>yes</v>
      </c>
      <c r="AZ42" s="25" t="str">
        <f>INDEX(Monitoring_eng!$A$1:$CX$78,MATCH(Analysis!$A42,Monitoring_eng!$A:$A,0),MATCH(Analysis!AZ$1,Monitoring_eng!$1:$1,0))</f>
        <v>yes</v>
      </c>
      <c r="BA42" s="37" t="s">
        <v>621</v>
      </c>
      <c r="BB42" s="37">
        <f t="shared" si="0"/>
        <v>31</v>
      </c>
      <c r="BC42" s="37" t="s">
        <v>622</v>
      </c>
      <c r="BD42" s="37">
        <f t="shared" si="1"/>
        <v>16</v>
      </c>
      <c r="BE42" s="37" t="s">
        <v>623</v>
      </c>
      <c r="BF42" s="37">
        <f t="shared" si="2"/>
        <v>3</v>
      </c>
      <c r="BG42" s="37" t="s">
        <v>755</v>
      </c>
      <c r="BH42" s="37">
        <f t="shared" si="3"/>
        <v>0</v>
      </c>
      <c r="BI42" s="37">
        <f t="shared" si="4"/>
        <v>50</v>
      </c>
      <c r="BJ42" s="37">
        <f t="shared" si="5"/>
        <v>50</v>
      </c>
      <c r="BK42" s="37" t="str">
        <f t="shared" si="6"/>
        <v>yes</v>
      </c>
      <c r="BL42" s="37" t="str">
        <f t="shared" si="7"/>
        <v>no</v>
      </c>
      <c r="BM42" s="37">
        <f t="shared" si="8"/>
        <v>31</v>
      </c>
      <c r="BN42" s="37">
        <f t="shared" si="9"/>
        <v>16</v>
      </c>
      <c r="BO42" s="69">
        <f t="shared" si="10"/>
        <v>0.62</v>
      </c>
      <c r="BP42" s="69">
        <f t="shared" si="11"/>
        <v>0.32</v>
      </c>
      <c r="BQ42" s="70">
        <f>COUNTIFS($C42:$AZ42,$BK42,Results!$T$87:$BQ$87,BQ$1)/((COUNTIF(Results!$T$87:$BQ$87,BQ$1)-COUNTIFS($C42:$AZ42,"N/A",Results!$T$87:$BQ$87,BQ$1)))</f>
        <v>0.70588235294117652</v>
      </c>
      <c r="BR42" s="70">
        <f>COUNTIFS($C42:$AZ42,$BK42,Results!$T$87:$BQ$87,BR$1)/((COUNTIF(Results!$T$87:$BQ$87,BR$1)-COUNTIFS($C42:$AZ42,"N/A",Results!$T$87:$BQ$87,BR$1)))</f>
        <v>0.75</v>
      </c>
      <c r="BS42" s="70">
        <f>COUNTIFS($C42:$AZ42,$BK42,Results!$T$87:$BQ$87,BS$1)/((COUNTIF(Results!$T$87:$BQ$87,BS$1)-COUNTIFS($C42:$AZ42,"N/A",Results!$T$87:$BQ$87,BS$1)))</f>
        <v>0.625</v>
      </c>
      <c r="BT42" s="70">
        <f>COUNTIFS($C42:$AZ42,$BK42,Results!$T$87:$BQ$87,BT$1)/((COUNTIF(Results!$T$87:$BQ$87,BT$1)-COUNTIFS($C42:$AZ42,"N/A",Results!$T$87:$BQ$87,BT$1)))</f>
        <v>0.38461538461538464</v>
      </c>
      <c r="BU42" s="70">
        <f>COUNTIFS($C42:$AZ42,$BK42,Results!$T$89:$BQ$89,BU$1)/((COUNTIF(Results!$T$89:$BQ$89,BU$1)-COUNTIFS($C42:$AZ42,"N/A",Results!$T$89:$BQ$89,BU$1)))</f>
        <v>0.46666666666666667</v>
      </c>
      <c r="BV42" s="70">
        <f>COUNTIFS($C42:$AZ42,$BK42,Results!$T$89:$BQ$89,BV$1)/((COUNTIF(Results!$T$89:$BQ$89,BV$1)-COUNTIFS($C42:$AZ42,"N/A",Results!$T$89:$BQ$89,BV$1)))</f>
        <v>0.72727272727272729</v>
      </c>
      <c r="BW42" s="70">
        <f>COUNTIFS($C42:$AZ42,$BK42,Results!$T$89:$BQ$89,BW$1)/((COUNTIF(Results!$T$89:$BQ$89,BW$1)-COUNTIFS($C42:$AZ42,"N/A",Results!$T$89:$BQ$89,BW$1)))</f>
        <v>0.66666666666666663</v>
      </c>
      <c r="BX42" s="70">
        <f>COUNTIFS($C42:$AZ42,$BK42,Results!$T$89:$BQ$89,BX$1)/((COUNTIF(Results!$T$89:$BQ$89,BX$1)-COUNTIFS($C42:$AZ42,"N/A",Results!$T$89:$BQ$89,BX$1)))</f>
        <v>0.5</v>
      </c>
      <c r="BY42" s="70">
        <f>COUNTIFS($C42:$AZ42,$BK42,Results!$T$90:$BQ$90,BY$1)/((COUNTIF(Results!$T$90:$BQ$90,BY$1)-COUNTIFS($C42:$AZ42,"N/A",Results!$T$90:$BQ$90,BY$1)))</f>
        <v>0.52941176470588236</v>
      </c>
      <c r="BZ42" s="70">
        <f>COUNTIFS($C42:$AZ42,$BK42,Results!$T$90:$BQ$90,BZ$1)/((COUNTIF(Results!$T$90:$BQ$90,BZ$1)-COUNTIFS($C42:$AZ42,"N/A",Results!$T$90:$BQ$90,BZ$1)))</f>
        <v>0.70588235294117652</v>
      </c>
      <c r="CA42" s="70">
        <f>COUNTIFS($C42:$AZ42,$BK42,Results!$T$90:$BQ$90,CA$1)/((COUNTIF(Results!$T$90:$BQ$90,CA$1)-COUNTIFS($C42:$AZ42,"N/A",Results!$T$90:$BQ$90,CA$1)))</f>
        <v>0.625</v>
      </c>
      <c r="CB42" s="70">
        <f>COUNTIFS($C42:$AZ42,$BK42,Results!$T$91:$BQ$91,CB$1)/((COUNTIF(Results!$T$91:$BQ$91,CB$1)-COUNTIFS($C42:$AZ42,"N/A",Results!$T$91:$BQ$91,CB$1)))</f>
        <v>0.70588235294117652</v>
      </c>
      <c r="CC42" s="70">
        <f>COUNTIFS($C42:$AZ42,$BK42,Results!$T$91:$BQ$91,CC$1)/((COUNTIF(Results!$T$91:$BQ$91,CC$1)-COUNTIFS($C42:$AZ42,"N/A",Results!$T$91:$BQ$91,CC$1)))</f>
        <v>0.52941176470588236</v>
      </c>
      <c r="CD42" s="37"/>
    </row>
    <row r="43" spans="1:82" x14ac:dyDescent="0.3">
      <c r="A43" s="37" t="s">
        <v>344</v>
      </c>
      <c r="B43" s="45" t="s">
        <v>145</v>
      </c>
      <c r="C43" s="25" t="str">
        <f>INDEX(Monitoring_eng!$A$1:$CX$78,MATCH(Analysis!$A43,Monitoring_eng!$A:$A,0),MATCH(Analysis!C$1,Monitoring_eng!$1:$1,0))</f>
        <v>yes</v>
      </c>
      <c r="D43" s="25" t="str">
        <f>INDEX(Monitoring_eng!$A$1:$CX$78,MATCH(Analysis!$A43,Monitoring_eng!$A:$A,0),MATCH(Analysis!D$1,Monitoring_eng!$1:$1,0))</f>
        <v>no</v>
      </c>
      <c r="E43" s="25" t="str">
        <f>INDEX(Monitoring_eng!$A$1:$CX$78,MATCH(Analysis!$A43,Monitoring_eng!$A:$A,0),MATCH(Analysis!E$1,Monitoring_eng!$1:$1,0))</f>
        <v>yes</v>
      </c>
      <c r="F43" s="25" t="str">
        <f>INDEX(Monitoring_eng!$A$1:$CX$78,MATCH(Analysis!$A43,Monitoring_eng!$A:$A,0),MATCH(Analysis!F$1,Monitoring_eng!$1:$1,0))</f>
        <v>yes</v>
      </c>
      <c r="G43" s="25" t="str">
        <f>INDEX(Monitoring_eng!$A$1:$CX$78,MATCH(Analysis!$A43,Monitoring_eng!$A:$A,0),MATCH(Analysis!G$1,Monitoring_eng!$1:$1,0))</f>
        <v>yes</v>
      </c>
      <c r="H43" s="25" t="str">
        <f>INDEX(Monitoring_eng!$A$1:$CX$78,MATCH(Analysis!$A43,Monitoring_eng!$A:$A,0),MATCH(Analysis!H$1,Monitoring_eng!$1:$1,0))</f>
        <v>yes</v>
      </c>
      <c r="I43" s="25" t="str">
        <f>INDEX(Monitoring_eng!$A$1:$CX$78,MATCH(Analysis!$A43,Monitoring_eng!$A:$A,0),MATCH(Analysis!I$1,Monitoring_eng!$1:$1,0))</f>
        <v>yes</v>
      </c>
      <c r="J43" s="25" t="str">
        <f>INDEX(Monitoring_eng!$A$1:$CX$78,MATCH(Analysis!$A43,Monitoring_eng!$A:$A,0),MATCH(Analysis!J$1,Monitoring_eng!$1:$1,0))</f>
        <v>yes</v>
      </c>
      <c r="K43" s="25" t="str">
        <f>INDEX(Monitoring_eng!$A$1:$CX$78,MATCH(Analysis!$A43,Monitoring_eng!$A:$A,0),MATCH(Analysis!K$1,Monitoring_eng!$1:$1,0))</f>
        <v>no</v>
      </c>
      <c r="L43" s="25" t="str">
        <f>INDEX(Monitoring_eng!$A$1:$CX$78,MATCH(Analysis!$A43,Monitoring_eng!$A:$A,0),MATCH(Analysis!L$1,Monitoring_eng!$1:$1,0))</f>
        <v>yes</v>
      </c>
      <c r="M43" s="25" t="str">
        <f>INDEX(Monitoring_eng!$A$1:$CX$78,MATCH(Analysis!$A43,Monitoring_eng!$A:$A,0),MATCH(Analysis!M$1,Monitoring_eng!$1:$1,0))</f>
        <v>yes</v>
      </c>
      <c r="N43" s="25" t="str">
        <f>INDEX(Monitoring_eng!$A$1:$CX$78,MATCH(Analysis!$A43,Monitoring_eng!$A:$A,0),MATCH(Analysis!N$1,Monitoring_eng!$1:$1,0))</f>
        <v>yes</v>
      </c>
      <c r="O43" s="25" t="str">
        <f>INDEX(Monitoring_eng!$A$1:$CX$78,MATCH(Analysis!$A43,Monitoring_eng!$A:$A,0),MATCH(Analysis!O$1,Monitoring_eng!$1:$1,0))</f>
        <v>yes</v>
      </c>
      <c r="P43" s="25" t="str">
        <f>INDEX(Monitoring_eng!$A$1:$CX$78,MATCH(Analysis!$A43,Monitoring_eng!$A:$A,0),MATCH(Analysis!P$1,Monitoring_eng!$1:$1,0))</f>
        <v>yes</v>
      </c>
      <c r="Q43" s="25" t="str">
        <f>INDEX(Monitoring_eng!$A$1:$CX$78,MATCH(Analysis!$A43,Monitoring_eng!$A:$A,0),MATCH(Analysis!Q$1,Monitoring_eng!$1:$1,0))</f>
        <v>yes</v>
      </c>
      <c r="R43" s="25" t="str">
        <f>INDEX(Monitoring_eng!$A$1:$CX$78,MATCH(Analysis!$A43,Monitoring_eng!$A:$A,0),MATCH(Analysis!R$1,Monitoring_eng!$1:$1,0))</f>
        <v>yes</v>
      </c>
      <c r="S43" s="25" t="str">
        <f>INDEX(Monitoring_eng!$A$1:$CX$78,MATCH(Analysis!$A43,Monitoring_eng!$A:$A,0),MATCH(Analysis!S$1,Monitoring_eng!$1:$1,0))</f>
        <v>yes</v>
      </c>
      <c r="T43" s="25" t="str">
        <f>INDEX(Monitoring_eng!$A$1:$CX$78,MATCH(Analysis!$A43,Monitoring_eng!$A:$A,0),MATCH(Analysis!T$1,Monitoring_eng!$1:$1,0))</f>
        <v>yes</v>
      </c>
      <c r="U43" s="25" t="str">
        <f>INDEX(Monitoring_eng!$A$1:$CX$78,MATCH(Analysis!$A43,Monitoring_eng!$A:$A,0),MATCH(Analysis!U$1,Monitoring_eng!$1:$1,0))</f>
        <v>yes</v>
      </c>
      <c r="V43" s="25" t="str">
        <f>INDEX(Monitoring_eng!$A$1:$CX$78,MATCH(Analysis!$A43,Monitoring_eng!$A:$A,0),MATCH(Analysis!V$1,Monitoring_eng!$1:$1,0))</f>
        <v>no</v>
      </c>
      <c r="W43" s="25" t="str">
        <f>INDEX(Monitoring_eng!$A$1:$CX$78,MATCH(Analysis!$A43,Monitoring_eng!$A:$A,0),MATCH(Analysis!W$1,Monitoring_eng!$1:$1,0))</f>
        <v>yes</v>
      </c>
      <c r="X43" s="25" t="str">
        <f>INDEX(Monitoring_eng!$A$1:$CX$78,MATCH(Analysis!$A43,Monitoring_eng!$A:$A,0),MATCH(Analysis!X$1,Monitoring_eng!$1:$1,0))</f>
        <v>yes</v>
      </c>
      <c r="Y43" s="25" t="str">
        <f>INDEX(Monitoring_eng!$A$1:$CX$78,MATCH(Analysis!$A43,Monitoring_eng!$A:$A,0),MATCH(Analysis!Y$1,Monitoring_eng!$1:$1,0))</f>
        <v>yes</v>
      </c>
      <c r="Z43" s="25" t="str">
        <f>INDEX(Monitoring_eng!$A$1:$CX$78,MATCH(Analysis!$A43,Monitoring_eng!$A:$A,0),MATCH(Analysis!Z$1,Monitoring_eng!$1:$1,0))</f>
        <v>yes</v>
      </c>
      <c r="AA43" s="25" t="str">
        <f>INDEX(Monitoring_eng!$A$1:$CX$78,MATCH(Analysis!$A43,Monitoring_eng!$A:$A,0),MATCH(Analysis!AA$1,Monitoring_eng!$1:$1,0))</f>
        <v>yes</v>
      </c>
      <c r="AB43" s="25" t="str">
        <f>INDEX(Monitoring_eng!$A$1:$CX$78,MATCH(Analysis!$A43,Monitoring_eng!$A:$A,0),MATCH(Analysis!AB$1,Monitoring_eng!$1:$1,0))</f>
        <v>yes</v>
      </c>
      <c r="AC43" s="25" t="str">
        <f>INDEX(Monitoring_eng!$A$1:$CX$78,MATCH(Analysis!$A43,Monitoring_eng!$A:$A,0),MATCH(Analysis!AC$1,Monitoring_eng!$1:$1,0))</f>
        <v>yes</v>
      </c>
      <c r="AD43" s="25" t="str">
        <f>INDEX(Monitoring_eng!$A$1:$CX$78,MATCH(Analysis!$A43,Monitoring_eng!$A:$A,0),MATCH(Analysis!AD$1,Monitoring_eng!$1:$1,0))</f>
        <v>partially</v>
      </c>
      <c r="AE43" s="25" t="str">
        <f>INDEX(Monitoring_eng!$A$1:$CX$78,MATCH(Analysis!$A43,Monitoring_eng!$A:$A,0),MATCH(Analysis!AE$1,Monitoring_eng!$1:$1,0))</f>
        <v>yes</v>
      </c>
      <c r="AF43" s="25" t="str">
        <f>INDEX(Monitoring_eng!$A$1:$CX$78,MATCH(Analysis!$A43,Monitoring_eng!$A:$A,0),MATCH(Analysis!AF$1,Monitoring_eng!$1:$1,0))</f>
        <v>no</v>
      </c>
      <c r="AG43" s="25" t="str">
        <f>INDEX(Monitoring_eng!$A$1:$CX$78,MATCH(Analysis!$A43,Monitoring_eng!$A:$A,0),MATCH(Analysis!AG$1,Monitoring_eng!$1:$1,0))</f>
        <v>partially</v>
      </c>
      <c r="AH43" s="25" t="str">
        <f>INDEX(Monitoring_eng!$A$1:$CX$78,MATCH(Analysis!$A43,Monitoring_eng!$A:$A,0),MATCH(Analysis!AH$1,Monitoring_eng!$1:$1,0))</f>
        <v>no</v>
      </c>
      <c r="AI43" s="25" t="str">
        <f>INDEX(Monitoring_eng!$A$1:$CX$78,MATCH(Analysis!$A43,Monitoring_eng!$A:$A,0),MATCH(Analysis!AI$1,Monitoring_eng!$1:$1,0))</f>
        <v>yes</v>
      </c>
      <c r="AJ43" s="25" t="str">
        <f>INDEX(Monitoring_eng!$A$1:$CX$78,MATCH(Analysis!$A43,Monitoring_eng!$A:$A,0),MATCH(Analysis!AJ$1,Monitoring_eng!$1:$1,0))</f>
        <v>yes</v>
      </c>
      <c r="AK43" s="25" t="str">
        <f>INDEX(Monitoring_eng!$A$1:$CX$78,MATCH(Analysis!$A43,Monitoring_eng!$A:$A,0),MATCH(Analysis!AK$1,Monitoring_eng!$1:$1,0))</f>
        <v>yes</v>
      </c>
      <c r="AL43" s="25" t="str">
        <f>INDEX(Monitoring_eng!$A$1:$CX$78,MATCH(Analysis!$A43,Monitoring_eng!$A:$A,0),MATCH(Analysis!AL$1,Monitoring_eng!$1:$1,0))</f>
        <v>yes</v>
      </c>
      <c r="AM43" s="25" t="str">
        <f>INDEX(Monitoring_eng!$A$1:$CX$78,MATCH(Analysis!$A43,Monitoring_eng!$A:$A,0),MATCH(Analysis!AM$1,Monitoring_eng!$1:$1,0))</f>
        <v>yes</v>
      </c>
      <c r="AN43" s="25" t="str">
        <f>INDEX(Monitoring_eng!$A$1:$CX$78,MATCH(Analysis!$A43,Monitoring_eng!$A:$A,0),MATCH(Analysis!AN$1,Monitoring_eng!$1:$1,0))</f>
        <v>yes</v>
      </c>
      <c r="AO43" s="25" t="str">
        <f>INDEX(Monitoring_eng!$A$1:$CX$78,MATCH(Analysis!$A43,Monitoring_eng!$A:$A,0),MATCH(Analysis!AO$1,Monitoring_eng!$1:$1,0))</f>
        <v>yes</v>
      </c>
      <c r="AP43" s="25" t="str">
        <f>INDEX(Monitoring_eng!$A$1:$CX$78,MATCH(Analysis!$A43,Monitoring_eng!$A:$A,0),MATCH(Analysis!AP$1,Monitoring_eng!$1:$1,0))</f>
        <v>yes</v>
      </c>
      <c r="AQ43" s="25" t="str">
        <f>INDEX(Monitoring_eng!$A$1:$CX$78,MATCH(Analysis!$A43,Monitoring_eng!$A:$A,0),MATCH(Analysis!AQ$1,Monitoring_eng!$1:$1,0))</f>
        <v>yes</v>
      </c>
      <c r="AR43" s="25" t="str">
        <f>INDEX(Monitoring_eng!$A$1:$CX$78,MATCH(Analysis!$A43,Monitoring_eng!$A:$A,0),MATCH(Analysis!AR$1,Monitoring_eng!$1:$1,0))</f>
        <v>yes</v>
      </c>
      <c r="AS43" s="25" t="str">
        <f>INDEX(Monitoring_eng!$A$1:$CX$78,MATCH(Analysis!$A43,Monitoring_eng!$A:$A,0),MATCH(Analysis!AS$1,Monitoring_eng!$1:$1,0))</f>
        <v>yes</v>
      </c>
      <c r="AT43" s="25" t="str">
        <f>INDEX(Monitoring_eng!$A$1:$CX$78,MATCH(Analysis!$A43,Monitoring_eng!$A:$A,0),MATCH(Analysis!AT$1,Monitoring_eng!$1:$1,0))</f>
        <v>yes</v>
      </c>
      <c r="AU43" s="25" t="str">
        <f>INDEX(Monitoring_eng!$A$1:$CX$78,MATCH(Analysis!$A43,Monitoring_eng!$A:$A,0),MATCH(Analysis!AU$1,Monitoring_eng!$1:$1,0))</f>
        <v>yes</v>
      </c>
      <c r="AV43" s="25" t="str">
        <f>INDEX(Monitoring_eng!$A$1:$CX$78,MATCH(Analysis!$A43,Monitoring_eng!$A:$A,0),MATCH(Analysis!AV$1,Monitoring_eng!$1:$1,0))</f>
        <v>yes</v>
      </c>
      <c r="AW43" s="25" t="str">
        <f>INDEX(Monitoring_eng!$A$1:$CX$78,MATCH(Analysis!$A43,Monitoring_eng!$A:$A,0),MATCH(Analysis!AW$1,Monitoring_eng!$1:$1,0))</f>
        <v>yes</v>
      </c>
      <c r="AX43" s="25" t="str">
        <f>INDEX(Monitoring_eng!$A$1:$CX$78,MATCH(Analysis!$A43,Monitoring_eng!$A:$A,0),MATCH(Analysis!AX$1,Monitoring_eng!$1:$1,0))</f>
        <v>yes</v>
      </c>
      <c r="AY43" s="25" t="str">
        <f>INDEX(Monitoring_eng!$A$1:$CX$78,MATCH(Analysis!$A43,Monitoring_eng!$A:$A,0),MATCH(Analysis!AY$1,Monitoring_eng!$1:$1,0))</f>
        <v>no</v>
      </c>
      <c r="AZ43" s="25" t="str">
        <f>INDEX(Monitoring_eng!$A$1:$CX$78,MATCH(Analysis!$A43,Monitoring_eng!$A:$A,0),MATCH(Analysis!AZ$1,Monitoring_eng!$1:$1,0))</f>
        <v>yes</v>
      </c>
      <c r="BA43" s="37" t="s">
        <v>621</v>
      </c>
      <c r="BB43" s="37">
        <f t="shared" si="0"/>
        <v>42</v>
      </c>
      <c r="BC43" s="37" t="s">
        <v>622</v>
      </c>
      <c r="BD43" s="37">
        <f t="shared" si="1"/>
        <v>6</v>
      </c>
      <c r="BE43" s="37" t="s">
        <v>623</v>
      </c>
      <c r="BF43" s="37">
        <f t="shared" si="2"/>
        <v>2</v>
      </c>
      <c r="BG43" s="37" t="s">
        <v>755</v>
      </c>
      <c r="BH43" s="37">
        <f t="shared" si="3"/>
        <v>0</v>
      </c>
      <c r="BI43" s="37">
        <f t="shared" si="4"/>
        <v>50</v>
      </c>
      <c r="BJ43" s="37">
        <f t="shared" si="5"/>
        <v>50</v>
      </c>
      <c r="BK43" s="37" t="str">
        <f t="shared" si="6"/>
        <v>yes</v>
      </c>
      <c r="BL43" s="37" t="str">
        <f t="shared" si="7"/>
        <v>no</v>
      </c>
      <c r="BM43" s="37">
        <f t="shared" si="8"/>
        <v>42</v>
      </c>
      <c r="BN43" s="37">
        <f t="shared" si="9"/>
        <v>6</v>
      </c>
      <c r="BO43" s="69">
        <f t="shared" si="10"/>
        <v>0.84</v>
      </c>
      <c r="BP43" s="69">
        <f t="shared" si="11"/>
        <v>0.12</v>
      </c>
      <c r="BQ43" s="70">
        <f>COUNTIFS($C43:$AZ43,$BK43,Results!$T$87:$BQ$87,BQ$1)/((COUNTIF(Results!$T$87:$BQ$87,BQ$1)-COUNTIFS($C43:$AZ43,"N/A",Results!$T$87:$BQ$87,BQ$1)))</f>
        <v>0.70588235294117652</v>
      </c>
      <c r="BR43" s="70">
        <f>COUNTIFS($C43:$AZ43,$BK43,Results!$T$87:$BQ$87,BR$1)/((COUNTIF(Results!$T$87:$BQ$87,BR$1)-COUNTIFS($C43:$AZ43,"N/A",Results!$T$87:$BQ$87,BR$1)))</f>
        <v>1</v>
      </c>
      <c r="BS43" s="70">
        <f>COUNTIFS($C43:$AZ43,$BK43,Results!$T$87:$BQ$87,BS$1)/((COUNTIF(Results!$T$87:$BQ$87,BS$1)-COUNTIFS($C43:$AZ43,"N/A",Results!$T$87:$BQ$87,BS$1)))</f>
        <v>1</v>
      </c>
      <c r="BT43" s="70">
        <f>COUNTIFS($C43:$AZ43,$BK43,Results!$T$87:$BQ$87,BT$1)/((COUNTIF(Results!$T$87:$BQ$87,BT$1)-COUNTIFS($C43:$AZ43,"N/A",Results!$T$87:$BQ$87,BT$1)))</f>
        <v>0.76923076923076927</v>
      </c>
      <c r="BU43" s="70">
        <f>COUNTIFS($C43:$AZ43,$BK43,Results!$T$89:$BQ$89,BU$1)/((COUNTIF(Results!$T$89:$BQ$89,BU$1)-COUNTIFS($C43:$AZ43,"N/A",Results!$T$89:$BQ$89,BU$1)))</f>
        <v>0.8</v>
      </c>
      <c r="BV43" s="70">
        <f>COUNTIFS($C43:$AZ43,$BK43,Results!$T$89:$BQ$89,BV$1)/((COUNTIF(Results!$T$89:$BQ$89,BV$1)-COUNTIFS($C43:$AZ43,"N/A",Results!$T$89:$BQ$89,BV$1)))</f>
        <v>0.86363636363636365</v>
      </c>
      <c r="BW43" s="70">
        <f>COUNTIFS($C43:$AZ43,$BK43,Results!$T$89:$BQ$89,BW$1)/((COUNTIF(Results!$T$89:$BQ$89,BW$1)-COUNTIFS($C43:$AZ43,"N/A",Results!$T$89:$BQ$89,BW$1)))</f>
        <v>0.77777777777777779</v>
      </c>
      <c r="BX43" s="70">
        <f>COUNTIFS($C43:$AZ43,$BK43,Results!$T$89:$BQ$89,BX$1)/((COUNTIF(Results!$T$89:$BQ$89,BX$1)-COUNTIFS($C43:$AZ43,"N/A",Results!$T$89:$BQ$89,BX$1)))</f>
        <v>1</v>
      </c>
      <c r="BY43" s="70">
        <f>COUNTIFS($C43:$AZ43,$BK43,Results!$T$90:$BQ$90,BY$1)/((COUNTIF(Results!$T$90:$BQ$90,BY$1)-COUNTIFS($C43:$AZ43,"N/A",Results!$T$90:$BQ$90,BY$1)))</f>
        <v>0.82352941176470584</v>
      </c>
      <c r="BZ43" s="70">
        <f>COUNTIFS($C43:$AZ43,$BK43,Results!$T$90:$BQ$90,BZ$1)/((COUNTIF(Results!$T$90:$BQ$90,BZ$1)-COUNTIFS($C43:$AZ43,"N/A",Results!$T$90:$BQ$90,BZ$1)))</f>
        <v>0.82352941176470584</v>
      </c>
      <c r="CA43" s="70">
        <f>COUNTIFS($C43:$AZ43,$BK43,Results!$T$90:$BQ$90,CA$1)/((COUNTIF(Results!$T$90:$BQ$90,CA$1)-COUNTIFS($C43:$AZ43,"N/A",Results!$T$90:$BQ$90,CA$1)))</f>
        <v>0.875</v>
      </c>
      <c r="CB43" s="70">
        <f>COUNTIFS($C43:$AZ43,$BK43,Results!$T$91:$BQ$91,CB$1)/((COUNTIF(Results!$T$91:$BQ$91,CB$1)-COUNTIFS($C43:$AZ43,"N/A",Results!$T$91:$BQ$91,CB$1)))</f>
        <v>0.82352941176470584</v>
      </c>
      <c r="CC43" s="70">
        <f>COUNTIFS($C43:$AZ43,$BK43,Results!$T$91:$BQ$91,CC$1)/((COUNTIF(Results!$T$91:$BQ$91,CC$1)-COUNTIFS($C43:$AZ43,"N/A",Results!$T$91:$BQ$91,CC$1)))</f>
        <v>0.82352941176470584</v>
      </c>
      <c r="CD43" s="37"/>
    </row>
    <row r="44" spans="1:82" x14ac:dyDescent="0.3">
      <c r="A44" s="37" t="s">
        <v>345</v>
      </c>
      <c r="B44" s="45" t="s">
        <v>146</v>
      </c>
      <c r="C44" s="25" t="str">
        <f>INDEX(Monitoring_eng!$A$1:$CX$78,MATCH(Analysis!$A44,Monitoring_eng!$A:$A,0),MATCH(Analysis!C$1,Monitoring_eng!$1:$1,0))</f>
        <v>yes</v>
      </c>
      <c r="D44" s="25" t="str">
        <f>INDEX(Monitoring_eng!$A$1:$CX$78,MATCH(Analysis!$A44,Monitoring_eng!$A:$A,0),MATCH(Analysis!D$1,Monitoring_eng!$1:$1,0))</f>
        <v>yes</v>
      </c>
      <c r="E44" s="25" t="str">
        <f>INDEX(Monitoring_eng!$A$1:$CX$78,MATCH(Analysis!$A44,Monitoring_eng!$A:$A,0),MATCH(Analysis!E$1,Monitoring_eng!$1:$1,0))</f>
        <v>yes</v>
      </c>
      <c r="F44" s="25" t="str">
        <f>INDEX(Monitoring_eng!$A$1:$CX$78,MATCH(Analysis!$A44,Monitoring_eng!$A:$A,0),MATCH(Analysis!F$1,Monitoring_eng!$1:$1,0))</f>
        <v>yes</v>
      </c>
      <c r="G44" s="25" t="str">
        <f>INDEX(Monitoring_eng!$A$1:$CX$78,MATCH(Analysis!$A44,Monitoring_eng!$A:$A,0),MATCH(Analysis!G$1,Monitoring_eng!$1:$1,0))</f>
        <v>no</v>
      </c>
      <c r="H44" s="25" t="str">
        <f>INDEX(Monitoring_eng!$A$1:$CX$78,MATCH(Analysis!$A44,Monitoring_eng!$A:$A,0),MATCH(Analysis!H$1,Monitoring_eng!$1:$1,0))</f>
        <v>yes</v>
      </c>
      <c r="I44" s="25" t="str">
        <f>INDEX(Monitoring_eng!$A$1:$CX$78,MATCH(Analysis!$A44,Monitoring_eng!$A:$A,0),MATCH(Analysis!I$1,Monitoring_eng!$1:$1,0))</f>
        <v>yes</v>
      </c>
      <c r="J44" s="25" t="str">
        <f>INDEX(Monitoring_eng!$A$1:$CX$78,MATCH(Analysis!$A44,Monitoring_eng!$A:$A,0),MATCH(Analysis!J$1,Monitoring_eng!$1:$1,0))</f>
        <v>no</v>
      </c>
      <c r="K44" s="25" t="str">
        <f>INDEX(Monitoring_eng!$A$1:$CX$78,MATCH(Analysis!$A44,Monitoring_eng!$A:$A,0),MATCH(Analysis!K$1,Monitoring_eng!$1:$1,0))</f>
        <v>no</v>
      </c>
      <c r="L44" s="25" t="str">
        <f>INDEX(Monitoring_eng!$A$1:$CX$78,MATCH(Analysis!$A44,Monitoring_eng!$A:$A,0),MATCH(Analysis!L$1,Monitoring_eng!$1:$1,0))</f>
        <v>yes</v>
      </c>
      <c r="M44" s="25" t="str">
        <f>INDEX(Monitoring_eng!$A$1:$CX$78,MATCH(Analysis!$A44,Monitoring_eng!$A:$A,0),MATCH(Analysis!M$1,Monitoring_eng!$1:$1,0))</f>
        <v>yes</v>
      </c>
      <c r="N44" s="25" t="str">
        <f>INDEX(Monitoring_eng!$A$1:$CX$78,MATCH(Analysis!$A44,Monitoring_eng!$A:$A,0),MATCH(Analysis!N$1,Monitoring_eng!$1:$1,0))</f>
        <v>partially</v>
      </c>
      <c r="O44" s="25" t="str">
        <f>INDEX(Monitoring_eng!$A$1:$CX$78,MATCH(Analysis!$A44,Monitoring_eng!$A:$A,0),MATCH(Analysis!O$1,Monitoring_eng!$1:$1,0))</f>
        <v>yes</v>
      </c>
      <c r="P44" s="25" t="str">
        <f>INDEX(Monitoring_eng!$A$1:$CX$78,MATCH(Analysis!$A44,Monitoring_eng!$A:$A,0),MATCH(Analysis!P$1,Monitoring_eng!$1:$1,0))</f>
        <v>yes</v>
      </c>
      <c r="Q44" s="25" t="str">
        <f>INDEX(Monitoring_eng!$A$1:$CX$78,MATCH(Analysis!$A44,Monitoring_eng!$A:$A,0),MATCH(Analysis!Q$1,Monitoring_eng!$1:$1,0))</f>
        <v>yes</v>
      </c>
      <c r="R44" s="25" t="str">
        <f>INDEX(Monitoring_eng!$A$1:$CX$78,MATCH(Analysis!$A44,Monitoring_eng!$A:$A,0),MATCH(Analysis!R$1,Monitoring_eng!$1:$1,0))</f>
        <v>no</v>
      </c>
      <c r="S44" s="25" t="str">
        <f>INDEX(Monitoring_eng!$A$1:$CX$78,MATCH(Analysis!$A44,Monitoring_eng!$A:$A,0),MATCH(Analysis!S$1,Monitoring_eng!$1:$1,0))</f>
        <v>yes</v>
      </c>
      <c r="T44" s="25" t="str">
        <f>INDEX(Monitoring_eng!$A$1:$CX$78,MATCH(Analysis!$A44,Monitoring_eng!$A:$A,0),MATCH(Analysis!T$1,Monitoring_eng!$1:$1,0))</f>
        <v>yes</v>
      </c>
      <c r="U44" s="25" t="str">
        <f>INDEX(Monitoring_eng!$A$1:$CX$78,MATCH(Analysis!$A44,Monitoring_eng!$A:$A,0),MATCH(Analysis!U$1,Monitoring_eng!$1:$1,0))</f>
        <v>no</v>
      </c>
      <c r="V44" s="25" t="str">
        <f>INDEX(Monitoring_eng!$A$1:$CX$78,MATCH(Analysis!$A44,Monitoring_eng!$A:$A,0),MATCH(Analysis!V$1,Monitoring_eng!$1:$1,0))</f>
        <v>no</v>
      </c>
      <c r="W44" s="25" t="str">
        <f>INDEX(Monitoring_eng!$A$1:$CX$78,MATCH(Analysis!$A44,Monitoring_eng!$A:$A,0),MATCH(Analysis!W$1,Monitoring_eng!$1:$1,0))</f>
        <v>yes</v>
      </c>
      <c r="X44" s="25" t="str">
        <f>INDEX(Monitoring_eng!$A$1:$CX$78,MATCH(Analysis!$A44,Monitoring_eng!$A:$A,0),MATCH(Analysis!X$1,Monitoring_eng!$1:$1,0))</f>
        <v>yes</v>
      </c>
      <c r="Y44" s="25" t="str">
        <f>INDEX(Monitoring_eng!$A$1:$CX$78,MATCH(Analysis!$A44,Monitoring_eng!$A:$A,0),MATCH(Analysis!Y$1,Monitoring_eng!$1:$1,0))</f>
        <v>no</v>
      </c>
      <c r="Z44" s="25" t="str">
        <f>INDEX(Monitoring_eng!$A$1:$CX$78,MATCH(Analysis!$A44,Monitoring_eng!$A:$A,0),MATCH(Analysis!Z$1,Monitoring_eng!$1:$1,0))</f>
        <v>no</v>
      </c>
      <c r="AA44" s="25" t="str">
        <f>INDEX(Monitoring_eng!$A$1:$CX$78,MATCH(Analysis!$A44,Monitoring_eng!$A:$A,0),MATCH(Analysis!AA$1,Monitoring_eng!$1:$1,0))</f>
        <v>yes</v>
      </c>
      <c r="AB44" s="25" t="str">
        <f>INDEX(Monitoring_eng!$A$1:$CX$78,MATCH(Analysis!$A44,Monitoring_eng!$A:$A,0),MATCH(Analysis!AB$1,Monitoring_eng!$1:$1,0))</f>
        <v>no</v>
      </c>
      <c r="AC44" s="25" t="str">
        <f>INDEX(Monitoring_eng!$A$1:$CX$78,MATCH(Analysis!$A44,Monitoring_eng!$A:$A,0),MATCH(Analysis!AC$1,Monitoring_eng!$1:$1,0))</f>
        <v>yes</v>
      </c>
      <c r="AD44" s="25" t="str">
        <f>INDEX(Monitoring_eng!$A$1:$CX$78,MATCH(Analysis!$A44,Monitoring_eng!$A:$A,0),MATCH(Analysis!AD$1,Monitoring_eng!$1:$1,0))</f>
        <v>partially</v>
      </c>
      <c r="AE44" s="25" t="str">
        <f>INDEX(Monitoring_eng!$A$1:$CX$78,MATCH(Analysis!$A44,Monitoring_eng!$A:$A,0),MATCH(Analysis!AE$1,Monitoring_eng!$1:$1,0))</f>
        <v>yes</v>
      </c>
      <c r="AF44" s="25" t="str">
        <f>INDEX(Monitoring_eng!$A$1:$CX$78,MATCH(Analysis!$A44,Monitoring_eng!$A:$A,0),MATCH(Analysis!AF$1,Monitoring_eng!$1:$1,0))</f>
        <v>yes</v>
      </c>
      <c r="AG44" s="25" t="str">
        <f>INDEX(Monitoring_eng!$A$1:$CX$78,MATCH(Analysis!$A44,Monitoring_eng!$A:$A,0),MATCH(Analysis!AG$1,Monitoring_eng!$1:$1,0))</f>
        <v>no</v>
      </c>
      <c r="AH44" s="25" t="str">
        <f>INDEX(Monitoring_eng!$A$1:$CX$78,MATCH(Analysis!$A44,Monitoring_eng!$A:$A,0),MATCH(Analysis!AH$1,Monitoring_eng!$1:$1,0))</f>
        <v>no</v>
      </c>
      <c r="AI44" s="25" t="str">
        <f>INDEX(Monitoring_eng!$A$1:$CX$78,MATCH(Analysis!$A44,Monitoring_eng!$A:$A,0),MATCH(Analysis!AI$1,Monitoring_eng!$1:$1,0))</f>
        <v>partially</v>
      </c>
      <c r="AJ44" s="25" t="str">
        <f>INDEX(Monitoring_eng!$A$1:$CX$78,MATCH(Analysis!$A44,Monitoring_eng!$A:$A,0),MATCH(Analysis!AJ$1,Monitoring_eng!$1:$1,0))</f>
        <v>yes</v>
      </c>
      <c r="AK44" s="25" t="str">
        <f>INDEX(Monitoring_eng!$A$1:$CX$78,MATCH(Analysis!$A44,Monitoring_eng!$A:$A,0),MATCH(Analysis!AK$1,Monitoring_eng!$1:$1,0))</f>
        <v>yes</v>
      </c>
      <c r="AL44" s="25" t="str">
        <f>INDEX(Monitoring_eng!$A$1:$CX$78,MATCH(Analysis!$A44,Monitoring_eng!$A:$A,0),MATCH(Analysis!AL$1,Monitoring_eng!$1:$1,0))</f>
        <v>yes</v>
      </c>
      <c r="AM44" s="25" t="str">
        <f>INDEX(Monitoring_eng!$A$1:$CX$78,MATCH(Analysis!$A44,Monitoring_eng!$A:$A,0),MATCH(Analysis!AM$1,Monitoring_eng!$1:$1,0))</f>
        <v>no</v>
      </c>
      <c r="AN44" s="25" t="str">
        <f>INDEX(Monitoring_eng!$A$1:$CX$78,MATCH(Analysis!$A44,Monitoring_eng!$A:$A,0),MATCH(Analysis!AN$1,Monitoring_eng!$1:$1,0))</f>
        <v>yes</v>
      </c>
      <c r="AO44" s="25" t="str">
        <f>INDEX(Monitoring_eng!$A$1:$CX$78,MATCH(Analysis!$A44,Monitoring_eng!$A:$A,0),MATCH(Analysis!AO$1,Monitoring_eng!$1:$1,0))</f>
        <v>no</v>
      </c>
      <c r="AP44" s="25" t="str">
        <f>INDEX(Monitoring_eng!$A$1:$CX$78,MATCH(Analysis!$A44,Monitoring_eng!$A:$A,0),MATCH(Analysis!AP$1,Monitoring_eng!$1:$1,0))</f>
        <v>yes</v>
      </c>
      <c r="AQ44" s="25" t="str">
        <f>INDEX(Monitoring_eng!$A$1:$CX$78,MATCH(Analysis!$A44,Monitoring_eng!$A:$A,0),MATCH(Analysis!AQ$1,Monitoring_eng!$1:$1,0))</f>
        <v>yes</v>
      </c>
      <c r="AR44" s="25" t="str">
        <f>INDEX(Monitoring_eng!$A$1:$CX$78,MATCH(Analysis!$A44,Monitoring_eng!$A:$A,0),MATCH(Analysis!AR$1,Monitoring_eng!$1:$1,0))</f>
        <v>no</v>
      </c>
      <c r="AS44" s="25" t="str">
        <f>INDEX(Monitoring_eng!$A$1:$CX$78,MATCH(Analysis!$A44,Monitoring_eng!$A:$A,0),MATCH(Analysis!AS$1,Monitoring_eng!$1:$1,0))</f>
        <v>yes</v>
      </c>
      <c r="AT44" s="25" t="str">
        <f>INDEX(Monitoring_eng!$A$1:$CX$78,MATCH(Analysis!$A44,Monitoring_eng!$A:$A,0),MATCH(Analysis!AT$1,Monitoring_eng!$1:$1,0))</f>
        <v>no</v>
      </c>
      <c r="AU44" s="25" t="str">
        <f>INDEX(Monitoring_eng!$A$1:$CX$78,MATCH(Analysis!$A44,Monitoring_eng!$A:$A,0),MATCH(Analysis!AU$1,Monitoring_eng!$1:$1,0))</f>
        <v>partially</v>
      </c>
      <c r="AV44" s="25" t="str">
        <f>INDEX(Monitoring_eng!$A$1:$CX$78,MATCH(Analysis!$A44,Monitoring_eng!$A:$A,0),MATCH(Analysis!AV$1,Monitoring_eng!$1:$1,0))</f>
        <v>yes</v>
      </c>
      <c r="AW44" s="25" t="str">
        <f>INDEX(Monitoring_eng!$A$1:$CX$78,MATCH(Analysis!$A44,Monitoring_eng!$A:$A,0),MATCH(Analysis!AW$1,Monitoring_eng!$1:$1,0))</f>
        <v>yes</v>
      </c>
      <c r="AX44" s="25" t="str">
        <f>INDEX(Monitoring_eng!$A$1:$CX$78,MATCH(Analysis!$A44,Monitoring_eng!$A:$A,0),MATCH(Analysis!AX$1,Monitoring_eng!$1:$1,0))</f>
        <v>yes</v>
      </c>
      <c r="AY44" s="25" t="str">
        <f>INDEX(Monitoring_eng!$A$1:$CX$78,MATCH(Analysis!$A44,Monitoring_eng!$A:$A,0),MATCH(Analysis!AY$1,Monitoring_eng!$1:$1,0))</f>
        <v>yes</v>
      </c>
      <c r="AZ44" s="25" t="str">
        <f>INDEX(Monitoring_eng!$A$1:$CX$78,MATCH(Analysis!$A44,Monitoring_eng!$A:$A,0),MATCH(Analysis!AZ$1,Monitoring_eng!$1:$1,0))</f>
        <v>yes</v>
      </c>
      <c r="BA44" s="37" t="s">
        <v>621</v>
      </c>
      <c r="BB44" s="37">
        <f t="shared" si="0"/>
        <v>31</v>
      </c>
      <c r="BC44" s="37" t="s">
        <v>622</v>
      </c>
      <c r="BD44" s="37">
        <f t="shared" si="1"/>
        <v>15</v>
      </c>
      <c r="BE44" s="37" t="s">
        <v>623</v>
      </c>
      <c r="BF44" s="37">
        <f t="shared" si="2"/>
        <v>4</v>
      </c>
      <c r="BG44" s="37" t="s">
        <v>755</v>
      </c>
      <c r="BH44" s="37">
        <f t="shared" si="3"/>
        <v>0</v>
      </c>
      <c r="BI44" s="37">
        <f t="shared" si="4"/>
        <v>50</v>
      </c>
      <c r="BJ44" s="37">
        <f t="shared" si="5"/>
        <v>50</v>
      </c>
      <c r="BK44" s="37" t="str">
        <f t="shared" si="6"/>
        <v>yes</v>
      </c>
      <c r="BL44" s="37" t="str">
        <f t="shared" si="7"/>
        <v>no</v>
      </c>
      <c r="BM44" s="37">
        <f t="shared" si="8"/>
        <v>31</v>
      </c>
      <c r="BN44" s="37">
        <f t="shared" si="9"/>
        <v>15</v>
      </c>
      <c r="BO44" s="69">
        <f t="shared" si="10"/>
        <v>0.62</v>
      </c>
      <c r="BP44" s="69">
        <f t="shared" si="11"/>
        <v>0.3</v>
      </c>
      <c r="BQ44" s="70">
        <f>COUNTIFS($C44:$AZ44,$BK44,Results!$T$87:$BQ$87,BQ$1)/((COUNTIF(Results!$T$87:$BQ$87,BQ$1)-COUNTIFS($C44:$AZ44,"N/A",Results!$T$87:$BQ$87,BQ$1)))</f>
        <v>0.82352941176470584</v>
      </c>
      <c r="BR44" s="70">
        <f>COUNTIFS($C44:$AZ44,$BK44,Results!$T$87:$BQ$87,BR$1)/((COUNTIF(Results!$T$87:$BQ$87,BR$1)-COUNTIFS($C44:$AZ44,"N/A",Results!$T$87:$BQ$87,BR$1)))</f>
        <v>0.58333333333333337</v>
      </c>
      <c r="BS44" s="70">
        <f>COUNTIFS($C44:$AZ44,$BK44,Results!$T$87:$BQ$87,BS$1)/((COUNTIF(Results!$T$87:$BQ$87,BS$1)-COUNTIFS($C44:$AZ44,"N/A",Results!$T$87:$BQ$87,BS$1)))</f>
        <v>0.375</v>
      </c>
      <c r="BT44" s="70">
        <f>COUNTIFS($C44:$AZ44,$BK44,Results!$T$87:$BQ$87,BT$1)/((COUNTIF(Results!$T$87:$BQ$87,BT$1)-COUNTIFS($C44:$AZ44,"N/A",Results!$T$87:$BQ$87,BT$1)))</f>
        <v>0.53846153846153844</v>
      </c>
      <c r="BU44" s="70">
        <f>COUNTIFS($C44:$AZ44,$BK44,Results!$T$89:$BQ$89,BU$1)/((COUNTIF(Results!$T$89:$BQ$89,BU$1)-COUNTIFS($C44:$AZ44,"N/A",Results!$T$89:$BQ$89,BU$1)))</f>
        <v>0.66666666666666663</v>
      </c>
      <c r="BV44" s="70">
        <f>COUNTIFS($C44:$AZ44,$BK44,Results!$T$89:$BQ$89,BV$1)/((COUNTIF(Results!$T$89:$BQ$89,BV$1)-COUNTIFS($C44:$AZ44,"N/A",Results!$T$89:$BQ$89,BV$1)))</f>
        <v>0.59090909090909094</v>
      </c>
      <c r="BW44" s="70">
        <f>COUNTIFS($C44:$AZ44,$BK44,Results!$T$89:$BQ$89,BW$1)/((COUNTIF(Results!$T$89:$BQ$89,BW$1)-COUNTIFS($C44:$AZ44,"N/A",Results!$T$89:$BQ$89,BW$1)))</f>
        <v>0.66666666666666663</v>
      </c>
      <c r="BX44" s="70">
        <f>COUNTIFS($C44:$AZ44,$BK44,Results!$T$89:$BQ$89,BX$1)/((COUNTIF(Results!$T$89:$BQ$89,BX$1)-COUNTIFS($C44:$AZ44,"N/A",Results!$T$89:$BQ$89,BX$1)))</f>
        <v>0.5</v>
      </c>
      <c r="BY44" s="70">
        <f>COUNTIFS($C44:$AZ44,$BK44,Results!$T$90:$BQ$90,BY$1)/((COUNTIF(Results!$T$90:$BQ$90,BY$1)-COUNTIFS($C44:$AZ44,"N/A",Results!$T$90:$BQ$90,BY$1)))</f>
        <v>0.58823529411764708</v>
      </c>
      <c r="BZ44" s="70">
        <f>COUNTIFS($C44:$AZ44,$BK44,Results!$T$90:$BQ$90,BZ$1)/((COUNTIF(Results!$T$90:$BQ$90,BZ$1)-COUNTIFS($C44:$AZ44,"N/A",Results!$T$90:$BQ$90,BZ$1)))</f>
        <v>0.70588235294117652</v>
      </c>
      <c r="CA44" s="70">
        <f>COUNTIFS($C44:$AZ44,$BK44,Results!$T$90:$BQ$90,CA$1)/((COUNTIF(Results!$T$90:$BQ$90,CA$1)-COUNTIFS($C44:$AZ44,"N/A",Results!$T$90:$BQ$90,CA$1)))</f>
        <v>0.5625</v>
      </c>
      <c r="CB44" s="70">
        <f>COUNTIFS($C44:$AZ44,$BK44,Results!$T$91:$BQ$91,CB$1)/((COUNTIF(Results!$T$91:$BQ$91,CB$1)-COUNTIFS($C44:$AZ44,"N/A",Results!$T$91:$BQ$91,CB$1)))</f>
        <v>0.70588235294117652</v>
      </c>
      <c r="CC44" s="70">
        <f>COUNTIFS($C44:$AZ44,$BK44,Results!$T$91:$BQ$91,CC$1)/((COUNTIF(Results!$T$91:$BQ$91,CC$1)-COUNTIFS($C44:$AZ44,"N/A",Results!$T$91:$BQ$91,CC$1)))</f>
        <v>0.58823529411764708</v>
      </c>
      <c r="CD44" s="37"/>
    </row>
    <row r="45" spans="1:82" x14ac:dyDescent="0.3">
      <c r="A45" s="37" t="s">
        <v>346</v>
      </c>
      <c r="B45" s="45" t="s">
        <v>147</v>
      </c>
      <c r="C45" s="25" t="str">
        <f>INDEX(Monitoring_eng!$A$1:$CX$78,MATCH(Analysis!$A45,Monitoring_eng!$A:$A,0),MATCH(Analysis!C$1,Monitoring_eng!$1:$1,0))</f>
        <v>no</v>
      </c>
      <c r="D45" s="25" t="str">
        <f>INDEX(Monitoring_eng!$A$1:$CX$78,MATCH(Analysis!$A45,Monitoring_eng!$A:$A,0),MATCH(Analysis!D$1,Monitoring_eng!$1:$1,0))</f>
        <v>no</v>
      </c>
      <c r="E45" s="25" t="str">
        <f>INDEX(Monitoring_eng!$A$1:$CX$78,MATCH(Analysis!$A45,Monitoring_eng!$A:$A,0),MATCH(Analysis!E$1,Monitoring_eng!$1:$1,0))</f>
        <v>no</v>
      </c>
      <c r="F45" s="25" t="str">
        <f>INDEX(Monitoring_eng!$A$1:$CX$78,MATCH(Analysis!$A45,Monitoring_eng!$A:$A,0),MATCH(Analysis!F$1,Monitoring_eng!$1:$1,0))</f>
        <v>no</v>
      </c>
      <c r="G45" s="25" t="str">
        <f>INDEX(Monitoring_eng!$A$1:$CX$78,MATCH(Analysis!$A45,Monitoring_eng!$A:$A,0),MATCH(Analysis!G$1,Monitoring_eng!$1:$1,0))</f>
        <v>no</v>
      </c>
      <c r="H45" s="25" t="str">
        <f>INDEX(Monitoring_eng!$A$1:$CX$78,MATCH(Analysis!$A45,Monitoring_eng!$A:$A,0),MATCH(Analysis!H$1,Monitoring_eng!$1:$1,0))</f>
        <v>no</v>
      </c>
      <c r="I45" s="25" t="str">
        <f>INDEX(Monitoring_eng!$A$1:$CX$78,MATCH(Analysis!$A45,Monitoring_eng!$A:$A,0),MATCH(Analysis!I$1,Monitoring_eng!$1:$1,0))</f>
        <v>no</v>
      </c>
      <c r="J45" s="25" t="str">
        <f>INDEX(Monitoring_eng!$A$1:$CX$78,MATCH(Analysis!$A45,Monitoring_eng!$A:$A,0),MATCH(Analysis!J$1,Monitoring_eng!$1:$1,0))</f>
        <v>no</v>
      </c>
      <c r="K45" s="25" t="str">
        <f>INDEX(Monitoring_eng!$A$1:$CX$78,MATCH(Analysis!$A45,Monitoring_eng!$A:$A,0),MATCH(Analysis!K$1,Monitoring_eng!$1:$1,0))</f>
        <v>no</v>
      </c>
      <c r="L45" s="25" t="str">
        <f>INDEX(Monitoring_eng!$A$1:$CX$78,MATCH(Analysis!$A45,Monitoring_eng!$A:$A,0),MATCH(Analysis!L$1,Monitoring_eng!$1:$1,0))</f>
        <v>no</v>
      </c>
      <c r="M45" s="25" t="str">
        <f>INDEX(Monitoring_eng!$A$1:$CX$78,MATCH(Analysis!$A45,Monitoring_eng!$A:$A,0),MATCH(Analysis!M$1,Monitoring_eng!$1:$1,0))</f>
        <v>no</v>
      </c>
      <c r="N45" s="25" t="str">
        <f>INDEX(Monitoring_eng!$A$1:$CX$78,MATCH(Analysis!$A45,Monitoring_eng!$A:$A,0),MATCH(Analysis!N$1,Monitoring_eng!$1:$1,0))</f>
        <v>no</v>
      </c>
      <c r="O45" s="25" t="str">
        <f>INDEX(Monitoring_eng!$A$1:$CX$78,MATCH(Analysis!$A45,Monitoring_eng!$A:$A,0),MATCH(Analysis!O$1,Monitoring_eng!$1:$1,0))</f>
        <v>no</v>
      </c>
      <c r="P45" s="25" t="str">
        <f>INDEX(Monitoring_eng!$A$1:$CX$78,MATCH(Analysis!$A45,Monitoring_eng!$A:$A,0),MATCH(Analysis!P$1,Monitoring_eng!$1:$1,0))</f>
        <v>no</v>
      </c>
      <c r="Q45" s="25" t="str">
        <f>INDEX(Monitoring_eng!$A$1:$CX$78,MATCH(Analysis!$A45,Monitoring_eng!$A:$A,0),MATCH(Analysis!Q$1,Monitoring_eng!$1:$1,0))</f>
        <v>no</v>
      </c>
      <c r="R45" s="25" t="str">
        <f>INDEX(Monitoring_eng!$A$1:$CX$78,MATCH(Analysis!$A45,Monitoring_eng!$A:$A,0),MATCH(Analysis!R$1,Monitoring_eng!$1:$1,0))</f>
        <v>no</v>
      </c>
      <c r="S45" s="25" t="str">
        <f>INDEX(Monitoring_eng!$A$1:$CX$78,MATCH(Analysis!$A45,Monitoring_eng!$A:$A,0),MATCH(Analysis!S$1,Monitoring_eng!$1:$1,0))</f>
        <v>no</v>
      </c>
      <c r="T45" s="25" t="str">
        <f>INDEX(Monitoring_eng!$A$1:$CX$78,MATCH(Analysis!$A45,Monitoring_eng!$A:$A,0),MATCH(Analysis!T$1,Monitoring_eng!$1:$1,0))</f>
        <v>no</v>
      </c>
      <c r="U45" s="25" t="str">
        <f>INDEX(Monitoring_eng!$A$1:$CX$78,MATCH(Analysis!$A45,Monitoring_eng!$A:$A,0),MATCH(Analysis!U$1,Monitoring_eng!$1:$1,0))</f>
        <v>no</v>
      </c>
      <c r="V45" s="25" t="str">
        <f>INDEX(Monitoring_eng!$A$1:$CX$78,MATCH(Analysis!$A45,Monitoring_eng!$A:$A,0),MATCH(Analysis!V$1,Monitoring_eng!$1:$1,0))</f>
        <v>no</v>
      </c>
      <c r="W45" s="25" t="str">
        <f>INDEX(Monitoring_eng!$A$1:$CX$78,MATCH(Analysis!$A45,Monitoring_eng!$A:$A,0),MATCH(Analysis!W$1,Monitoring_eng!$1:$1,0))</f>
        <v>no</v>
      </c>
      <c r="X45" s="25" t="str">
        <f>INDEX(Monitoring_eng!$A$1:$CX$78,MATCH(Analysis!$A45,Monitoring_eng!$A:$A,0),MATCH(Analysis!X$1,Monitoring_eng!$1:$1,0))</f>
        <v>yes</v>
      </c>
      <c r="Y45" s="25" t="str">
        <f>INDEX(Monitoring_eng!$A$1:$CX$78,MATCH(Analysis!$A45,Monitoring_eng!$A:$A,0),MATCH(Analysis!Y$1,Monitoring_eng!$1:$1,0))</f>
        <v>no</v>
      </c>
      <c r="Z45" s="25" t="str">
        <f>INDEX(Monitoring_eng!$A$1:$CX$78,MATCH(Analysis!$A45,Monitoring_eng!$A:$A,0),MATCH(Analysis!Z$1,Monitoring_eng!$1:$1,0))</f>
        <v>no</v>
      </c>
      <c r="AA45" s="25" t="str">
        <f>INDEX(Monitoring_eng!$A$1:$CX$78,MATCH(Analysis!$A45,Monitoring_eng!$A:$A,0),MATCH(Analysis!AA$1,Monitoring_eng!$1:$1,0))</f>
        <v>no</v>
      </c>
      <c r="AB45" s="25" t="str">
        <f>INDEX(Monitoring_eng!$A$1:$CX$78,MATCH(Analysis!$A45,Monitoring_eng!$A:$A,0),MATCH(Analysis!AB$1,Monitoring_eng!$1:$1,0))</f>
        <v>no</v>
      </c>
      <c r="AC45" s="25" t="str">
        <f>INDEX(Monitoring_eng!$A$1:$CX$78,MATCH(Analysis!$A45,Monitoring_eng!$A:$A,0),MATCH(Analysis!AC$1,Monitoring_eng!$1:$1,0))</f>
        <v>no</v>
      </c>
      <c r="AD45" s="25" t="str">
        <f>INDEX(Monitoring_eng!$A$1:$CX$78,MATCH(Analysis!$A45,Monitoring_eng!$A:$A,0),MATCH(Analysis!AD$1,Monitoring_eng!$1:$1,0))</f>
        <v>partially</v>
      </c>
      <c r="AE45" s="25" t="str">
        <f>INDEX(Monitoring_eng!$A$1:$CX$78,MATCH(Analysis!$A45,Monitoring_eng!$A:$A,0),MATCH(Analysis!AE$1,Monitoring_eng!$1:$1,0))</f>
        <v>no</v>
      </c>
      <c r="AF45" s="25" t="str">
        <f>INDEX(Monitoring_eng!$A$1:$CX$78,MATCH(Analysis!$A45,Monitoring_eng!$A:$A,0),MATCH(Analysis!AF$1,Monitoring_eng!$1:$1,0))</f>
        <v>partially</v>
      </c>
      <c r="AG45" s="25" t="str">
        <f>INDEX(Monitoring_eng!$A$1:$CX$78,MATCH(Analysis!$A45,Monitoring_eng!$A:$A,0),MATCH(Analysis!AG$1,Monitoring_eng!$1:$1,0))</f>
        <v>no</v>
      </c>
      <c r="AH45" s="25" t="str">
        <f>INDEX(Monitoring_eng!$A$1:$CX$78,MATCH(Analysis!$A45,Monitoring_eng!$A:$A,0),MATCH(Analysis!AH$1,Monitoring_eng!$1:$1,0))</f>
        <v>no</v>
      </c>
      <c r="AI45" s="25" t="str">
        <f>INDEX(Monitoring_eng!$A$1:$CX$78,MATCH(Analysis!$A45,Monitoring_eng!$A:$A,0),MATCH(Analysis!AI$1,Monitoring_eng!$1:$1,0))</f>
        <v>no</v>
      </c>
      <c r="AJ45" s="25" t="str">
        <f>INDEX(Monitoring_eng!$A$1:$CX$78,MATCH(Analysis!$A45,Monitoring_eng!$A:$A,0),MATCH(Analysis!AJ$1,Monitoring_eng!$1:$1,0))</f>
        <v>no</v>
      </c>
      <c r="AK45" s="25" t="str">
        <f>INDEX(Monitoring_eng!$A$1:$CX$78,MATCH(Analysis!$A45,Monitoring_eng!$A:$A,0),MATCH(Analysis!AK$1,Monitoring_eng!$1:$1,0))</f>
        <v>no</v>
      </c>
      <c r="AL45" s="25" t="str">
        <f>INDEX(Monitoring_eng!$A$1:$CX$78,MATCH(Analysis!$A45,Monitoring_eng!$A:$A,0),MATCH(Analysis!AL$1,Monitoring_eng!$1:$1,0))</f>
        <v>no</v>
      </c>
      <c r="AM45" s="25" t="str">
        <f>INDEX(Monitoring_eng!$A$1:$CX$78,MATCH(Analysis!$A45,Monitoring_eng!$A:$A,0),MATCH(Analysis!AM$1,Monitoring_eng!$1:$1,0))</f>
        <v>no</v>
      </c>
      <c r="AN45" s="25" t="str">
        <f>INDEX(Monitoring_eng!$A$1:$CX$78,MATCH(Analysis!$A45,Monitoring_eng!$A:$A,0),MATCH(Analysis!AN$1,Monitoring_eng!$1:$1,0))</f>
        <v>yes</v>
      </c>
      <c r="AO45" s="25" t="str">
        <f>INDEX(Monitoring_eng!$A$1:$CX$78,MATCH(Analysis!$A45,Monitoring_eng!$A:$A,0),MATCH(Analysis!AO$1,Monitoring_eng!$1:$1,0))</f>
        <v>no</v>
      </c>
      <c r="AP45" s="25" t="str">
        <f>INDEX(Monitoring_eng!$A$1:$CX$78,MATCH(Analysis!$A45,Monitoring_eng!$A:$A,0),MATCH(Analysis!AP$1,Monitoring_eng!$1:$1,0))</f>
        <v>no</v>
      </c>
      <c r="AQ45" s="25" t="str">
        <f>INDEX(Monitoring_eng!$A$1:$CX$78,MATCH(Analysis!$A45,Monitoring_eng!$A:$A,0),MATCH(Analysis!AQ$1,Monitoring_eng!$1:$1,0))</f>
        <v>no</v>
      </c>
      <c r="AR45" s="25" t="str">
        <f>INDEX(Monitoring_eng!$A$1:$CX$78,MATCH(Analysis!$A45,Monitoring_eng!$A:$A,0),MATCH(Analysis!AR$1,Monitoring_eng!$1:$1,0))</f>
        <v>no</v>
      </c>
      <c r="AS45" s="25" t="str">
        <f>INDEX(Monitoring_eng!$A$1:$CX$78,MATCH(Analysis!$A45,Monitoring_eng!$A:$A,0),MATCH(Analysis!AS$1,Monitoring_eng!$1:$1,0))</f>
        <v>no</v>
      </c>
      <c r="AT45" s="25" t="str">
        <f>INDEX(Monitoring_eng!$A$1:$CX$78,MATCH(Analysis!$A45,Monitoring_eng!$A:$A,0),MATCH(Analysis!AT$1,Monitoring_eng!$1:$1,0))</f>
        <v>no</v>
      </c>
      <c r="AU45" s="25" t="str">
        <f>INDEX(Monitoring_eng!$A$1:$CX$78,MATCH(Analysis!$A45,Monitoring_eng!$A:$A,0),MATCH(Analysis!AU$1,Monitoring_eng!$1:$1,0))</f>
        <v>no</v>
      </c>
      <c r="AV45" s="25" t="str">
        <f>INDEX(Monitoring_eng!$A$1:$CX$78,MATCH(Analysis!$A45,Monitoring_eng!$A:$A,0),MATCH(Analysis!AV$1,Monitoring_eng!$1:$1,0))</f>
        <v>yes</v>
      </c>
      <c r="AW45" s="25" t="str">
        <f>INDEX(Monitoring_eng!$A$1:$CX$78,MATCH(Analysis!$A45,Monitoring_eng!$A:$A,0),MATCH(Analysis!AW$1,Monitoring_eng!$1:$1,0))</f>
        <v>no</v>
      </c>
      <c r="AX45" s="25" t="str">
        <f>INDEX(Monitoring_eng!$A$1:$CX$78,MATCH(Analysis!$A45,Monitoring_eng!$A:$A,0),MATCH(Analysis!AX$1,Monitoring_eng!$1:$1,0))</f>
        <v>no</v>
      </c>
      <c r="AY45" s="25" t="str">
        <f>INDEX(Monitoring_eng!$A$1:$CX$78,MATCH(Analysis!$A45,Monitoring_eng!$A:$A,0),MATCH(Analysis!AY$1,Monitoring_eng!$1:$1,0))</f>
        <v>no</v>
      </c>
      <c r="AZ45" s="25" t="str">
        <f>INDEX(Monitoring_eng!$A$1:$CX$78,MATCH(Analysis!$A45,Monitoring_eng!$A:$A,0),MATCH(Analysis!AZ$1,Monitoring_eng!$1:$1,0))</f>
        <v>no</v>
      </c>
      <c r="BA45" s="37" t="s">
        <v>621</v>
      </c>
      <c r="BB45" s="37">
        <f t="shared" si="0"/>
        <v>3</v>
      </c>
      <c r="BC45" s="37" t="s">
        <v>622</v>
      </c>
      <c r="BD45" s="37">
        <f t="shared" si="1"/>
        <v>45</v>
      </c>
      <c r="BE45" s="37" t="s">
        <v>623</v>
      </c>
      <c r="BF45" s="37">
        <f t="shared" si="2"/>
        <v>2</v>
      </c>
      <c r="BG45" s="37" t="s">
        <v>755</v>
      </c>
      <c r="BH45" s="37">
        <f t="shared" si="3"/>
        <v>0</v>
      </c>
      <c r="BI45" s="37">
        <f t="shared" si="4"/>
        <v>50</v>
      </c>
      <c r="BJ45" s="37">
        <f t="shared" si="5"/>
        <v>50</v>
      </c>
      <c r="BK45" s="37" t="str">
        <f t="shared" si="6"/>
        <v>yes</v>
      </c>
      <c r="BL45" s="37" t="str">
        <f t="shared" si="7"/>
        <v>no</v>
      </c>
      <c r="BM45" s="37">
        <f t="shared" si="8"/>
        <v>3</v>
      </c>
      <c r="BN45" s="37">
        <f t="shared" si="9"/>
        <v>45</v>
      </c>
      <c r="BO45" s="69">
        <f t="shared" si="10"/>
        <v>0.06</v>
      </c>
      <c r="BP45" s="69">
        <f t="shared" si="11"/>
        <v>0.9</v>
      </c>
      <c r="BQ45" s="70">
        <f>COUNTIFS($C45:$AZ45,$BK45,Results!$T$87:$BQ$87,BQ$1)/((COUNTIF(Results!$T$87:$BQ$87,BQ$1)-COUNTIFS($C45:$AZ45,"N/A",Results!$T$87:$BQ$87,BQ$1)))</f>
        <v>5.8823529411764705E-2</v>
      </c>
      <c r="BR45" s="70">
        <f>COUNTIFS($C45:$AZ45,$BK45,Results!$T$87:$BQ$87,BR$1)/((COUNTIF(Results!$T$87:$BQ$87,BR$1)-COUNTIFS($C45:$AZ45,"N/A",Results!$T$87:$BQ$87,BR$1)))</f>
        <v>8.3333333333333329E-2</v>
      </c>
      <c r="BS45" s="70">
        <f>COUNTIFS($C45:$AZ45,$BK45,Results!$T$87:$BQ$87,BS$1)/((COUNTIF(Results!$T$87:$BQ$87,BS$1)-COUNTIFS($C45:$AZ45,"N/A",Results!$T$87:$BQ$87,BS$1)))</f>
        <v>0.125</v>
      </c>
      <c r="BT45" s="70">
        <f>COUNTIFS($C45:$AZ45,$BK45,Results!$T$87:$BQ$87,BT$1)/((COUNTIF(Results!$T$87:$BQ$87,BT$1)-COUNTIFS($C45:$AZ45,"N/A",Results!$T$87:$BQ$87,BT$1)))</f>
        <v>0</v>
      </c>
      <c r="BU45" s="70">
        <f>COUNTIFS($C45:$AZ45,$BK45,Results!$T$89:$BQ$89,BU$1)/((COUNTIF(Results!$T$89:$BQ$89,BU$1)-COUNTIFS($C45:$AZ45,"N/A",Results!$T$89:$BQ$89,BU$1)))</f>
        <v>0</v>
      </c>
      <c r="BV45" s="70">
        <f>COUNTIFS($C45:$AZ45,$BK45,Results!$T$89:$BQ$89,BV$1)/((COUNTIF(Results!$T$89:$BQ$89,BV$1)-COUNTIFS($C45:$AZ45,"N/A",Results!$T$89:$BQ$89,BV$1)))</f>
        <v>0.13636363636363635</v>
      </c>
      <c r="BW45" s="70">
        <f>COUNTIFS($C45:$AZ45,$BK45,Results!$T$89:$BQ$89,BW$1)/((COUNTIF(Results!$T$89:$BQ$89,BW$1)-COUNTIFS($C45:$AZ45,"N/A",Results!$T$89:$BQ$89,BW$1)))</f>
        <v>0</v>
      </c>
      <c r="BX45" s="70">
        <f>COUNTIFS($C45:$AZ45,$BK45,Results!$T$89:$BQ$89,BX$1)/((COUNTIF(Results!$T$89:$BQ$89,BX$1)-COUNTIFS($C45:$AZ45,"N/A",Results!$T$89:$BQ$89,BX$1)))</f>
        <v>0</v>
      </c>
      <c r="BY45" s="70">
        <f>COUNTIFS($C45:$AZ45,$BK45,Results!$T$90:$BQ$90,BY$1)/((COUNTIF(Results!$T$90:$BQ$90,BY$1)-COUNTIFS($C45:$AZ45,"N/A",Results!$T$90:$BQ$90,BY$1)))</f>
        <v>5.8823529411764705E-2</v>
      </c>
      <c r="BZ45" s="70">
        <f>COUNTIFS($C45:$AZ45,$BK45,Results!$T$90:$BQ$90,BZ$1)/((COUNTIF(Results!$T$90:$BQ$90,BZ$1)-COUNTIFS($C45:$AZ45,"N/A",Results!$T$90:$BQ$90,BZ$1)))</f>
        <v>0.11764705882352941</v>
      </c>
      <c r="CA45" s="70">
        <f>COUNTIFS($C45:$AZ45,$BK45,Results!$T$90:$BQ$90,CA$1)/((COUNTIF(Results!$T$90:$BQ$90,CA$1)-COUNTIFS($C45:$AZ45,"N/A",Results!$T$90:$BQ$90,CA$1)))</f>
        <v>0</v>
      </c>
      <c r="CB45" s="70">
        <f>COUNTIFS($C45:$AZ45,$BK45,Results!$T$91:$BQ$91,CB$1)/((COUNTIF(Results!$T$91:$BQ$91,CB$1)-COUNTIFS($C45:$AZ45,"N/A",Results!$T$91:$BQ$91,CB$1)))</f>
        <v>0.11764705882352941</v>
      </c>
      <c r="CC45" s="70">
        <f>COUNTIFS($C45:$AZ45,$BK45,Results!$T$91:$BQ$91,CC$1)/((COUNTIF(Results!$T$91:$BQ$91,CC$1)-COUNTIFS($C45:$AZ45,"N/A",Results!$T$91:$BQ$91,CC$1)))</f>
        <v>5.8823529411764705E-2</v>
      </c>
      <c r="CD45" s="37"/>
    </row>
    <row r="46" spans="1:82" x14ac:dyDescent="0.3">
      <c r="A46" s="37" t="s">
        <v>347</v>
      </c>
      <c r="B46" s="45" t="s">
        <v>148</v>
      </c>
      <c r="C46" s="25" t="str">
        <f>INDEX(Monitoring_eng!$A$1:$CX$78,MATCH(Analysis!$A46,Monitoring_eng!$A:$A,0),MATCH(Analysis!C$1,Monitoring_eng!$1:$1,0))</f>
        <v>yes</v>
      </c>
      <c r="D46" s="25" t="str">
        <f>INDEX(Monitoring_eng!$A$1:$CX$78,MATCH(Analysis!$A46,Monitoring_eng!$A:$A,0),MATCH(Analysis!D$1,Monitoring_eng!$1:$1,0))</f>
        <v>yes</v>
      </c>
      <c r="E46" s="25" t="str">
        <f>INDEX(Monitoring_eng!$A$1:$CX$78,MATCH(Analysis!$A46,Monitoring_eng!$A:$A,0),MATCH(Analysis!E$1,Monitoring_eng!$1:$1,0))</f>
        <v>yes</v>
      </c>
      <c r="F46" s="25" t="str">
        <f>INDEX(Monitoring_eng!$A$1:$CX$78,MATCH(Analysis!$A46,Monitoring_eng!$A:$A,0),MATCH(Analysis!F$1,Monitoring_eng!$1:$1,0))</f>
        <v>yes</v>
      </c>
      <c r="G46" s="25" t="str">
        <f>INDEX(Monitoring_eng!$A$1:$CX$78,MATCH(Analysis!$A46,Monitoring_eng!$A:$A,0),MATCH(Analysis!G$1,Monitoring_eng!$1:$1,0))</f>
        <v>yes</v>
      </c>
      <c r="H46" s="25" t="str">
        <f>INDEX(Monitoring_eng!$A$1:$CX$78,MATCH(Analysis!$A46,Monitoring_eng!$A:$A,0),MATCH(Analysis!H$1,Monitoring_eng!$1:$1,0))</f>
        <v>yes</v>
      </c>
      <c r="I46" s="25" t="str">
        <f>INDEX(Monitoring_eng!$A$1:$CX$78,MATCH(Analysis!$A46,Monitoring_eng!$A:$A,0),MATCH(Analysis!I$1,Monitoring_eng!$1:$1,0))</f>
        <v>yes</v>
      </c>
      <c r="J46" s="25" t="str">
        <f>INDEX(Monitoring_eng!$A$1:$CX$78,MATCH(Analysis!$A46,Monitoring_eng!$A:$A,0),MATCH(Analysis!J$1,Monitoring_eng!$1:$1,0))</f>
        <v>no</v>
      </c>
      <c r="K46" s="25" t="str">
        <f>INDEX(Monitoring_eng!$A$1:$CX$78,MATCH(Analysis!$A46,Monitoring_eng!$A:$A,0),MATCH(Analysis!K$1,Monitoring_eng!$1:$1,0))</f>
        <v>yes</v>
      </c>
      <c r="L46" s="25" t="str">
        <f>INDEX(Monitoring_eng!$A$1:$CX$78,MATCH(Analysis!$A46,Monitoring_eng!$A:$A,0),MATCH(Analysis!L$1,Monitoring_eng!$1:$1,0))</f>
        <v>yes</v>
      </c>
      <c r="M46" s="25" t="str">
        <f>INDEX(Monitoring_eng!$A$1:$CX$78,MATCH(Analysis!$A46,Monitoring_eng!$A:$A,0),MATCH(Analysis!M$1,Monitoring_eng!$1:$1,0))</f>
        <v>yes</v>
      </c>
      <c r="N46" s="25" t="str">
        <f>INDEX(Monitoring_eng!$A$1:$CX$78,MATCH(Analysis!$A46,Monitoring_eng!$A:$A,0),MATCH(Analysis!N$1,Monitoring_eng!$1:$1,0))</f>
        <v>partially</v>
      </c>
      <c r="O46" s="25" t="str">
        <f>INDEX(Monitoring_eng!$A$1:$CX$78,MATCH(Analysis!$A46,Monitoring_eng!$A:$A,0),MATCH(Analysis!O$1,Monitoring_eng!$1:$1,0))</f>
        <v>no</v>
      </c>
      <c r="P46" s="25" t="str">
        <f>INDEX(Monitoring_eng!$A$1:$CX$78,MATCH(Analysis!$A46,Monitoring_eng!$A:$A,0),MATCH(Analysis!P$1,Monitoring_eng!$1:$1,0))</f>
        <v>yes</v>
      </c>
      <c r="Q46" s="25" t="str">
        <f>INDEX(Monitoring_eng!$A$1:$CX$78,MATCH(Analysis!$A46,Monitoring_eng!$A:$A,0),MATCH(Analysis!Q$1,Monitoring_eng!$1:$1,0))</f>
        <v>yes</v>
      </c>
      <c r="R46" s="25" t="str">
        <f>INDEX(Monitoring_eng!$A$1:$CX$78,MATCH(Analysis!$A46,Monitoring_eng!$A:$A,0),MATCH(Analysis!R$1,Monitoring_eng!$1:$1,0))</f>
        <v>no</v>
      </c>
      <c r="S46" s="25" t="str">
        <f>INDEX(Monitoring_eng!$A$1:$CX$78,MATCH(Analysis!$A46,Monitoring_eng!$A:$A,0),MATCH(Analysis!S$1,Monitoring_eng!$1:$1,0))</f>
        <v>no</v>
      </c>
      <c r="T46" s="25" t="str">
        <f>INDEX(Monitoring_eng!$A$1:$CX$78,MATCH(Analysis!$A46,Monitoring_eng!$A:$A,0),MATCH(Analysis!T$1,Monitoring_eng!$1:$1,0))</f>
        <v>no</v>
      </c>
      <c r="U46" s="25" t="str">
        <f>INDEX(Monitoring_eng!$A$1:$CX$78,MATCH(Analysis!$A46,Monitoring_eng!$A:$A,0),MATCH(Analysis!U$1,Monitoring_eng!$1:$1,0))</f>
        <v>no</v>
      </c>
      <c r="V46" s="25" t="str">
        <f>INDEX(Monitoring_eng!$A$1:$CX$78,MATCH(Analysis!$A46,Monitoring_eng!$A:$A,0),MATCH(Analysis!V$1,Monitoring_eng!$1:$1,0))</f>
        <v>no</v>
      </c>
      <c r="W46" s="25" t="str">
        <f>INDEX(Monitoring_eng!$A$1:$CX$78,MATCH(Analysis!$A46,Monitoring_eng!$A:$A,0),MATCH(Analysis!W$1,Monitoring_eng!$1:$1,0))</f>
        <v>yes</v>
      </c>
      <c r="X46" s="25" t="str">
        <f>INDEX(Monitoring_eng!$A$1:$CX$78,MATCH(Analysis!$A46,Monitoring_eng!$A:$A,0),MATCH(Analysis!X$1,Monitoring_eng!$1:$1,0))</f>
        <v>yes</v>
      </c>
      <c r="Y46" s="25" t="str">
        <f>INDEX(Monitoring_eng!$A$1:$CX$78,MATCH(Analysis!$A46,Monitoring_eng!$A:$A,0),MATCH(Analysis!Y$1,Monitoring_eng!$1:$1,0))</f>
        <v>no</v>
      </c>
      <c r="Z46" s="25" t="str">
        <f>INDEX(Monitoring_eng!$A$1:$CX$78,MATCH(Analysis!$A46,Monitoring_eng!$A:$A,0),MATCH(Analysis!Z$1,Monitoring_eng!$1:$1,0))</f>
        <v>no</v>
      </c>
      <c r="AA46" s="25" t="str">
        <f>INDEX(Monitoring_eng!$A$1:$CX$78,MATCH(Analysis!$A46,Monitoring_eng!$A:$A,0),MATCH(Analysis!AA$1,Monitoring_eng!$1:$1,0))</f>
        <v>yes</v>
      </c>
      <c r="AB46" s="25" t="str">
        <f>INDEX(Monitoring_eng!$A$1:$CX$78,MATCH(Analysis!$A46,Monitoring_eng!$A:$A,0),MATCH(Analysis!AB$1,Monitoring_eng!$1:$1,0))</f>
        <v>yes</v>
      </c>
      <c r="AC46" s="25" t="str">
        <f>INDEX(Monitoring_eng!$A$1:$CX$78,MATCH(Analysis!$A46,Monitoring_eng!$A:$A,0),MATCH(Analysis!AC$1,Monitoring_eng!$1:$1,0))</f>
        <v>no</v>
      </c>
      <c r="AD46" s="25" t="str">
        <f>INDEX(Monitoring_eng!$A$1:$CX$78,MATCH(Analysis!$A46,Monitoring_eng!$A:$A,0),MATCH(Analysis!AD$1,Monitoring_eng!$1:$1,0))</f>
        <v>yes</v>
      </c>
      <c r="AE46" s="25" t="str">
        <f>INDEX(Monitoring_eng!$A$1:$CX$78,MATCH(Analysis!$A46,Monitoring_eng!$A:$A,0),MATCH(Analysis!AE$1,Monitoring_eng!$1:$1,0))</f>
        <v>yes</v>
      </c>
      <c r="AF46" s="25" t="str">
        <f>INDEX(Monitoring_eng!$A$1:$CX$78,MATCH(Analysis!$A46,Monitoring_eng!$A:$A,0),MATCH(Analysis!AF$1,Monitoring_eng!$1:$1,0))</f>
        <v>yes</v>
      </c>
      <c r="AG46" s="25" t="str">
        <f>INDEX(Monitoring_eng!$A$1:$CX$78,MATCH(Analysis!$A46,Monitoring_eng!$A:$A,0),MATCH(Analysis!AG$1,Monitoring_eng!$1:$1,0))</f>
        <v>no</v>
      </c>
      <c r="AH46" s="25" t="str">
        <f>INDEX(Monitoring_eng!$A$1:$CX$78,MATCH(Analysis!$A46,Monitoring_eng!$A:$A,0),MATCH(Analysis!AH$1,Monitoring_eng!$1:$1,0))</f>
        <v>no</v>
      </c>
      <c r="AI46" s="25" t="str">
        <f>INDEX(Monitoring_eng!$A$1:$CX$78,MATCH(Analysis!$A46,Monitoring_eng!$A:$A,0),MATCH(Analysis!AI$1,Monitoring_eng!$1:$1,0))</f>
        <v>yes</v>
      </c>
      <c r="AJ46" s="25" t="str">
        <f>INDEX(Monitoring_eng!$A$1:$CX$78,MATCH(Analysis!$A46,Monitoring_eng!$A:$A,0),MATCH(Analysis!AJ$1,Monitoring_eng!$1:$1,0))</f>
        <v>yes</v>
      </c>
      <c r="AK46" s="25" t="str">
        <f>INDEX(Monitoring_eng!$A$1:$CX$78,MATCH(Analysis!$A46,Monitoring_eng!$A:$A,0),MATCH(Analysis!AK$1,Monitoring_eng!$1:$1,0))</f>
        <v>partially</v>
      </c>
      <c r="AL46" s="25" t="str">
        <f>INDEX(Monitoring_eng!$A$1:$CX$78,MATCH(Analysis!$A46,Monitoring_eng!$A:$A,0),MATCH(Analysis!AL$1,Monitoring_eng!$1:$1,0))</f>
        <v>yes</v>
      </c>
      <c r="AM46" s="25" t="str">
        <f>INDEX(Monitoring_eng!$A$1:$CX$78,MATCH(Analysis!$A46,Monitoring_eng!$A:$A,0),MATCH(Analysis!AM$1,Monitoring_eng!$1:$1,0))</f>
        <v>no</v>
      </c>
      <c r="AN46" s="25" t="str">
        <f>INDEX(Monitoring_eng!$A$1:$CX$78,MATCH(Analysis!$A46,Monitoring_eng!$A:$A,0),MATCH(Analysis!AN$1,Monitoring_eng!$1:$1,0))</f>
        <v>yes</v>
      </c>
      <c r="AO46" s="25" t="str">
        <f>INDEX(Monitoring_eng!$A$1:$CX$78,MATCH(Analysis!$A46,Monitoring_eng!$A:$A,0),MATCH(Analysis!AO$1,Monitoring_eng!$1:$1,0))</f>
        <v>no</v>
      </c>
      <c r="AP46" s="25" t="str">
        <f>INDEX(Monitoring_eng!$A$1:$CX$78,MATCH(Analysis!$A46,Monitoring_eng!$A:$A,0),MATCH(Analysis!AP$1,Monitoring_eng!$1:$1,0))</f>
        <v>yes</v>
      </c>
      <c r="AQ46" s="25" t="str">
        <f>INDEX(Monitoring_eng!$A$1:$CX$78,MATCH(Analysis!$A46,Monitoring_eng!$A:$A,0),MATCH(Analysis!AQ$1,Monitoring_eng!$1:$1,0))</f>
        <v>yes</v>
      </c>
      <c r="AR46" s="25" t="str">
        <f>INDEX(Monitoring_eng!$A$1:$CX$78,MATCH(Analysis!$A46,Monitoring_eng!$A:$A,0),MATCH(Analysis!AR$1,Monitoring_eng!$1:$1,0))</f>
        <v>yes</v>
      </c>
      <c r="AS46" s="25" t="str">
        <f>INDEX(Monitoring_eng!$A$1:$CX$78,MATCH(Analysis!$A46,Monitoring_eng!$A:$A,0),MATCH(Analysis!AS$1,Monitoring_eng!$1:$1,0))</f>
        <v>yes</v>
      </c>
      <c r="AT46" s="25" t="str">
        <f>INDEX(Monitoring_eng!$A$1:$CX$78,MATCH(Analysis!$A46,Monitoring_eng!$A:$A,0),MATCH(Analysis!AT$1,Monitoring_eng!$1:$1,0))</f>
        <v>no</v>
      </c>
      <c r="AU46" s="25" t="str">
        <f>INDEX(Monitoring_eng!$A$1:$CX$78,MATCH(Analysis!$A46,Monitoring_eng!$A:$A,0),MATCH(Analysis!AU$1,Monitoring_eng!$1:$1,0))</f>
        <v>partially</v>
      </c>
      <c r="AV46" s="25" t="str">
        <f>INDEX(Monitoring_eng!$A$1:$CX$78,MATCH(Analysis!$A46,Monitoring_eng!$A:$A,0),MATCH(Analysis!AV$1,Monitoring_eng!$1:$1,0))</f>
        <v>yes</v>
      </c>
      <c r="AW46" s="25" t="str">
        <f>INDEX(Monitoring_eng!$A$1:$CX$78,MATCH(Analysis!$A46,Monitoring_eng!$A:$A,0),MATCH(Analysis!AW$1,Monitoring_eng!$1:$1,0))</f>
        <v>yes</v>
      </c>
      <c r="AX46" s="25" t="str">
        <f>INDEX(Monitoring_eng!$A$1:$CX$78,MATCH(Analysis!$A46,Monitoring_eng!$A:$A,0),MATCH(Analysis!AX$1,Monitoring_eng!$1:$1,0))</f>
        <v>yes</v>
      </c>
      <c r="AY46" s="25" t="str">
        <f>INDEX(Monitoring_eng!$A$1:$CX$78,MATCH(Analysis!$A46,Monitoring_eng!$A:$A,0),MATCH(Analysis!AY$1,Monitoring_eng!$1:$1,0))</f>
        <v>yes</v>
      </c>
      <c r="AZ46" s="25" t="str">
        <f>INDEX(Monitoring_eng!$A$1:$CX$78,MATCH(Analysis!$A46,Monitoring_eng!$A:$A,0),MATCH(Analysis!AZ$1,Monitoring_eng!$1:$1,0))</f>
        <v>yes</v>
      </c>
      <c r="BA46" s="37" t="s">
        <v>621</v>
      </c>
      <c r="BB46" s="37">
        <f t="shared" si="0"/>
        <v>32</v>
      </c>
      <c r="BC46" s="37" t="s">
        <v>622</v>
      </c>
      <c r="BD46" s="37">
        <f t="shared" si="1"/>
        <v>15</v>
      </c>
      <c r="BE46" s="37" t="s">
        <v>623</v>
      </c>
      <c r="BF46" s="37">
        <f t="shared" si="2"/>
        <v>3</v>
      </c>
      <c r="BG46" s="37" t="s">
        <v>755</v>
      </c>
      <c r="BH46" s="37">
        <f t="shared" si="3"/>
        <v>0</v>
      </c>
      <c r="BI46" s="37">
        <f t="shared" si="4"/>
        <v>50</v>
      </c>
      <c r="BJ46" s="37">
        <f t="shared" si="5"/>
        <v>50</v>
      </c>
      <c r="BK46" s="37" t="str">
        <f t="shared" si="6"/>
        <v>yes</v>
      </c>
      <c r="BL46" s="37" t="str">
        <f t="shared" si="7"/>
        <v>no</v>
      </c>
      <c r="BM46" s="37">
        <f t="shared" si="8"/>
        <v>32</v>
      </c>
      <c r="BN46" s="37">
        <f t="shared" si="9"/>
        <v>15</v>
      </c>
      <c r="BO46" s="69">
        <f t="shared" si="10"/>
        <v>0.64</v>
      </c>
      <c r="BP46" s="69">
        <f t="shared" si="11"/>
        <v>0.3</v>
      </c>
      <c r="BQ46" s="70">
        <f>COUNTIFS($C46:$AZ46,$BK46,Results!$T$87:$BQ$87,BQ$1)/((COUNTIF(Results!$T$87:$BQ$87,BQ$1)-COUNTIFS($C46:$AZ46,"N/A",Results!$T$87:$BQ$87,BQ$1)))</f>
        <v>0.88235294117647056</v>
      </c>
      <c r="BR46" s="70">
        <f>COUNTIFS($C46:$AZ46,$BK46,Results!$T$87:$BQ$87,BR$1)/((COUNTIF(Results!$T$87:$BQ$87,BR$1)-COUNTIFS($C46:$AZ46,"N/A",Results!$T$87:$BQ$87,BR$1)))</f>
        <v>0.58333333333333337</v>
      </c>
      <c r="BS46" s="70">
        <f>COUNTIFS($C46:$AZ46,$BK46,Results!$T$87:$BQ$87,BS$1)/((COUNTIF(Results!$T$87:$BQ$87,BS$1)-COUNTIFS($C46:$AZ46,"N/A",Results!$T$87:$BQ$87,BS$1)))</f>
        <v>0.375</v>
      </c>
      <c r="BT46" s="70">
        <f>COUNTIFS($C46:$AZ46,$BK46,Results!$T$87:$BQ$87,BT$1)/((COUNTIF(Results!$T$87:$BQ$87,BT$1)-COUNTIFS($C46:$AZ46,"N/A",Results!$T$87:$BQ$87,BT$1)))</f>
        <v>0.53846153846153844</v>
      </c>
      <c r="BU46" s="70">
        <f>COUNTIFS($C46:$AZ46,$BK46,Results!$T$89:$BQ$89,BU$1)/((COUNTIF(Results!$T$89:$BQ$89,BU$1)-COUNTIFS($C46:$AZ46,"N/A",Results!$T$89:$BQ$89,BU$1)))</f>
        <v>0.53333333333333333</v>
      </c>
      <c r="BV46" s="70">
        <f>COUNTIFS($C46:$AZ46,$BK46,Results!$T$89:$BQ$89,BV$1)/((COUNTIF(Results!$T$89:$BQ$89,BV$1)-COUNTIFS($C46:$AZ46,"N/A",Results!$T$89:$BQ$89,BV$1)))</f>
        <v>0.59090909090909094</v>
      </c>
      <c r="BW46" s="70">
        <f>COUNTIFS($C46:$AZ46,$BK46,Results!$T$89:$BQ$89,BW$1)/((COUNTIF(Results!$T$89:$BQ$89,BW$1)-COUNTIFS($C46:$AZ46,"N/A",Results!$T$89:$BQ$89,BW$1)))</f>
        <v>0.88888888888888884</v>
      </c>
      <c r="BX46" s="70">
        <f>COUNTIFS($C46:$AZ46,$BK46,Results!$T$89:$BQ$89,BX$1)/((COUNTIF(Results!$T$89:$BQ$89,BX$1)-COUNTIFS($C46:$AZ46,"N/A",Results!$T$89:$BQ$89,BX$1)))</f>
        <v>0.75</v>
      </c>
      <c r="BY46" s="70">
        <f>COUNTIFS($C46:$AZ46,$BK46,Results!$T$90:$BQ$90,BY$1)/((COUNTIF(Results!$T$90:$BQ$90,BY$1)-COUNTIFS($C46:$AZ46,"N/A",Results!$T$90:$BQ$90,BY$1)))</f>
        <v>0.58823529411764708</v>
      </c>
      <c r="BZ46" s="70">
        <f>COUNTIFS($C46:$AZ46,$BK46,Results!$T$90:$BQ$90,BZ$1)/((COUNTIF(Results!$T$90:$BQ$90,BZ$1)-COUNTIFS($C46:$AZ46,"N/A",Results!$T$90:$BQ$90,BZ$1)))</f>
        <v>0.70588235294117652</v>
      </c>
      <c r="CA46" s="70">
        <f>COUNTIFS($C46:$AZ46,$BK46,Results!$T$90:$BQ$90,CA$1)/((COUNTIF(Results!$T$90:$BQ$90,CA$1)-COUNTIFS($C46:$AZ46,"N/A",Results!$T$90:$BQ$90,CA$1)))</f>
        <v>0.625</v>
      </c>
      <c r="CB46" s="70">
        <f>COUNTIFS($C46:$AZ46,$BK46,Results!$T$91:$BQ$91,CB$1)/((COUNTIF(Results!$T$91:$BQ$91,CB$1)-COUNTIFS($C46:$AZ46,"N/A",Results!$T$91:$BQ$91,CB$1)))</f>
        <v>0.70588235294117652</v>
      </c>
      <c r="CC46" s="70">
        <f>COUNTIFS($C46:$AZ46,$BK46,Results!$T$91:$BQ$91,CC$1)/((COUNTIF(Results!$T$91:$BQ$91,CC$1)-COUNTIFS($C46:$AZ46,"N/A",Results!$T$91:$BQ$91,CC$1)))</f>
        <v>0.58823529411764708</v>
      </c>
      <c r="CD46" s="37"/>
    </row>
    <row r="47" spans="1:82" x14ac:dyDescent="0.3">
      <c r="A47" s="37" t="s">
        <v>348</v>
      </c>
      <c r="B47" s="45" t="s">
        <v>149</v>
      </c>
      <c r="C47" s="25" t="str">
        <f>INDEX(Monitoring_eng!$A$1:$CX$78,MATCH(Analysis!$A47,Monitoring_eng!$A:$A,0),MATCH(Analysis!C$1,Monitoring_eng!$1:$1,0))</f>
        <v>yes</v>
      </c>
      <c r="D47" s="25" t="str">
        <f>INDEX(Monitoring_eng!$A$1:$CX$78,MATCH(Analysis!$A47,Monitoring_eng!$A:$A,0),MATCH(Analysis!D$1,Monitoring_eng!$1:$1,0))</f>
        <v>yes</v>
      </c>
      <c r="E47" s="25" t="str">
        <f>INDEX(Monitoring_eng!$A$1:$CX$78,MATCH(Analysis!$A47,Monitoring_eng!$A:$A,0),MATCH(Analysis!E$1,Monitoring_eng!$1:$1,0))</f>
        <v>yes</v>
      </c>
      <c r="F47" s="25" t="str">
        <f>INDEX(Monitoring_eng!$A$1:$CX$78,MATCH(Analysis!$A47,Monitoring_eng!$A:$A,0),MATCH(Analysis!F$1,Monitoring_eng!$1:$1,0))</f>
        <v>no</v>
      </c>
      <c r="G47" s="25" t="str">
        <f>INDEX(Monitoring_eng!$A$1:$CX$78,MATCH(Analysis!$A47,Monitoring_eng!$A:$A,0),MATCH(Analysis!G$1,Monitoring_eng!$1:$1,0))</f>
        <v>no</v>
      </c>
      <c r="H47" s="25" t="str">
        <f>INDEX(Monitoring_eng!$A$1:$CX$78,MATCH(Analysis!$A47,Monitoring_eng!$A:$A,0),MATCH(Analysis!H$1,Monitoring_eng!$1:$1,0))</f>
        <v>yes</v>
      </c>
      <c r="I47" s="25" t="str">
        <f>INDEX(Monitoring_eng!$A$1:$CX$78,MATCH(Analysis!$A47,Monitoring_eng!$A:$A,0),MATCH(Analysis!I$1,Monitoring_eng!$1:$1,0))</f>
        <v>yes</v>
      </c>
      <c r="J47" s="25" t="str">
        <f>INDEX(Monitoring_eng!$A$1:$CX$78,MATCH(Analysis!$A47,Monitoring_eng!$A:$A,0),MATCH(Analysis!J$1,Monitoring_eng!$1:$1,0))</f>
        <v>no</v>
      </c>
      <c r="K47" s="25" t="str">
        <f>INDEX(Monitoring_eng!$A$1:$CX$78,MATCH(Analysis!$A47,Monitoring_eng!$A:$A,0),MATCH(Analysis!K$1,Monitoring_eng!$1:$1,0))</f>
        <v>yes</v>
      </c>
      <c r="L47" s="25" t="str">
        <f>INDEX(Monitoring_eng!$A$1:$CX$78,MATCH(Analysis!$A47,Monitoring_eng!$A:$A,0),MATCH(Analysis!L$1,Monitoring_eng!$1:$1,0))</f>
        <v>yes</v>
      </c>
      <c r="M47" s="25" t="str">
        <f>INDEX(Monitoring_eng!$A$1:$CX$78,MATCH(Analysis!$A47,Monitoring_eng!$A:$A,0),MATCH(Analysis!M$1,Monitoring_eng!$1:$1,0))</f>
        <v>yes</v>
      </c>
      <c r="N47" s="25" t="str">
        <f>INDEX(Monitoring_eng!$A$1:$CX$78,MATCH(Analysis!$A47,Monitoring_eng!$A:$A,0),MATCH(Analysis!N$1,Monitoring_eng!$1:$1,0))</f>
        <v>partially</v>
      </c>
      <c r="O47" s="25" t="str">
        <f>INDEX(Monitoring_eng!$A$1:$CX$78,MATCH(Analysis!$A47,Monitoring_eng!$A:$A,0),MATCH(Analysis!O$1,Monitoring_eng!$1:$1,0))</f>
        <v>partially</v>
      </c>
      <c r="P47" s="25" t="str">
        <f>INDEX(Monitoring_eng!$A$1:$CX$78,MATCH(Analysis!$A47,Monitoring_eng!$A:$A,0),MATCH(Analysis!P$1,Monitoring_eng!$1:$1,0))</f>
        <v>yes</v>
      </c>
      <c r="Q47" s="25" t="str">
        <f>INDEX(Monitoring_eng!$A$1:$CX$78,MATCH(Analysis!$A47,Monitoring_eng!$A:$A,0),MATCH(Analysis!Q$1,Monitoring_eng!$1:$1,0))</f>
        <v>yes</v>
      </c>
      <c r="R47" s="25" t="str">
        <f>INDEX(Monitoring_eng!$A$1:$CX$78,MATCH(Analysis!$A47,Monitoring_eng!$A:$A,0),MATCH(Analysis!R$1,Monitoring_eng!$1:$1,0))</f>
        <v>no</v>
      </c>
      <c r="S47" s="25" t="str">
        <f>INDEX(Monitoring_eng!$A$1:$CX$78,MATCH(Analysis!$A47,Monitoring_eng!$A:$A,0),MATCH(Analysis!S$1,Monitoring_eng!$1:$1,0))</f>
        <v>no</v>
      </c>
      <c r="T47" s="25" t="str">
        <f>INDEX(Monitoring_eng!$A$1:$CX$78,MATCH(Analysis!$A47,Monitoring_eng!$A:$A,0),MATCH(Analysis!T$1,Monitoring_eng!$1:$1,0))</f>
        <v>no</v>
      </c>
      <c r="U47" s="25" t="str">
        <f>INDEX(Monitoring_eng!$A$1:$CX$78,MATCH(Analysis!$A47,Monitoring_eng!$A:$A,0),MATCH(Analysis!U$1,Monitoring_eng!$1:$1,0))</f>
        <v>no</v>
      </c>
      <c r="V47" s="25" t="str">
        <f>INDEX(Monitoring_eng!$A$1:$CX$78,MATCH(Analysis!$A47,Monitoring_eng!$A:$A,0),MATCH(Analysis!V$1,Monitoring_eng!$1:$1,0))</f>
        <v>no</v>
      </c>
      <c r="W47" s="25" t="str">
        <f>INDEX(Monitoring_eng!$A$1:$CX$78,MATCH(Analysis!$A47,Monitoring_eng!$A:$A,0),MATCH(Analysis!W$1,Monitoring_eng!$1:$1,0))</f>
        <v>yes</v>
      </c>
      <c r="X47" s="25" t="str">
        <f>INDEX(Monitoring_eng!$A$1:$CX$78,MATCH(Analysis!$A47,Monitoring_eng!$A:$A,0),MATCH(Analysis!X$1,Monitoring_eng!$1:$1,0))</f>
        <v>no</v>
      </c>
      <c r="Y47" s="25" t="str">
        <f>INDEX(Monitoring_eng!$A$1:$CX$78,MATCH(Analysis!$A47,Monitoring_eng!$A:$A,0),MATCH(Analysis!Y$1,Monitoring_eng!$1:$1,0))</f>
        <v>no</v>
      </c>
      <c r="Z47" s="25" t="str">
        <f>INDEX(Monitoring_eng!$A$1:$CX$78,MATCH(Analysis!$A47,Monitoring_eng!$A:$A,0),MATCH(Analysis!Z$1,Monitoring_eng!$1:$1,0))</f>
        <v>no</v>
      </c>
      <c r="AA47" s="25" t="str">
        <f>INDEX(Monitoring_eng!$A$1:$CX$78,MATCH(Analysis!$A47,Monitoring_eng!$A:$A,0),MATCH(Analysis!AA$1,Monitoring_eng!$1:$1,0))</f>
        <v>no</v>
      </c>
      <c r="AB47" s="25" t="str">
        <f>INDEX(Monitoring_eng!$A$1:$CX$78,MATCH(Analysis!$A47,Monitoring_eng!$A:$A,0),MATCH(Analysis!AB$1,Monitoring_eng!$1:$1,0))</f>
        <v>no</v>
      </c>
      <c r="AC47" s="25" t="str">
        <f>INDEX(Monitoring_eng!$A$1:$CX$78,MATCH(Analysis!$A47,Monitoring_eng!$A:$A,0),MATCH(Analysis!AC$1,Monitoring_eng!$1:$1,0))</f>
        <v>no</v>
      </c>
      <c r="AD47" s="25" t="str">
        <f>INDEX(Monitoring_eng!$A$1:$CX$78,MATCH(Analysis!$A47,Monitoring_eng!$A:$A,0),MATCH(Analysis!AD$1,Monitoring_eng!$1:$1,0))</f>
        <v>yes</v>
      </c>
      <c r="AE47" s="25" t="str">
        <f>INDEX(Monitoring_eng!$A$1:$CX$78,MATCH(Analysis!$A47,Monitoring_eng!$A:$A,0),MATCH(Analysis!AE$1,Monitoring_eng!$1:$1,0))</f>
        <v>yes</v>
      </c>
      <c r="AF47" s="25" t="str">
        <f>INDEX(Monitoring_eng!$A$1:$CX$78,MATCH(Analysis!$A47,Monitoring_eng!$A:$A,0),MATCH(Analysis!AF$1,Monitoring_eng!$1:$1,0))</f>
        <v>yes</v>
      </c>
      <c r="AG47" s="25" t="str">
        <f>INDEX(Monitoring_eng!$A$1:$CX$78,MATCH(Analysis!$A47,Monitoring_eng!$A:$A,0),MATCH(Analysis!AG$1,Monitoring_eng!$1:$1,0))</f>
        <v>no</v>
      </c>
      <c r="AH47" s="25" t="str">
        <f>INDEX(Monitoring_eng!$A$1:$CX$78,MATCH(Analysis!$A47,Monitoring_eng!$A:$A,0),MATCH(Analysis!AH$1,Monitoring_eng!$1:$1,0))</f>
        <v>no</v>
      </c>
      <c r="AI47" s="25" t="str">
        <f>INDEX(Monitoring_eng!$A$1:$CX$78,MATCH(Analysis!$A47,Monitoring_eng!$A:$A,0),MATCH(Analysis!AI$1,Monitoring_eng!$1:$1,0))</f>
        <v>yes</v>
      </c>
      <c r="AJ47" s="25" t="str">
        <f>INDEX(Monitoring_eng!$A$1:$CX$78,MATCH(Analysis!$A47,Monitoring_eng!$A:$A,0),MATCH(Analysis!AJ$1,Monitoring_eng!$1:$1,0))</f>
        <v>yes</v>
      </c>
      <c r="AK47" s="25" t="str">
        <f>INDEX(Monitoring_eng!$A$1:$CX$78,MATCH(Analysis!$A47,Monitoring_eng!$A:$A,0),MATCH(Analysis!AK$1,Monitoring_eng!$1:$1,0))</f>
        <v>partially</v>
      </c>
      <c r="AL47" s="25" t="str">
        <f>INDEX(Monitoring_eng!$A$1:$CX$78,MATCH(Analysis!$A47,Monitoring_eng!$A:$A,0),MATCH(Analysis!AL$1,Monitoring_eng!$1:$1,0))</f>
        <v>yes</v>
      </c>
      <c r="AM47" s="25" t="str">
        <f>INDEX(Monitoring_eng!$A$1:$CX$78,MATCH(Analysis!$A47,Monitoring_eng!$A:$A,0),MATCH(Analysis!AM$1,Monitoring_eng!$1:$1,0))</f>
        <v>no</v>
      </c>
      <c r="AN47" s="25" t="str">
        <f>INDEX(Monitoring_eng!$A$1:$CX$78,MATCH(Analysis!$A47,Monitoring_eng!$A:$A,0),MATCH(Analysis!AN$1,Monitoring_eng!$1:$1,0))</f>
        <v>yes</v>
      </c>
      <c r="AO47" s="25" t="str">
        <f>INDEX(Monitoring_eng!$A$1:$CX$78,MATCH(Analysis!$A47,Monitoring_eng!$A:$A,0),MATCH(Analysis!AO$1,Monitoring_eng!$1:$1,0))</f>
        <v>yes</v>
      </c>
      <c r="AP47" s="25" t="str">
        <f>INDEX(Monitoring_eng!$A$1:$CX$78,MATCH(Analysis!$A47,Monitoring_eng!$A:$A,0),MATCH(Analysis!AP$1,Monitoring_eng!$1:$1,0))</f>
        <v>yes</v>
      </c>
      <c r="AQ47" s="25" t="str">
        <f>INDEX(Monitoring_eng!$A$1:$CX$78,MATCH(Analysis!$A47,Monitoring_eng!$A:$A,0),MATCH(Analysis!AQ$1,Monitoring_eng!$1:$1,0))</f>
        <v>yes</v>
      </c>
      <c r="AR47" s="25" t="str">
        <f>INDEX(Monitoring_eng!$A$1:$CX$78,MATCH(Analysis!$A47,Monitoring_eng!$A:$A,0),MATCH(Analysis!AR$1,Monitoring_eng!$1:$1,0))</f>
        <v>partially</v>
      </c>
      <c r="AS47" s="25" t="str">
        <f>INDEX(Monitoring_eng!$A$1:$CX$78,MATCH(Analysis!$A47,Monitoring_eng!$A:$A,0),MATCH(Analysis!AS$1,Monitoring_eng!$1:$1,0))</f>
        <v>partially</v>
      </c>
      <c r="AT47" s="25" t="str">
        <f>INDEX(Monitoring_eng!$A$1:$CX$78,MATCH(Analysis!$A47,Monitoring_eng!$A:$A,0),MATCH(Analysis!AT$1,Monitoring_eng!$1:$1,0))</f>
        <v>no</v>
      </c>
      <c r="AU47" s="25" t="str">
        <f>INDEX(Monitoring_eng!$A$1:$CX$78,MATCH(Analysis!$A47,Monitoring_eng!$A:$A,0),MATCH(Analysis!AU$1,Monitoring_eng!$1:$1,0))</f>
        <v>partially</v>
      </c>
      <c r="AV47" s="25" t="str">
        <f>INDEX(Monitoring_eng!$A$1:$CX$78,MATCH(Analysis!$A47,Monitoring_eng!$A:$A,0),MATCH(Analysis!AV$1,Monitoring_eng!$1:$1,0))</f>
        <v>yes</v>
      </c>
      <c r="AW47" s="25" t="str">
        <f>INDEX(Monitoring_eng!$A$1:$CX$78,MATCH(Analysis!$A47,Monitoring_eng!$A:$A,0),MATCH(Analysis!AW$1,Monitoring_eng!$1:$1,0))</f>
        <v>yes</v>
      </c>
      <c r="AX47" s="25" t="str">
        <f>INDEX(Monitoring_eng!$A$1:$CX$78,MATCH(Analysis!$A47,Monitoring_eng!$A:$A,0),MATCH(Analysis!AX$1,Monitoring_eng!$1:$1,0))</f>
        <v>no</v>
      </c>
      <c r="AY47" s="25" t="str">
        <f>INDEX(Monitoring_eng!$A$1:$CX$78,MATCH(Analysis!$A47,Monitoring_eng!$A:$A,0),MATCH(Analysis!AY$1,Monitoring_eng!$1:$1,0))</f>
        <v>yes</v>
      </c>
      <c r="AZ47" s="25" t="str">
        <f>INDEX(Monitoring_eng!$A$1:$CX$78,MATCH(Analysis!$A47,Monitoring_eng!$A:$A,0),MATCH(Analysis!AZ$1,Monitoring_eng!$1:$1,0))</f>
        <v>yes</v>
      </c>
      <c r="BA47" s="37" t="s">
        <v>621</v>
      </c>
      <c r="BB47" s="37">
        <f t="shared" si="0"/>
        <v>25</v>
      </c>
      <c r="BC47" s="37" t="s">
        <v>622</v>
      </c>
      <c r="BD47" s="37">
        <f t="shared" si="1"/>
        <v>19</v>
      </c>
      <c r="BE47" s="37" t="s">
        <v>623</v>
      </c>
      <c r="BF47" s="37">
        <f t="shared" si="2"/>
        <v>6</v>
      </c>
      <c r="BG47" s="37" t="s">
        <v>755</v>
      </c>
      <c r="BH47" s="37">
        <f t="shared" si="3"/>
        <v>0</v>
      </c>
      <c r="BI47" s="37">
        <f t="shared" si="4"/>
        <v>50</v>
      </c>
      <c r="BJ47" s="37">
        <f t="shared" si="5"/>
        <v>50</v>
      </c>
      <c r="BK47" s="37" t="str">
        <f t="shared" si="6"/>
        <v>yes</v>
      </c>
      <c r="BL47" s="37" t="str">
        <f t="shared" si="7"/>
        <v>no</v>
      </c>
      <c r="BM47" s="37">
        <f t="shared" si="8"/>
        <v>25</v>
      </c>
      <c r="BN47" s="37">
        <f t="shared" si="9"/>
        <v>19</v>
      </c>
      <c r="BO47" s="69">
        <f t="shared" si="10"/>
        <v>0.5</v>
      </c>
      <c r="BP47" s="69">
        <f t="shared" si="11"/>
        <v>0.38</v>
      </c>
      <c r="BQ47" s="70">
        <f>COUNTIFS($C47:$AZ47,$BK47,Results!$T$87:$BQ$87,BQ$1)/((COUNTIF(Results!$T$87:$BQ$87,BQ$1)-COUNTIFS($C47:$AZ47,"N/A",Results!$T$87:$BQ$87,BQ$1)))</f>
        <v>0.6470588235294118</v>
      </c>
      <c r="BR47" s="70">
        <f>COUNTIFS($C47:$AZ47,$BK47,Results!$T$87:$BQ$87,BR$1)/((COUNTIF(Results!$T$87:$BQ$87,BR$1)-COUNTIFS($C47:$AZ47,"N/A",Results!$T$87:$BQ$87,BR$1)))</f>
        <v>0.33333333333333331</v>
      </c>
      <c r="BS47" s="70">
        <f>COUNTIFS($C47:$AZ47,$BK47,Results!$T$87:$BQ$87,BS$1)/((COUNTIF(Results!$T$87:$BQ$87,BS$1)-COUNTIFS($C47:$AZ47,"N/A",Results!$T$87:$BQ$87,BS$1)))</f>
        <v>0.375</v>
      </c>
      <c r="BT47" s="70">
        <f>COUNTIFS($C47:$AZ47,$BK47,Results!$T$87:$BQ$87,BT$1)/((COUNTIF(Results!$T$87:$BQ$87,BT$1)-COUNTIFS($C47:$AZ47,"N/A",Results!$T$87:$BQ$87,BT$1)))</f>
        <v>0.53846153846153844</v>
      </c>
      <c r="BU47" s="70">
        <f>COUNTIFS($C47:$AZ47,$BK47,Results!$T$89:$BQ$89,BU$1)/((COUNTIF(Results!$T$89:$BQ$89,BU$1)-COUNTIFS($C47:$AZ47,"N/A",Results!$T$89:$BQ$89,BU$1)))</f>
        <v>0.4</v>
      </c>
      <c r="BV47" s="70">
        <f>COUNTIFS($C47:$AZ47,$BK47,Results!$T$89:$BQ$89,BV$1)/((COUNTIF(Results!$T$89:$BQ$89,BV$1)-COUNTIFS($C47:$AZ47,"N/A",Results!$T$89:$BQ$89,BV$1)))</f>
        <v>0.45454545454545453</v>
      </c>
      <c r="BW47" s="70">
        <f>COUNTIFS($C47:$AZ47,$BK47,Results!$T$89:$BQ$89,BW$1)/((COUNTIF(Results!$T$89:$BQ$89,BW$1)-COUNTIFS($C47:$AZ47,"N/A",Results!$T$89:$BQ$89,BW$1)))</f>
        <v>0.66666666666666663</v>
      </c>
      <c r="BX47" s="70">
        <f>COUNTIFS($C47:$AZ47,$BK47,Results!$T$89:$BQ$89,BX$1)/((COUNTIF(Results!$T$89:$BQ$89,BX$1)-COUNTIFS($C47:$AZ47,"N/A",Results!$T$89:$BQ$89,BX$1)))</f>
        <v>0.75</v>
      </c>
      <c r="BY47" s="70">
        <f>COUNTIFS($C47:$AZ47,$BK47,Results!$T$90:$BQ$90,BY$1)/((COUNTIF(Results!$T$90:$BQ$90,BY$1)-COUNTIFS($C47:$AZ47,"N/A",Results!$T$90:$BQ$90,BY$1)))</f>
        <v>0.47058823529411764</v>
      </c>
      <c r="BZ47" s="70">
        <f>COUNTIFS($C47:$AZ47,$BK47,Results!$T$90:$BQ$90,BZ$1)/((COUNTIF(Results!$T$90:$BQ$90,BZ$1)-COUNTIFS($C47:$AZ47,"N/A",Results!$T$90:$BQ$90,BZ$1)))</f>
        <v>0.47058823529411764</v>
      </c>
      <c r="CA47" s="70">
        <f>COUNTIFS($C47:$AZ47,$BK47,Results!$T$90:$BQ$90,CA$1)/((COUNTIF(Results!$T$90:$BQ$90,CA$1)-COUNTIFS($C47:$AZ47,"N/A",Results!$T$90:$BQ$90,CA$1)))</f>
        <v>0.5625</v>
      </c>
      <c r="CB47" s="70">
        <f>COUNTIFS($C47:$AZ47,$BK47,Results!$T$91:$BQ$91,CB$1)/((COUNTIF(Results!$T$91:$BQ$91,CB$1)-COUNTIFS($C47:$AZ47,"N/A",Results!$T$91:$BQ$91,CB$1)))</f>
        <v>0.47058823529411764</v>
      </c>
      <c r="CC47" s="70">
        <f>COUNTIFS($C47:$AZ47,$BK47,Results!$T$91:$BQ$91,CC$1)/((COUNTIF(Results!$T$91:$BQ$91,CC$1)-COUNTIFS($C47:$AZ47,"N/A",Results!$T$91:$BQ$91,CC$1)))</f>
        <v>0.47058823529411764</v>
      </c>
      <c r="CD47" s="37"/>
    </row>
    <row r="48" spans="1:82" x14ac:dyDescent="0.3">
      <c r="A48" s="37" t="s">
        <v>349</v>
      </c>
      <c r="B48" s="47" t="s">
        <v>155</v>
      </c>
      <c r="C48" s="25" t="str">
        <f>INDEX(Monitoring_eng!$A$1:$CX$78,MATCH(Analysis!$A48,Monitoring_eng!$A:$A,0),MATCH(Analysis!C$1,Monitoring_eng!$1:$1,0))</f>
        <v>yes</v>
      </c>
      <c r="D48" s="25" t="str">
        <f>INDEX(Monitoring_eng!$A$1:$CX$78,MATCH(Analysis!$A48,Monitoring_eng!$A:$A,0),MATCH(Analysis!D$1,Monitoring_eng!$1:$1,0))</f>
        <v>yes</v>
      </c>
      <c r="E48" s="25" t="str">
        <f>INDEX(Monitoring_eng!$A$1:$CX$78,MATCH(Analysis!$A48,Monitoring_eng!$A:$A,0),MATCH(Analysis!E$1,Monitoring_eng!$1:$1,0))</f>
        <v>yes</v>
      </c>
      <c r="F48" s="25" t="str">
        <f>INDEX(Monitoring_eng!$A$1:$CX$78,MATCH(Analysis!$A48,Monitoring_eng!$A:$A,0),MATCH(Analysis!F$1,Monitoring_eng!$1:$1,0))</f>
        <v>yes</v>
      </c>
      <c r="G48" s="25" t="str">
        <f>INDEX(Monitoring_eng!$A$1:$CX$78,MATCH(Analysis!$A48,Monitoring_eng!$A:$A,0),MATCH(Analysis!G$1,Monitoring_eng!$1:$1,0))</f>
        <v>yes</v>
      </c>
      <c r="H48" s="25" t="str">
        <f>INDEX(Monitoring_eng!$A$1:$CX$78,MATCH(Analysis!$A48,Monitoring_eng!$A:$A,0),MATCH(Analysis!H$1,Monitoring_eng!$1:$1,0))</f>
        <v>yes</v>
      </c>
      <c r="I48" s="25" t="str">
        <f>INDEX(Monitoring_eng!$A$1:$CX$78,MATCH(Analysis!$A48,Monitoring_eng!$A:$A,0),MATCH(Analysis!I$1,Monitoring_eng!$1:$1,0))</f>
        <v>yes</v>
      </c>
      <c r="J48" s="25" t="str">
        <f>INDEX(Monitoring_eng!$A$1:$CX$78,MATCH(Analysis!$A48,Monitoring_eng!$A:$A,0),MATCH(Analysis!J$1,Monitoring_eng!$1:$1,0))</f>
        <v>yes</v>
      </c>
      <c r="K48" s="25" t="str">
        <f>INDEX(Monitoring_eng!$A$1:$CX$78,MATCH(Analysis!$A48,Monitoring_eng!$A:$A,0),MATCH(Analysis!K$1,Monitoring_eng!$1:$1,0))</f>
        <v>yes</v>
      </c>
      <c r="L48" s="25" t="str">
        <f>INDEX(Monitoring_eng!$A$1:$CX$78,MATCH(Analysis!$A48,Monitoring_eng!$A:$A,0),MATCH(Analysis!L$1,Monitoring_eng!$1:$1,0))</f>
        <v>yes</v>
      </c>
      <c r="M48" s="25" t="str">
        <f>INDEX(Monitoring_eng!$A$1:$CX$78,MATCH(Analysis!$A48,Monitoring_eng!$A:$A,0),MATCH(Analysis!M$1,Monitoring_eng!$1:$1,0))</f>
        <v>yes</v>
      </c>
      <c r="N48" s="25" t="str">
        <f>INDEX(Monitoring_eng!$A$1:$CX$78,MATCH(Analysis!$A48,Monitoring_eng!$A:$A,0),MATCH(Analysis!N$1,Monitoring_eng!$1:$1,0))</f>
        <v>partially</v>
      </c>
      <c r="O48" s="25" t="str">
        <f>INDEX(Monitoring_eng!$A$1:$CX$78,MATCH(Analysis!$A48,Monitoring_eng!$A:$A,0),MATCH(Analysis!O$1,Monitoring_eng!$1:$1,0))</f>
        <v>yes</v>
      </c>
      <c r="P48" s="25" t="str">
        <f>INDEX(Monitoring_eng!$A$1:$CX$78,MATCH(Analysis!$A48,Monitoring_eng!$A:$A,0),MATCH(Analysis!P$1,Monitoring_eng!$1:$1,0))</f>
        <v>yes</v>
      </c>
      <c r="Q48" s="25" t="str">
        <f>INDEX(Monitoring_eng!$A$1:$CX$78,MATCH(Analysis!$A48,Monitoring_eng!$A:$A,0),MATCH(Analysis!Q$1,Monitoring_eng!$1:$1,0))</f>
        <v>yes</v>
      </c>
      <c r="R48" s="25" t="str">
        <f>INDEX(Monitoring_eng!$A$1:$CX$78,MATCH(Analysis!$A48,Monitoring_eng!$A:$A,0),MATCH(Analysis!R$1,Monitoring_eng!$1:$1,0))</f>
        <v>yes</v>
      </c>
      <c r="S48" s="25" t="str">
        <f>INDEX(Monitoring_eng!$A$1:$CX$78,MATCH(Analysis!$A48,Monitoring_eng!$A:$A,0),MATCH(Analysis!S$1,Monitoring_eng!$1:$1,0))</f>
        <v>yes</v>
      </c>
      <c r="T48" s="25" t="str">
        <f>INDEX(Monitoring_eng!$A$1:$CX$78,MATCH(Analysis!$A48,Monitoring_eng!$A:$A,0),MATCH(Analysis!T$1,Monitoring_eng!$1:$1,0))</f>
        <v>no</v>
      </c>
      <c r="U48" s="25" t="str">
        <f>INDEX(Monitoring_eng!$A$1:$CX$78,MATCH(Analysis!$A48,Monitoring_eng!$A:$A,0),MATCH(Analysis!U$1,Monitoring_eng!$1:$1,0))</f>
        <v>yes</v>
      </c>
      <c r="V48" s="25" t="str">
        <f>INDEX(Monitoring_eng!$A$1:$CX$78,MATCH(Analysis!$A48,Monitoring_eng!$A:$A,0),MATCH(Analysis!V$1,Monitoring_eng!$1:$1,0))</f>
        <v>yes</v>
      </c>
      <c r="W48" s="25" t="str">
        <f>INDEX(Monitoring_eng!$A$1:$CX$78,MATCH(Analysis!$A48,Monitoring_eng!$A:$A,0),MATCH(Analysis!W$1,Monitoring_eng!$1:$1,0))</f>
        <v>yes</v>
      </c>
      <c r="X48" s="25" t="str">
        <f>INDEX(Monitoring_eng!$A$1:$CX$78,MATCH(Analysis!$A48,Monitoring_eng!$A:$A,0),MATCH(Analysis!X$1,Monitoring_eng!$1:$1,0))</f>
        <v>yes</v>
      </c>
      <c r="Y48" s="25" t="str">
        <f>INDEX(Monitoring_eng!$A$1:$CX$78,MATCH(Analysis!$A48,Monitoring_eng!$A:$A,0),MATCH(Analysis!Y$1,Monitoring_eng!$1:$1,0))</f>
        <v>yes</v>
      </c>
      <c r="Z48" s="25" t="str">
        <f>INDEX(Monitoring_eng!$A$1:$CX$78,MATCH(Analysis!$A48,Monitoring_eng!$A:$A,0),MATCH(Analysis!Z$1,Monitoring_eng!$1:$1,0))</f>
        <v>yes</v>
      </c>
      <c r="AA48" s="25" t="str">
        <f>INDEX(Monitoring_eng!$A$1:$CX$78,MATCH(Analysis!$A48,Monitoring_eng!$A:$A,0),MATCH(Analysis!AA$1,Monitoring_eng!$1:$1,0))</f>
        <v>yes</v>
      </c>
      <c r="AB48" s="25" t="str">
        <f>INDEX(Monitoring_eng!$A$1:$CX$78,MATCH(Analysis!$A48,Monitoring_eng!$A:$A,0),MATCH(Analysis!AB$1,Monitoring_eng!$1:$1,0))</f>
        <v>yes</v>
      </c>
      <c r="AC48" s="25" t="str">
        <f>INDEX(Monitoring_eng!$A$1:$CX$78,MATCH(Analysis!$A48,Monitoring_eng!$A:$A,0),MATCH(Analysis!AC$1,Monitoring_eng!$1:$1,0))</f>
        <v>yes</v>
      </c>
      <c r="AD48" s="25" t="str">
        <f>INDEX(Monitoring_eng!$A$1:$CX$78,MATCH(Analysis!$A48,Monitoring_eng!$A:$A,0),MATCH(Analysis!AD$1,Monitoring_eng!$1:$1,0))</f>
        <v>yes</v>
      </c>
      <c r="AE48" s="25" t="str">
        <f>INDEX(Monitoring_eng!$A$1:$CX$78,MATCH(Analysis!$A48,Monitoring_eng!$A:$A,0),MATCH(Analysis!AE$1,Monitoring_eng!$1:$1,0))</f>
        <v>yes</v>
      </c>
      <c r="AF48" s="25" t="str">
        <f>INDEX(Monitoring_eng!$A$1:$CX$78,MATCH(Analysis!$A48,Monitoring_eng!$A:$A,0),MATCH(Analysis!AF$1,Monitoring_eng!$1:$1,0))</f>
        <v>yes</v>
      </c>
      <c r="AG48" s="25" t="str">
        <f>INDEX(Monitoring_eng!$A$1:$CX$78,MATCH(Analysis!$A48,Monitoring_eng!$A:$A,0),MATCH(Analysis!AG$1,Monitoring_eng!$1:$1,0))</f>
        <v>partially</v>
      </c>
      <c r="AH48" s="25" t="str">
        <f>INDEX(Monitoring_eng!$A$1:$CX$78,MATCH(Analysis!$A48,Monitoring_eng!$A:$A,0),MATCH(Analysis!AH$1,Monitoring_eng!$1:$1,0))</f>
        <v>no</v>
      </c>
      <c r="AI48" s="25" t="str">
        <f>INDEX(Monitoring_eng!$A$1:$CX$78,MATCH(Analysis!$A48,Monitoring_eng!$A:$A,0),MATCH(Analysis!AI$1,Monitoring_eng!$1:$1,0))</f>
        <v>partially</v>
      </c>
      <c r="AJ48" s="25" t="str">
        <f>INDEX(Monitoring_eng!$A$1:$CX$78,MATCH(Analysis!$A48,Monitoring_eng!$A:$A,0),MATCH(Analysis!AJ$1,Monitoring_eng!$1:$1,0))</f>
        <v>no</v>
      </c>
      <c r="AK48" s="25" t="str">
        <f>INDEX(Monitoring_eng!$A$1:$CX$78,MATCH(Analysis!$A48,Monitoring_eng!$A:$A,0),MATCH(Analysis!AK$1,Monitoring_eng!$1:$1,0))</f>
        <v>no</v>
      </c>
      <c r="AL48" s="25" t="str">
        <f>INDEX(Monitoring_eng!$A$1:$CX$78,MATCH(Analysis!$A48,Monitoring_eng!$A:$A,0),MATCH(Analysis!AL$1,Monitoring_eng!$1:$1,0))</f>
        <v>yes</v>
      </c>
      <c r="AM48" s="25" t="str">
        <f>INDEX(Monitoring_eng!$A$1:$CX$78,MATCH(Analysis!$A48,Monitoring_eng!$A:$A,0),MATCH(Analysis!AM$1,Monitoring_eng!$1:$1,0))</f>
        <v>yes</v>
      </c>
      <c r="AN48" s="25" t="str">
        <f>INDEX(Monitoring_eng!$A$1:$CX$78,MATCH(Analysis!$A48,Monitoring_eng!$A:$A,0),MATCH(Analysis!AN$1,Monitoring_eng!$1:$1,0))</f>
        <v>yes</v>
      </c>
      <c r="AO48" s="25" t="str">
        <f>INDEX(Monitoring_eng!$A$1:$CX$78,MATCH(Analysis!$A48,Monitoring_eng!$A:$A,0),MATCH(Analysis!AO$1,Monitoring_eng!$1:$1,0))</f>
        <v>yes</v>
      </c>
      <c r="AP48" s="25" t="str">
        <f>INDEX(Monitoring_eng!$A$1:$CX$78,MATCH(Analysis!$A48,Monitoring_eng!$A:$A,0),MATCH(Analysis!AP$1,Monitoring_eng!$1:$1,0))</f>
        <v>yes</v>
      </c>
      <c r="AQ48" s="25" t="str">
        <f>INDEX(Monitoring_eng!$A$1:$CX$78,MATCH(Analysis!$A48,Monitoring_eng!$A:$A,0),MATCH(Analysis!AQ$1,Monitoring_eng!$1:$1,0))</f>
        <v>yes</v>
      </c>
      <c r="AR48" s="25" t="str">
        <f>INDEX(Monitoring_eng!$A$1:$CX$78,MATCH(Analysis!$A48,Monitoring_eng!$A:$A,0),MATCH(Analysis!AR$1,Monitoring_eng!$1:$1,0))</f>
        <v>yes</v>
      </c>
      <c r="AS48" s="25" t="str">
        <f>INDEX(Monitoring_eng!$A$1:$CX$78,MATCH(Analysis!$A48,Monitoring_eng!$A:$A,0),MATCH(Analysis!AS$1,Monitoring_eng!$1:$1,0))</f>
        <v>yes</v>
      </c>
      <c r="AT48" s="25" t="str">
        <f>INDEX(Monitoring_eng!$A$1:$CX$78,MATCH(Analysis!$A48,Monitoring_eng!$A:$A,0),MATCH(Analysis!AT$1,Monitoring_eng!$1:$1,0))</f>
        <v>yes</v>
      </c>
      <c r="AU48" s="25" t="str">
        <f>INDEX(Monitoring_eng!$A$1:$CX$78,MATCH(Analysis!$A48,Monitoring_eng!$A:$A,0),MATCH(Analysis!AU$1,Monitoring_eng!$1:$1,0))</f>
        <v>no</v>
      </c>
      <c r="AV48" s="25" t="str">
        <f>INDEX(Monitoring_eng!$A$1:$CX$78,MATCH(Analysis!$A48,Monitoring_eng!$A:$A,0),MATCH(Analysis!AV$1,Monitoring_eng!$1:$1,0))</f>
        <v>yes</v>
      </c>
      <c r="AW48" s="25" t="str">
        <f>INDEX(Monitoring_eng!$A$1:$CX$78,MATCH(Analysis!$A48,Monitoring_eng!$A:$A,0),MATCH(Analysis!AW$1,Monitoring_eng!$1:$1,0))</f>
        <v>yes</v>
      </c>
      <c r="AX48" s="25" t="str">
        <f>INDEX(Monitoring_eng!$A$1:$CX$78,MATCH(Analysis!$A48,Monitoring_eng!$A:$A,0),MATCH(Analysis!AX$1,Monitoring_eng!$1:$1,0))</f>
        <v>yes</v>
      </c>
      <c r="AY48" s="25" t="str">
        <f>INDEX(Monitoring_eng!$A$1:$CX$78,MATCH(Analysis!$A48,Monitoring_eng!$A:$A,0),MATCH(Analysis!AY$1,Monitoring_eng!$1:$1,0))</f>
        <v>yes</v>
      </c>
      <c r="AZ48" s="25" t="str">
        <f>INDEX(Monitoring_eng!$A$1:$CX$78,MATCH(Analysis!$A48,Monitoring_eng!$A:$A,0),MATCH(Analysis!AZ$1,Monitoring_eng!$1:$1,0))</f>
        <v>yes</v>
      </c>
      <c r="BA48" s="37" t="s">
        <v>621</v>
      </c>
      <c r="BB48" s="37">
        <f t="shared" si="0"/>
        <v>42</v>
      </c>
      <c r="BC48" s="37" t="s">
        <v>622</v>
      </c>
      <c r="BD48" s="37">
        <f t="shared" si="1"/>
        <v>5</v>
      </c>
      <c r="BE48" s="37" t="s">
        <v>623</v>
      </c>
      <c r="BF48" s="37">
        <f t="shared" si="2"/>
        <v>3</v>
      </c>
      <c r="BG48" s="37" t="s">
        <v>755</v>
      </c>
      <c r="BH48" s="37">
        <f t="shared" si="3"/>
        <v>0</v>
      </c>
      <c r="BI48" s="37">
        <f t="shared" si="4"/>
        <v>50</v>
      </c>
      <c r="BJ48" s="37">
        <f t="shared" si="5"/>
        <v>50</v>
      </c>
      <c r="BK48" s="37" t="str">
        <f t="shared" si="6"/>
        <v>yes</v>
      </c>
      <c r="BL48" s="37" t="str">
        <f t="shared" si="7"/>
        <v>no</v>
      </c>
      <c r="BM48" s="37">
        <f t="shared" si="8"/>
        <v>42</v>
      </c>
      <c r="BN48" s="37">
        <f t="shared" si="9"/>
        <v>5</v>
      </c>
      <c r="BO48" s="69">
        <f t="shared" si="10"/>
        <v>0.84</v>
      </c>
      <c r="BP48" s="69">
        <f t="shared" si="11"/>
        <v>0.1</v>
      </c>
      <c r="BQ48" s="70">
        <f>COUNTIFS($C48:$AZ48,$BK48,Results!$T$87:$BQ$87,BQ$1)/((COUNTIF(Results!$T$87:$BQ$87,BQ$1)-COUNTIFS($C48:$AZ48,"N/A",Results!$T$87:$BQ$87,BQ$1)))</f>
        <v>0.94117647058823528</v>
      </c>
      <c r="BR48" s="70">
        <f>COUNTIFS($C48:$AZ48,$BK48,Results!$T$87:$BQ$87,BR$1)/((COUNTIF(Results!$T$87:$BQ$87,BR$1)-COUNTIFS($C48:$AZ48,"N/A",Results!$T$87:$BQ$87,BR$1)))</f>
        <v>1</v>
      </c>
      <c r="BS48" s="70">
        <f>COUNTIFS($C48:$AZ48,$BK48,Results!$T$87:$BQ$87,BS$1)/((COUNTIF(Results!$T$87:$BQ$87,BS$1)-COUNTIFS($C48:$AZ48,"N/A",Results!$T$87:$BQ$87,BS$1)))</f>
        <v>0.875</v>
      </c>
      <c r="BT48" s="70">
        <f>COUNTIFS($C48:$AZ48,$BK48,Results!$T$87:$BQ$87,BT$1)/((COUNTIF(Results!$T$87:$BQ$87,BT$1)-COUNTIFS($C48:$AZ48,"N/A",Results!$T$87:$BQ$87,BT$1)))</f>
        <v>0.53846153846153844</v>
      </c>
      <c r="BU48" s="70">
        <f>COUNTIFS($C48:$AZ48,$BK48,Results!$T$89:$BQ$89,BU$1)/((COUNTIF(Results!$T$89:$BQ$89,BU$1)-COUNTIFS($C48:$AZ48,"N/A",Results!$T$89:$BQ$89,BU$1)))</f>
        <v>0.73333333333333328</v>
      </c>
      <c r="BV48" s="70">
        <f>COUNTIFS($C48:$AZ48,$BK48,Results!$T$89:$BQ$89,BV$1)/((COUNTIF(Results!$T$89:$BQ$89,BV$1)-COUNTIFS($C48:$AZ48,"N/A",Results!$T$89:$BQ$89,BV$1)))</f>
        <v>0.90909090909090906</v>
      </c>
      <c r="BW48" s="70">
        <f>COUNTIFS($C48:$AZ48,$BK48,Results!$T$89:$BQ$89,BW$1)/((COUNTIF(Results!$T$89:$BQ$89,BW$1)-COUNTIFS($C48:$AZ48,"N/A",Results!$T$89:$BQ$89,BW$1)))</f>
        <v>0.88888888888888884</v>
      </c>
      <c r="BX48" s="70">
        <f>COUNTIFS($C48:$AZ48,$BK48,Results!$T$89:$BQ$89,BX$1)/((COUNTIF(Results!$T$89:$BQ$89,BX$1)-COUNTIFS($C48:$AZ48,"N/A",Results!$T$89:$BQ$89,BX$1)))</f>
        <v>0.75</v>
      </c>
      <c r="BY48" s="70">
        <f>COUNTIFS($C48:$AZ48,$BK48,Results!$T$90:$BQ$90,BY$1)/((COUNTIF(Results!$T$90:$BQ$90,BY$1)-COUNTIFS($C48:$AZ48,"N/A",Results!$T$90:$BQ$90,BY$1)))</f>
        <v>0.88235294117647056</v>
      </c>
      <c r="BZ48" s="70">
        <f>COUNTIFS($C48:$AZ48,$BK48,Results!$T$90:$BQ$90,BZ$1)/((COUNTIF(Results!$T$90:$BQ$90,BZ$1)-COUNTIFS($C48:$AZ48,"N/A",Results!$T$90:$BQ$90,BZ$1)))</f>
        <v>0.88235294117647056</v>
      </c>
      <c r="CA48" s="70">
        <f>COUNTIFS($C48:$AZ48,$BK48,Results!$T$90:$BQ$90,CA$1)/((COUNTIF(Results!$T$90:$BQ$90,CA$1)-COUNTIFS($C48:$AZ48,"N/A",Results!$T$90:$BQ$90,CA$1)))</f>
        <v>0.75</v>
      </c>
      <c r="CB48" s="70">
        <f>COUNTIFS($C48:$AZ48,$BK48,Results!$T$91:$BQ$91,CB$1)/((COUNTIF(Results!$T$91:$BQ$91,CB$1)-COUNTIFS($C48:$AZ48,"N/A",Results!$T$91:$BQ$91,CB$1)))</f>
        <v>0.88235294117647056</v>
      </c>
      <c r="CC48" s="70">
        <f>COUNTIFS($C48:$AZ48,$BK48,Results!$T$91:$BQ$91,CC$1)/((COUNTIF(Results!$T$91:$BQ$91,CC$1)-COUNTIFS($C48:$AZ48,"N/A",Results!$T$91:$BQ$91,CC$1)))</f>
        <v>0.88235294117647056</v>
      </c>
      <c r="CD48" s="37"/>
    </row>
    <row r="49" spans="1:82" x14ac:dyDescent="0.3">
      <c r="A49" s="37" t="s">
        <v>350</v>
      </c>
      <c r="B49" s="47" t="s">
        <v>156</v>
      </c>
      <c r="C49" s="25" t="str">
        <f>INDEX(Monitoring_eng!$A$1:$CX$78,MATCH(Analysis!$A49,Monitoring_eng!$A:$A,0),MATCH(Analysis!C$1,Monitoring_eng!$1:$1,0))</f>
        <v>yes</v>
      </c>
      <c r="D49" s="25" t="str">
        <f>INDEX(Monitoring_eng!$A$1:$CX$78,MATCH(Analysis!$A49,Monitoring_eng!$A:$A,0),MATCH(Analysis!D$1,Monitoring_eng!$1:$1,0))</f>
        <v>no</v>
      </c>
      <c r="E49" s="25" t="str">
        <f>INDEX(Monitoring_eng!$A$1:$CX$78,MATCH(Analysis!$A49,Monitoring_eng!$A:$A,0),MATCH(Analysis!E$1,Monitoring_eng!$1:$1,0))</f>
        <v>yes</v>
      </c>
      <c r="F49" s="25" t="str">
        <f>INDEX(Monitoring_eng!$A$1:$CX$78,MATCH(Analysis!$A49,Monitoring_eng!$A:$A,0),MATCH(Analysis!F$1,Monitoring_eng!$1:$1,0))</f>
        <v>yes</v>
      </c>
      <c r="G49" s="25" t="str">
        <f>INDEX(Monitoring_eng!$A$1:$CX$78,MATCH(Analysis!$A49,Monitoring_eng!$A:$A,0),MATCH(Analysis!G$1,Monitoring_eng!$1:$1,0))</f>
        <v>yes</v>
      </c>
      <c r="H49" s="25" t="str">
        <f>INDEX(Monitoring_eng!$A$1:$CX$78,MATCH(Analysis!$A49,Monitoring_eng!$A:$A,0),MATCH(Analysis!H$1,Monitoring_eng!$1:$1,0))</f>
        <v>yes</v>
      </c>
      <c r="I49" s="25" t="str">
        <f>INDEX(Monitoring_eng!$A$1:$CX$78,MATCH(Analysis!$A49,Monitoring_eng!$A:$A,0),MATCH(Analysis!I$1,Monitoring_eng!$1:$1,0))</f>
        <v>yes</v>
      </c>
      <c r="J49" s="25" t="str">
        <f>INDEX(Monitoring_eng!$A$1:$CX$78,MATCH(Analysis!$A49,Monitoring_eng!$A:$A,0),MATCH(Analysis!J$1,Monitoring_eng!$1:$1,0))</f>
        <v>yes</v>
      </c>
      <c r="K49" s="25" t="str">
        <f>INDEX(Monitoring_eng!$A$1:$CX$78,MATCH(Analysis!$A49,Monitoring_eng!$A:$A,0),MATCH(Analysis!K$1,Monitoring_eng!$1:$1,0))</f>
        <v>yes</v>
      </c>
      <c r="L49" s="25" t="str">
        <f>INDEX(Monitoring_eng!$A$1:$CX$78,MATCH(Analysis!$A49,Monitoring_eng!$A:$A,0),MATCH(Analysis!L$1,Monitoring_eng!$1:$1,0))</f>
        <v>yes</v>
      </c>
      <c r="M49" s="25" t="str">
        <f>INDEX(Monitoring_eng!$A$1:$CX$78,MATCH(Analysis!$A49,Monitoring_eng!$A:$A,0),MATCH(Analysis!M$1,Monitoring_eng!$1:$1,0))</f>
        <v>yes</v>
      </c>
      <c r="N49" s="25" t="str">
        <f>INDEX(Monitoring_eng!$A$1:$CX$78,MATCH(Analysis!$A49,Monitoring_eng!$A:$A,0),MATCH(Analysis!N$1,Monitoring_eng!$1:$1,0))</f>
        <v>partially</v>
      </c>
      <c r="O49" s="25" t="str">
        <f>INDEX(Monitoring_eng!$A$1:$CX$78,MATCH(Analysis!$A49,Monitoring_eng!$A:$A,0),MATCH(Analysis!O$1,Monitoring_eng!$1:$1,0))</f>
        <v>yes</v>
      </c>
      <c r="P49" s="25" t="str">
        <f>INDEX(Monitoring_eng!$A$1:$CX$78,MATCH(Analysis!$A49,Monitoring_eng!$A:$A,0),MATCH(Analysis!P$1,Monitoring_eng!$1:$1,0))</f>
        <v>yes</v>
      </c>
      <c r="Q49" s="25" t="str">
        <f>INDEX(Monitoring_eng!$A$1:$CX$78,MATCH(Analysis!$A49,Monitoring_eng!$A:$A,0),MATCH(Analysis!Q$1,Monitoring_eng!$1:$1,0))</f>
        <v>yes</v>
      </c>
      <c r="R49" s="25" t="str">
        <f>INDEX(Monitoring_eng!$A$1:$CX$78,MATCH(Analysis!$A49,Monitoring_eng!$A:$A,0),MATCH(Analysis!R$1,Monitoring_eng!$1:$1,0))</f>
        <v>no</v>
      </c>
      <c r="S49" s="25" t="str">
        <f>INDEX(Monitoring_eng!$A$1:$CX$78,MATCH(Analysis!$A49,Monitoring_eng!$A:$A,0),MATCH(Analysis!S$1,Monitoring_eng!$1:$1,0))</f>
        <v>no</v>
      </c>
      <c r="T49" s="25" t="str">
        <f>INDEX(Monitoring_eng!$A$1:$CX$78,MATCH(Analysis!$A49,Monitoring_eng!$A:$A,0),MATCH(Analysis!T$1,Monitoring_eng!$1:$1,0))</f>
        <v>no</v>
      </c>
      <c r="U49" s="25" t="str">
        <f>INDEX(Monitoring_eng!$A$1:$CX$78,MATCH(Analysis!$A49,Monitoring_eng!$A:$A,0),MATCH(Analysis!U$1,Monitoring_eng!$1:$1,0))</f>
        <v>partially</v>
      </c>
      <c r="V49" s="25" t="str">
        <f>INDEX(Monitoring_eng!$A$1:$CX$78,MATCH(Analysis!$A49,Monitoring_eng!$A:$A,0),MATCH(Analysis!V$1,Monitoring_eng!$1:$1,0))</f>
        <v>yes</v>
      </c>
      <c r="W49" s="25" t="str">
        <f>INDEX(Monitoring_eng!$A$1:$CX$78,MATCH(Analysis!$A49,Monitoring_eng!$A:$A,0),MATCH(Analysis!W$1,Monitoring_eng!$1:$1,0))</f>
        <v>yes</v>
      </c>
      <c r="X49" s="25" t="str">
        <f>INDEX(Monitoring_eng!$A$1:$CX$78,MATCH(Analysis!$A49,Monitoring_eng!$A:$A,0),MATCH(Analysis!X$1,Monitoring_eng!$1:$1,0))</f>
        <v>yes</v>
      </c>
      <c r="Y49" s="25" t="str">
        <f>INDEX(Monitoring_eng!$A$1:$CX$78,MATCH(Analysis!$A49,Monitoring_eng!$A:$A,0),MATCH(Analysis!Y$1,Monitoring_eng!$1:$1,0))</f>
        <v>yes</v>
      </c>
      <c r="Z49" s="25" t="str">
        <f>INDEX(Monitoring_eng!$A$1:$CX$78,MATCH(Analysis!$A49,Monitoring_eng!$A:$A,0),MATCH(Analysis!Z$1,Monitoring_eng!$1:$1,0))</f>
        <v>yes</v>
      </c>
      <c r="AA49" s="25" t="str">
        <f>INDEX(Monitoring_eng!$A$1:$CX$78,MATCH(Analysis!$A49,Monitoring_eng!$A:$A,0),MATCH(Analysis!AA$1,Monitoring_eng!$1:$1,0))</f>
        <v>yes</v>
      </c>
      <c r="AB49" s="25" t="str">
        <f>INDEX(Monitoring_eng!$A$1:$CX$78,MATCH(Analysis!$A49,Monitoring_eng!$A:$A,0),MATCH(Analysis!AB$1,Monitoring_eng!$1:$1,0))</f>
        <v>partially</v>
      </c>
      <c r="AC49" s="25" t="str">
        <f>INDEX(Monitoring_eng!$A$1:$CX$78,MATCH(Analysis!$A49,Monitoring_eng!$A:$A,0),MATCH(Analysis!AC$1,Monitoring_eng!$1:$1,0))</f>
        <v>yes</v>
      </c>
      <c r="AD49" s="25" t="str">
        <f>INDEX(Monitoring_eng!$A$1:$CX$78,MATCH(Analysis!$A49,Monitoring_eng!$A:$A,0),MATCH(Analysis!AD$1,Monitoring_eng!$1:$1,0))</f>
        <v>yes</v>
      </c>
      <c r="AE49" s="25" t="str">
        <f>INDEX(Monitoring_eng!$A$1:$CX$78,MATCH(Analysis!$A49,Monitoring_eng!$A:$A,0),MATCH(Analysis!AE$1,Monitoring_eng!$1:$1,0))</f>
        <v>yes</v>
      </c>
      <c r="AF49" s="25" t="str">
        <f>INDEX(Monitoring_eng!$A$1:$CX$78,MATCH(Analysis!$A49,Monitoring_eng!$A:$A,0),MATCH(Analysis!AF$1,Monitoring_eng!$1:$1,0))</f>
        <v>yes</v>
      </c>
      <c r="AG49" s="25" t="str">
        <f>INDEX(Monitoring_eng!$A$1:$CX$78,MATCH(Analysis!$A49,Monitoring_eng!$A:$A,0),MATCH(Analysis!AG$1,Monitoring_eng!$1:$1,0))</f>
        <v>partially</v>
      </c>
      <c r="AH49" s="25" t="str">
        <f>INDEX(Monitoring_eng!$A$1:$CX$78,MATCH(Analysis!$A49,Monitoring_eng!$A:$A,0),MATCH(Analysis!AH$1,Monitoring_eng!$1:$1,0))</f>
        <v>no</v>
      </c>
      <c r="AI49" s="25" t="str">
        <f>INDEX(Monitoring_eng!$A$1:$CX$78,MATCH(Analysis!$A49,Monitoring_eng!$A:$A,0),MATCH(Analysis!AI$1,Monitoring_eng!$1:$1,0))</f>
        <v>yes</v>
      </c>
      <c r="AJ49" s="25" t="str">
        <f>INDEX(Monitoring_eng!$A$1:$CX$78,MATCH(Analysis!$A49,Monitoring_eng!$A:$A,0),MATCH(Analysis!AJ$1,Monitoring_eng!$1:$1,0))</f>
        <v>yes</v>
      </c>
      <c r="AK49" s="25" t="str">
        <f>INDEX(Monitoring_eng!$A$1:$CX$78,MATCH(Analysis!$A49,Monitoring_eng!$A:$A,0),MATCH(Analysis!AK$1,Monitoring_eng!$1:$1,0))</f>
        <v>partially</v>
      </c>
      <c r="AL49" s="25" t="str">
        <f>INDEX(Monitoring_eng!$A$1:$CX$78,MATCH(Analysis!$A49,Monitoring_eng!$A:$A,0),MATCH(Analysis!AL$1,Monitoring_eng!$1:$1,0))</f>
        <v>yes</v>
      </c>
      <c r="AM49" s="25" t="str">
        <f>INDEX(Monitoring_eng!$A$1:$CX$78,MATCH(Analysis!$A49,Monitoring_eng!$A:$A,0),MATCH(Analysis!AM$1,Monitoring_eng!$1:$1,0))</f>
        <v>yes</v>
      </c>
      <c r="AN49" s="25" t="str">
        <f>INDEX(Monitoring_eng!$A$1:$CX$78,MATCH(Analysis!$A49,Monitoring_eng!$A:$A,0),MATCH(Analysis!AN$1,Monitoring_eng!$1:$1,0))</f>
        <v>yes</v>
      </c>
      <c r="AO49" s="25" t="str">
        <f>INDEX(Monitoring_eng!$A$1:$CX$78,MATCH(Analysis!$A49,Monitoring_eng!$A:$A,0),MATCH(Analysis!AO$1,Monitoring_eng!$1:$1,0))</f>
        <v>yes</v>
      </c>
      <c r="AP49" s="25" t="str">
        <f>INDEX(Monitoring_eng!$A$1:$CX$78,MATCH(Analysis!$A49,Monitoring_eng!$A:$A,0),MATCH(Analysis!AP$1,Monitoring_eng!$1:$1,0))</f>
        <v>yes</v>
      </c>
      <c r="AQ49" s="25" t="str">
        <f>INDEX(Monitoring_eng!$A$1:$CX$78,MATCH(Analysis!$A49,Monitoring_eng!$A:$A,0),MATCH(Analysis!AQ$1,Monitoring_eng!$1:$1,0))</f>
        <v>yes</v>
      </c>
      <c r="AR49" s="25" t="str">
        <f>INDEX(Monitoring_eng!$A$1:$CX$78,MATCH(Analysis!$A49,Monitoring_eng!$A:$A,0),MATCH(Analysis!AR$1,Monitoring_eng!$1:$1,0))</f>
        <v>yes</v>
      </c>
      <c r="AS49" s="25" t="str">
        <f>INDEX(Monitoring_eng!$A$1:$CX$78,MATCH(Analysis!$A49,Monitoring_eng!$A:$A,0),MATCH(Analysis!AS$1,Monitoring_eng!$1:$1,0))</f>
        <v>yes</v>
      </c>
      <c r="AT49" s="25" t="str">
        <f>INDEX(Monitoring_eng!$A$1:$CX$78,MATCH(Analysis!$A49,Monitoring_eng!$A:$A,0),MATCH(Analysis!AT$1,Monitoring_eng!$1:$1,0))</f>
        <v>yes</v>
      </c>
      <c r="AU49" s="25" t="str">
        <f>INDEX(Monitoring_eng!$A$1:$CX$78,MATCH(Analysis!$A49,Monitoring_eng!$A:$A,0),MATCH(Analysis!AU$1,Monitoring_eng!$1:$1,0))</f>
        <v>yes</v>
      </c>
      <c r="AV49" s="25" t="str">
        <f>INDEX(Monitoring_eng!$A$1:$CX$78,MATCH(Analysis!$A49,Monitoring_eng!$A:$A,0),MATCH(Analysis!AV$1,Monitoring_eng!$1:$1,0))</f>
        <v>yes</v>
      </c>
      <c r="AW49" s="25" t="str">
        <f>INDEX(Monitoring_eng!$A$1:$CX$78,MATCH(Analysis!$A49,Monitoring_eng!$A:$A,0),MATCH(Analysis!AW$1,Monitoring_eng!$1:$1,0))</f>
        <v>yes</v>
      </c>
      <c r="AX49" s="25" t="str">
        <f>INDEX(Monitoring_eng!$A$1:$CX$78,MATCH(Analysis!$A49,Monitoring_eng!$A:$A,0),MATCH(Analysis!AX$1,Monitoring_eng!$1:$1,0))</f>
        <v>yes</v>
      </c>
      <c r="AY49" s="25" t="str">
        <f>INDEX(Monitoring_eng!$A$1:$CX$78,MATCH(Analysis!$A49,Monitoring_eng!$A:$A,0),MATCH(Analysis!AY$1,Monitoring_eng!$1:$1,0))</f>
        <v>yes</v>
      </c>
      <c r="AZ49" s="25" t="str">
        <f>INDEX(Monitoring_eng!$A$1:$CX$78,MATCH(Analysis!$A49,Monitoring_eng!$A:$A,0),MATCH(Analysis!AZ$1,Monitoring_eng!$1:$1,0))</f>
        <v>yes</v>
      </c>
      <c r="BA49" s="37" t="s">
        <v>621</v>
      </c>
      <c r="BB49" s="37">
        <f t="shared" si="0"/>
        <v>40</v>
      </c>
      <c r="BC49" s="37" t="s">
        <v>622</v>
      </c>
      <c r="BD49" s="37">
        <f t="shared" si="1"/>
        <v>5</v>
      </c>
      <c r="BE49" s="37" t="s">
        <v>623</v>
      </c>
      <c r="BF49" s="37">
        <f t="shared" si="2"/>
        <v>5</v>
      </c>
      <c r="BG49" s="37" t="s">
        <v>755</v>
      </c>
      <c r="BH49" s="37">
        <f t="shared" si="3"/>
        <v>0</v>
      </c>
      <c r="BI49" s="37">
        <f t="shared" si="4"/>
        <v>50</v>
      </c>
      <c r="BJ49" s="37">
        <f t="shared" si="5"/>
        <v>50</v>
      </c>
      <c r="BK49" s="37" t="str">
        <f t="shared" si="6"/>
        <v>yes</v>
      </c>
      <c r="BL49" s="37" t="str">
        <f t="shared" si="7"/>
        <v>no</v>
      </c>
      <c r="BM49" s="37">
        <f t="shared" si="8"/>
        <v>40</v>
      </c>
      <c r="BN49" s="37">
        <f t="shared" si="9"/>
        <v>5</v>
      </c>
      <c r="BO49" s="69">
        <f t="shared" si="10"/>
        <v>0.8</v>
      </c>
      <c r="BP49" s="69">
        <f t="shared" si="11"/>
        <v>0.1</v>
      </c>
      <c r="BQ49" s="70">
        <f>COUNTIFS($C49:$AZ49,$BK49,Results!$T$87:$BQ$87,BQ$1)/((COUNTIF(Results!$T$87:$BQ$87,BQ$1)-COUNTIFS($C49:$AZ49,"N/A",Results!$T$87:$BQ$87,BQ$1)))</f>
        <v>0.88235294117647056</v>
      </c>
      <c r="BR49" s="70">
        <f>COUNTIFS($C49:$AZ49,$BK49,Results!$T$87:$BQ$87,BR$1)/((COUNTIF(Results!$T$87:$BQ$87,BR$1)-COUNTIFS($C49:$AZ49,"N/A",Results!$T$87:$BQ$87,BR$1)))</f>
        <v>0.91666666666666663</v>
      </c>
      <c r="BS49" s="70">
        <f>COUNTIFS($C49:$AZ49,$BK49,Results!$T$87:$BQ$87,BS$1)/((COUNTIF(Results!$T$87:$BQ$87,BS$1)-COUNTIFS($C49:$AZ49,"N/A",Results!$T$87:$BQ$87,BS$1)))</f>
        <v>0.625</v>
      </c>
      <c r="BT49" s="70">
        <f>COUNTIFS($C49:$AZ49,$BK49,Results!$T$87:$BQ$87,BT$1)/((COUNTIF(Results!$T$87:$BQ$87,BT$1)-COUNTIFS($C49:$AZ49,"N/A",Results!$T$87:$BQ$87,BT$1)))</f>
        <v>0.69230769230769229</v>
      </c>
      <c r="BU49" s="70">
        <f>COUNTIFS($C49:$AZ49,$BK49,Results!$T$89:$BQ$89,BU$1)/((COUNTIF(Results!$T$89:$BQ$89,BU$1)-COUNTIFS($C49:$AZ49,"N/A",Results!$T$89:$BQ$89,BU$1)))</f>
        <v>0.6</v>
      </c>
      <c r="BV49" s="70">
        <f>COUNTIFS($C49:$AZ49,$BK49,Results!$T$89:$BQ$89,BV$1)/((COUNTIF(Results!$T$89:$BQ$89,BV$1)-COUNTIFS($C49:$AZ49,"N/A",Results!$T$89:$BQ$89,BV$1)))</f>
        <v>0.86363636363636365</v>
      </c>
      <c r="BW49" s="70">
        <f>COUNTIFS($C49:$AZ49,$BK49,Results!$T$89:$BQ$89,BW$1)/((COUNTIF(Results!$T$89:$BQ$89,BW$1)-COUNTIFS($C49:$AZ49,"N/A",Results!$T$89:$BQ$89,BW$1)))</f>
        <v>0.88888888888888884</v>
      </c>
      <c r="BX49" s="70">
        <f>COUNTIFS($C49:$AZ49,$BK49,Results!$T$89:$BQ$89,BX$1)/((COUNTIF(Results!$T$89:$BQ$89,BX$1)-COUNTIFS($C49:$AZ49,"N/A",Results!$T$89:$BQ$89,BX$1)))</f>
        <v>1</v>
      </c>
      <c r="BY49" s="70">
        <f>COUNTIFS($C49:$AZ49,$BK49,Results!$T$90:$BQ$90,BY$1)/((COUNTIF(Results!$T$90:$BQ$90,BY$1)-COUNTIFS($C49:$AZ49,"N/A",Results!$T$90:$BQ$90,BY$1)))</f>
        <v>0.70588235294117652</v>
      </c>
      <c r="BZ49" s="70">
        <f>COUNTIFS($C49:$AZ49,$BK49,Results!$T$90:$BQ$90,BZ$1)/((COUNTIF(Results!$T$90:$BQ$90,BZ$1)-COUNTIFS($C49:$AZ49,"N/A",Results!$T$90:$BQ$90,BZ$1)))</f>
        <v>0.82352941176470584</v>
      </c>
      <c r="CA49" s="70">
        <f>COUNTIFS($C49:$AZ49,$BK49,Results!$T$90:$BQ$90,CA$1)/((COUNTIF(Results!$T$90:$BQ$90,CA$1)-COUNTIFS($C49:$AZ49,"N/A",Results!$T$90:$BQ$90,CA$1)))</f>
        <v>0.875</v>
      </c>
      <c r="CB49" s="70">
        <f>COUNTIFS($C49:$AZ49,$BK49,Results!$T$91:$BQ$91,CB$1)/((COUNTIF(Results!$T$91:$BQ$91,CB$1)-COUNTIFS($C49:$AZ49,"N/A",Results!$T$91:$BQ$91,CB$1)))</f>
        <v>0.82352941176470584</v>
      </c>
      <c r="CC49" s="70">
        <f>COUNTIFS($C49:$AZ49,$BK49,Results!$T$91:$BQ$91,CC$1)/((COUNTIF(Results!$T$91:$BQ$91,CC$1)-COUNTIFS($C49:$AZ49,"N/A",Results!$T$91:$BQ$91,CC$1)))</f>
        <v>0.70588235294117652</v>
      </c>
      <c r="CD49" s="37"/>
    </row>
    <row r="50" spans="1:82" x14ac:dyDescent="0.3">
      <c r="A50" s="37" t="s">
        <v>351</v>
      </c>
      <c r="B50" s="47" t="s">
        <v>157</v>
      </c>
      <c r="C50" s="25" t="str">
        <f>INDEX(Monitoring_eng!$A$1:$CX$78,MATCH(Analysis!$A50,Monitoring_eng!$A:$A,0),MATCH(Analysis!C$1,Monitoring_eng!$1:$1,0))</f>
        <v>yes</v>
      </c>
      <c r="D50" s="25" t="str">
        <f>INDEX(Monitoring_eng!$A$1:$CX$78,MATCH(Analysis!$A50,Monitoring_eng!$A:$A,0),MATCH(Analysis!D$1,Monitoring_eng!$1:$1,0))</f>
        <v>yes</v>
      </c>
      <c r="E50" s="25" t="str">
        <f>INDEX(Monitoring_eng!$A$1:$CX$78,MATCH(Analysis!$A50,Monitoring_eng!$A:$A,0),MATCH(Analysis!E$1,Monitoring_eng!$1:$1,0))</f>
        <v>yes</v>
      </c>
      <c r="F50" s="25" t="str">
        <f>INDEX(Monitoring_eng!$A$1:$CX$78,MATCH(Analysis!$A50,Monitoring_eng!$A:$A,0),MATCH(Analysis!F$1,Monitoring_eng!$1:$1,0))</f>
        <v>no</v>
      </c>
      <c r="G50" s="25" t="str">
        <f>INDEX(Monitoring_eng!$A$1:$CX$78,MATCH(Analysis!$A50,Monitoring_eng!$A:$A,0),MATCH(Analysis!G$1,Monitoring_eng!$1:$1,0))</f>
        <v>yes</v>
      </c>
      <c r="H50" s="25" t="str">
        <f>INDEX(Monitoring_eng!$A$1:$CX$78,MATCH(Analysis!$A50,Monitoring_eng!$A:$A,0),MATCH(Analysis!H$1,Monitoring_eng!$1:$1,0))</f>
        <v>yes</v>
      </c>
      <c r="I50" s="25" t="str">
        <f>INDEX(Monitoring_eng!$A$1:$CX$78,MATCH(Analysis!$A50,Monitoring_eng!$A:$A,0),MATCH(Analysis!I$1,Monitoring_eng!$1:$1,0))</f>
        <v>yes</v>
      </c>
      <c r="J50" s="25" t="str">
        <f>INDEX(Monitoring_eng!$A$1:$CX$78,MATCH(Analysis!$A50,Monitoring_eng!$A:$A,0),MATCH(Analysis!J$1,Monitoring_eng!$1:$1,0))</f>
        <v>yes</v>
      </c>
      <c r="K50" s="25" t="str">
        <f>INDEX(Monitoring_eng!$A$1:$CX$78,MATCH(Analysis!$A50,Monitoring_eng!$A:$A,0),MATCH(Analysis!K$1,Monitoring_eng!$1:$1,0))</f>
        <v>yes</v>
      </c>
      <c r="L50" s="25" t="str">
        <f>INDEX(Monitoring_eng!$A$1:$CX$78,MATCH(Analysis!$A50,Monitoring_eng!$A:$A,0),MATCH(Analysis!L$1,Monitoring_eng!$1:$1,0))</f>
        <v>yes</v>
      </c>
      <c r="M50" s="25" t="str">
        <f>INDEX(Monitoring_eng!$A$1:$CX$78,MATCH(Analysis!$A50,Monitoring_eng!$A:$A,0),MATCH(Analysis!M$1,Monitoring_eng!$1:$1,0))</f>
        <v>yes</v>
      </c>
      <c r="N50" s="25" t="str">
        <f>INDEX(Monitoring_eng!$A$1:$CX$78,MATCH(Analysis!$A50,Monitoring_eng!$A:$A,0),MATCH(Analysis!N$1,Monitoring_eng!$1:$1,0))</f>
        <v>yes</v>
      </c>
      <c r="O50" s="25" t="str">
        <f>INDEX(Monitoring_eng!$A$1:$CX$78,MATCH(Analysis!$A50,Monitoring_eng!$A:$A,0),MATCH(Analysis!O$1,Monitoring_eng!$1:$1,0))</f>
        <v>yes</v>
      </c>
      <c r="P50" s="25" t="str">
        <f>INDEX(Monitoring_eng!$A$1:$CX$78,MATCH(Analysis!$A50,Monitoring_eng!$A:$A,0),MATCH(Analysis!P$1,Monitoring_eng!$1:$1,0))</f>
        <v>yes</v>
      </c>
      <c r="Q50" s="25" t="str">
        <f>INDEX(Monitoring_eng!$A$1:$CX$78,MATCH(Analysis!$A50,Monitoring_eng!$A:$A,0),MATCH(Analysis!Q$1,Monitoring_eng!$1:$1,0))</f>
        <v>yes</v>
      </c>
      <c r="R50" s="25" t="str">
        <f>INDEX(Monitoring_eng!$A$1:$CX$78,MATCH(Analysis!$A50,Monitoring_eng!$A:$A,0),MATCH(Analysis!R$1,Monitoring_eng!$1:$1,0))</f>
        <v>no</v>
      </c>
      <c r="S50" s="25" t="str">
        <f>INDEX(Monitoring_eng!$A$1:$CX$78,MATCH(Analysis!$A50,Monitoring_eng!$A:$A,0),MATCH(Analysis!S$1,Monitoring_eng!$1:$1,0))</f>
        <v>yes</v>
      </c>
      <c r="T50" s="25" t="str">
        <f>INDEX(Monitoring_eng!$A$1:$CX$78,MATCH(Analysis!$A50,Monitoring_eng!$A:$A,0),MATCH(Analysis!T$1,Monitoring_eng!$1:$1,0))</f>
        <v>yes</v>
      </c>
      <c r="U50" s="25" t="str">
        <f>INDEX(Monitoring_eng!$A$1:$CX$78,MATCH(Analysis!$A50,Monitoring_eng!$A:$A,0),MATCH(Analysis!U$1,Monitoring_eng!$1:$1,0))</f>
        <v>yes</v>
      </c>
      <c r="V50" s="25" t="str">
        <f>INDEX(Monitoring_eng!$A$1:$CX$78,MATCH(Analysis!$A50,Monitoring_eng!$A:$A,0),MATCH(Analysis!V$1,Monitoring_eng!$1:$1,0))</f>
        <v>yes</v>
      </c>
      <c r="W50" s="25" t="str">
        <f>INDEX(Monitoring_eng!$A$1:$CX$78,MATCH(Analysis!$A50,Monitoring_eng!$A:$A,0),MATCH(Analysis!W$1,Monitoring_eng!$1:$1,0))</f>
        <v>yes</v>
      </c>
      <c r="X50" s="25" t="str">
        <f>INDEX(Monitoring_eng!$A$1:$CX$78,MATCH(Analysis!$A50,Monitoring_eng!$A:$A,0),MATCH(Analysis!X$1,Monitoring_eng!$1:$1,0))</f>
        <v>yes</v>
      </c>
      <c r="Y50" s="25" t="str">
        <f>INDEX(Monitoring_eng!$A$1:$CX$78,MATCH(Analysis!$A50,Monitoring_eng!$A:$A,0),MATCH(Analysis!Y$1,Monitoring_eng!$1:$1,0))</f>
        <v>yes</v>
      </c>
      <c r="Z50" s="25" t="str">
        <f>INDEX(Monitoring_eng!$A$1:$CX$78,MATCH(Analysis!$A50,Monitoring_eng!$A:$A,0),MATCH(Analysis!Z$1,Monitoring_eng!$1:$1,0))</f>
        <v>yes</v>
      </c>
      <c r="AA50" s="25" t="str">
        <f>INDEX(Monitoring_eng!$A$1:$CX$78,MATCH(Analysis!$A50,Monitoring_eng!$A:$A,0),MATCH(Analysis!AA$1,Monitoring_eng!$1:$1,0))</f>
        <v>yes</v>
      </c>
      <c r="AB50" s="25" t="str">
        <f>INDEX(Monitoring_eng!$A$1:$CX$78,MATCH(Analysis!$A50,Monitoring_eng!$A:$A,0),MATCH(Analysis!AB$1,Monitoring_eng!$1:$1,0))</f>
        <v>yes</v>
      </c>
      <c r="AC50" s="25" t="str">
        <f>INDEX(Monitoring_eng!$A$1:$CX$78,MATCH(Analysis!$A50,Monitoring_eng!$A:$A,0),MATCH(Analysis!AC$1,Monitoring_eng!$1:$1,0))</f>
        <v>yes</v>
      </c>
      <c r="AD50" s="25" t="str">
        <f>INDEX(Monitoring_eng!$A$1:$CX$78,MATCH(Analysis!$A50,Monitoring_eng!$A:$A,0),MATCH(Analysis!AD$1,Monitoring_eng!$1:$1,0))</f>
        <v>yes</v>
      </c>
      <c r="AE50" s="25" t="str">
        <f>INDEX(Monitoring_eng!$A$1:$CX$78,MATCH(Analysis!$A50,Monitoring_eng!$A:$A,0),MATCH(Analysis!AE$1,Monitoring_eng!$1:$1,0))</f>
        <v>yes</v>
      </c>
      <c r="AF50" s="25" t="str">
        <f>INDEX(Monitoring_eng!$A$1:$CX$78,MATCH(Analysis!$A50,Monitoring_eng!$A:$A,0),MATCH(Analysis!AF$1,Monitoring_eng!$1:$1,0))</f>
        <v>yes</v>
      </c>
      <c r="AG50" s="25" t="str">
        <f>INDEX(Monitoring_eng!$A$1:$CX$78,MATCH(Analysis!$A50,Monitoring_eng!$A:$A,0),MATCH(Analysis!AG$1,Monitoring_eng!$1:$1,0))</f>
        <v>yes</v>
      </c>
      <c r="AH50" s="25" t="str">
        <f>INDEX(Monitoring_eng!$A$1:$CX$78,MATCH(Analysis!$A50,Monitoring_eng!$A:$A,0),MATCH(Analysis!AH$1,Monitoring_eng!$1:$1,0))</f>
        <v>no</v>
      </c>
      <c r="AI50" s="25" t="str">
        <f>INDEX(Monitoring_eng!$A$1:$CX$78,MATCH(Analysis!$A50,Monitoring_eng!$A:$A,0),MATCH(Analysis!AI$1,Monitoring_eng!$1:$1,0))</f>
        <v>yes</v>
      </c>
      <c r="AJ50" s="25" t="str">
        <f>INDEX(Monitoring_eng!$A$1:$CX$78,MATCH(Analysis!$A50,Monitoring_eng!$A:$A,0),MATCH(Analysis!AJ$1,Monitoring_eng!$1:$1,0))</f>
        <v>yes</v>
      </c>
      <c r="AK50" s="25" t="str">
        <f>INDEX(Monitoring_eng!$A$1:$CX$78,MATCH(Analysis!$A50,Monitoring_eng!$A:$A,0),MATCH(Analysis!AK$1,Monitoring_eng!$1:$1,0))</f>
        <v>yes</v>
      </c>
      <c r="AL50" s="25" t="str">
        <f>INDEX(Monitoring_eng!$A$1:$CX$78,MATCH(Analysis!$A50,Monitoring_eng!$A:$A,0),MATCH(Analysis!AL$1,Monitoring_eng!$1:$1,0))</f>
        <v>yes</v>
      </c>
      <c r="AM50" s="25" t="str">
        <f>INDEX(Monitoring_eng!$A$1:$CX$78,MATCH(Analysis!$A50,Monitoring_eng!$A:$A,0),MATCH(Analysis!AM$1,Monitoring_eng!$1:$1,0))</f>
        <v>yes</v>
      </c>
      <c r="AN50" s="25" t="str">
        <f>INDEX(Monitoring_eng!$A$1:$CX$78,MATCH(Analysis!$A50,Monitoring_eng!$A:$A,0),MATCH(Analysis!AN$1,Monitoring_eng!$1:$1,0))</f>
        <v>yes</v>
      </c>
      <c r="AO50" s="25" t="str">
        <f>INDEX(Monitoring_eng!$A$1:$CX$78,MATCH(Analysis!$A50,Monitoring_eng!$A:$A,0),MATCH(Analysis!AO$1,Monitoring_eng!$1:$1,0))</f>
        <v>yes</v>
      </c>
      <c r="AP50" s="25" t="str">
        <f>INDEX(Monitoring_eng!$A$1:$CX$78,MATCH(Analysis!$A50,Monitoring_eng!$A:$A,0),MATCH(Analysis!AP$1,Monitoring_eng!$1:$1,0))</f>
        <v>yes</v>
      </c>
      <c r="AQ50" s="25" t="str">
        <f>INDEX(Monitoring_eng!$A$1:$CX$78,MATCH(Analysis!$A50,Monitoring_eng!$A:$A,0),MATCH(Analysis!AQ$1,Monitoring_eng!$1:$1,0))</f>
        <v>yes</v>
      </c>
      <c r="AR50" s="25" t="str">
        <f>INDEX(Monitoring_eng!$A$1:$CX$78,MATCH(Analysis!$A50,Monitoring_eng!$A:$A,0),MATCH(Analysis!AR$1,Monitoring_eng!$1:$1,0))</f>
        <v>yes</v>
      </c>
      <c r="AS50" s="25" t="str">
        <f>INDEX(Monitoring_eng!$A$1:$CX$78,MATCH(Analysis!$A50,Monitoring_eng!$A:$A,0),MATCH(Analysis!AS$1,Monitoring_eng!$1:$1,0))</f>
        <v>yes</v>
      </c>
      <c r="AT50" s="25" t="str">
        <f>INDEX(Monitoring_eng!$A$1:$CX$78,MATCH(Analysis!$A50,Monitoring_eng!$A:$A,0),MATCH(Analysis!AT$1,Monitoring_eng!$1:$1,0))</f>
        <v>partially</v>
      </c>
      <c r="AU50" s="25" t="str">
        <f>INDEX(Monitoring_eng!$A$1:$CX$78,MATCH(Analysis!$A50,Monitoring_eng!$A:$A,0),MATCH(Analysis!AU$1,Monitoring_eng!$1:$1,0))</f>
        <v>partially</v>
      </c>
      <c r="AV50" s="25" t="str">
        <f>INDEX(Monitoring_eng!$A$1:$CX$78,MATCH(Analysis!$A50,Monitoring_eng!$A:$A,0),MATCH(Analysis!AV$1,Monitoring_eng!$1:$1,0))</f>
        <v>yes</v>
      </c>
      <c r="AW50" s="25" t="str">
        <f>INDEX(Monitoring_eng!$A$1:$CX$78,MATCH(Analysis!$A50,Monitoring_eng!$A:$A,0),MATCH(Analysis!AW$1,Monitoring_eng!$1:$1,0))</f>
        <v>yes</v>
      </c>
      <c r="AX50" s="25" t="str">
        <f>INDEX(Monitoring_eng!$A$1:$CX$78,MATCH(Analysis!$A50,Monitoring_eng!$A:$A,0),MATCH(Analysis!AX$1,Monitoring_eng!$1:$1,0))</f>
        <v>yes</v>
      </c>
      <c r="AY50" s="25" t="str">
        <f>INDEX(Monitoring_eng!$A$1:$CX$78,MATCH(Analysis!$A50,Monitoring_eng!$A:$A,0),MATCH(Analysis!AY$1,Monitoring_eng!$1:$1,0))</f>
        <v>yes</v>
      </c>
      <c r="AZ50" s="25" t="str">
        <f>INDEX(Monitoring_eng!$A$1:$CX$78,MATCH(Analysis!$A50,Monitoring_eng!$A:$A,0),MATCH(Analysis!AZ$1,Monitoring_eng!$1:$1,0))</f>
        <v>yes</v>
      </c>
      <c r="BA50" s="37" t="s">
        <v>621</v>
      </c>
      <c r="BB50" s="37">
        <f t="shared" si="0"/>
        <v>45</v>
      </c>
      <c r="BC50" s="37" t="s">
        <v>622</v>
      </c>
      <c r="BD50" s="37">
        <f t="shared" si="1"/>
        <v>3</v>
      </c>
      <c r="BE50" s="37" t="s">
        <v>623</v>
      </c>
      <c r="BF50" s="37">
        <f t="shared" si="2"/>
        <v>2</v>
      </c>
      <c r="BG50" s="37" t="s">
        <v>755</v>
      </c>
      <c r="BH50" s="37">
        <f t="shared" si="3"/>
        <v>0</v>
      </c>
      <c r="BI50" s="37">
        <f t="shared" si="4"/>
        <v>50</v>
      </c>
      <c r="BJ50" s="37">
        <f t="shared" si="5"/>
        <v>50</v>
      </c>
      <c r="BK50" s="37" t="str">
        <f t="shared" si="6"/>
        <v>yes</v>
      </c>
      <c r="BL50" s="37" t="str">
        <f t="shared" si="7"/>
        <v>no</v>
      </c>
      <c r="BM50" s="37">
        <f t="shared" si="8"/>
        <v>45</v>
      </c>
      <c r="BN50" s="37">
        <f t="shared" si="9"/>
        <v>3</v>
      </c>
      <c r="BO50" s="69">
        <f t="shared" si="10"/>
        <v>0.9</v>
      </c>
      <c r="BP50" s="69">
        <f t="shared" si="11"/>
        <v>0.06</v>
      </c>
      <c r="BQ50" s="70">
        <f>COUNTIFS($C50:$AZ50,$BK50,Results!$T$87:$BQ$87,BQ$1)/((COUNTIF(Results!$T$87:$BQ$87,BQ$1)-COUNTIFS($C50:$AZ50,"N/A",Results!$T$87:$BQ$87,BQ$1)))</f>
        <v>0.94117647058823528</v>
      </c>
      <c r="BR50" s="70">
        <f>COUNTIFS($C50:$AZ50,$BK50,Results!$T$87:$BQ$87,BR$1)/((COUNTIF(Results!$T$87:$BQ$87,BR$1)-COUNTIFS($C50:$AZ50,"N/A",Results!$T$87:$BQ$87,BR$1)))</f>
        <v>0.91666666666666663</v>
      </c>
      <c r="BS50" s="70">
        <f>COUNTIFS($C50:$AZ50,$BK50,Results!$T$87:$BQ$87,BS$1)/((COUNTIF(Results!$T$87:$BQ$87,BS$1)-COUNTIFS($C50:$AZ50,"N/A",Results!$T$87:$BQ$87,BS$1)))</f>
        <v>0.875</v>
      </c>
      <c r="BT50" s="70">
        <f>COUNTIFS($C50:$AZ50,$BK50,Results!$T$87:$BQ$87,BT$1)/((COUNTIF(Results!$T$87:$BQ$87,BT$1)-COUNTIFS($C50:$AZ50,"N/A",Results!$T$87:$BQ$87,BT$1)))</f>
        <v>0.84615384615384615</v>
      </c>
      <c r="BU50" s="70">
        <f>COUNTIFS($C50:$AZ50,$BK50,Results!$T$89:$BQ$89,BU$1)/((COUNTIF(Results!$T$89:$BQ$89,BU$1)-COUNTIFS($C50:$AZ50,"N/A",Results!$T$89:$BQ$89,BU$1)))</f>
        <v>0.8666666666666667</v>
      </c>
      <c r="BV50" s="70">
        <f>COUNTIFS($C50:$AZ50,$BK50,Results!$T$89:$BQ$89,BV$1)/((COUNTIF(Results!$T$89:$BQ$89,BV$1)-COUNTIFS($C50:$AZ50,"N/A",Results!$T$89:$BQ$89,BV$1)))</f>
        <v>0.95454545454545459</v>
      </c>
      <c r="BW50" s="70">
        <f>COUNTIFS($C50:$AZ50,$BK50,Results!$T$89:$BQ$89,BW$1)/((COUNTIF(Results!$T$89:$BQ$89,BW$1)-COUNTIFS($C50:$AZ50,"N/A",Results!$T$89:$BQ$89,BW$1)))</f>
        <v>0.88888888888888884</v>
      </c>
      <c r="BX50" s="70">
        <f>COUNTIFS($C50:$AZ50,$BK50,Results!$T$89:$BQ$89,BX$1)/((COUNTIF(Results!$T$89:$BQ$89,BX$1)-COUNTIFS($C50:$AZ50,"N/A",Results!$T$89:$BQ$89,BX$1)))</f>
        <v>0.75</v>
      </c>
      <c r="BY50" s="70">
        <f>COUNTIFS($C50:$AZ50,$BK50,Results!$T$90:$BQ$90,BY$1)/((COUNTIF(Results!$T$90:$BQ$90,BY$1)-COUNTIFS($C50:$AZ50,"N/A",Results!$T$90:$BQ$90,BY$1)))</f>
        <v>0.88235294117647056</v>
      </c>
      <c r="BZ50" s="70">
        <f>COUNTIFS($C50:$AZ50,$BK50,Results!$T$90:$BQ$90,BZ$1)/((COUNTIF(Results!$T$90:$BQ$90,BZ$1)-COUNTIFS($C50:$AZ50,"N/A",Results!$T$90:$BQ$90,BZ$1)))</f>
        <v>0.88235294117647056</v>
      </c>
      <c r="CA50" s="70">
        <f>COUNTIFS($C50:$AZ50,$BK50,Results!$T$90:$BQ$90,CA$1)/((COUNTIF(Results!$T$90:$BQ$90,CA$1)-COUNTIFS($C50:$AZ50,"N/A",Results!$T$90:$BQ$90,CA$1)))</f>
        <v>0.9375</v>
      </c>
      <c r="CB50" s="70">
        <f>COUNTIFS($C50:$AZ50,$BK50,Results!$T$91:$BQ$91,CB$1)/((COUNTIF(Results!$T$91:$BQ$91,CB$1)-COUNTIFS($C50:$AZ50,"N/A",Results!$T$91:$BQ$91,CB$1)))</f>
        <v>0.88235294117647056</v>
      </c>
      <c r="CC50" s="70">
        <f>COUNTIFS($C50:$AZ50,$BK50,Results!$T$91:$BQ$91,CC$1)/((COUNTIF(Results!$T$91:$BQ$91,CC$1)-COUNTIFS($C50:$AZ50,"N/A",Results!$T$91:$BQ$91,CC$1)))</f>
        <v>0.88235294117647056</v>
      </c>
      <c r="CD50" s="37"/>
    </row>
    <row r="51" spans="1:82" x14ac:dyDescent="0.3">
      <c r="A51" s="37" t="s">
        <v>352</v>
      </c>
      <c r="B51" s="47" t="s">
        <v>158</v>
      </c>
      <c r="C51" s="25" t="str">
        <f>INDEX(Monitoring_eng!$A$1:$CX$78,MATCH(Analysis!$A51,Monitoring_eng!$A:$A,0),MATCH(Analysis!C$1,Monitoring_eng!$1:$1,0))</f>
        <v>yes</v>
      </c>
      <c r="D51" s="25" t="str">
        <f>INDEX(Monitoring_eng!$A$1:$CX$78,MATCH(Analysis!$A51,Monitoring_eng!$A:$A,0),MATCH(Analysis!D$1,Monitoring_eng!$1:$1,0))</f>
        <v>yes</v>
      </c>
      <c r="E51" s="25" t="str">
        <f>INDEX(Monitoring_eng!$A$1:$CX$78,MATCH(Analysis!$A51,Monitoring_eng!$A:$A,0),MATCH(Analysis!E$1,Monitoring_eng!$1:$1,0))</f>
        <v>yes</v>
      </c>
      <c r="F51" s="25" t="str">
        <f>INDEX(Monitoring_eng!$A$1:$CX$78,MATCH(Analysis!$A51,Monitoring_eng!$A:$A,0),MATCH(Analysis!F$1,Monitoring_eng!$1:$1,0))</f>
        <v>yes</v>
      </c>
      <c r="G51" s="25" t="str">
        <f>INDEX(Monitoring_eng!$A$1:$CX$78,MATCH(Analysis!$A51,Monitoring_eng!$A:$A,0),MATCH(Analysis!G$1,Monitoring_eng!$1:$1,0))</f>
        <v>yes</v>
      </c>
      <c r="H51" s="25" t="str">
        <f>INDEX(Monitoring_eng!$A$1:$CX$78,MATCH(Analysis!$A51,Monitoring_eng!$A:$A,0),MATCH(Analysis!H$1,Monitoring_eng!$1:$1,0))</f>
        <v>yes</v>
      </c>
      <c r="I51" s="25" t="str">
        <f>INDEX(Monitoring_eng!$A$1:$CX$78,MATCH(Analysis!$A51,Monitoring_eng!$A:$A,0),MATCH(Analysis!I$1,Monitoring_eng!$1:$1,0))</f>
        <v>yes</v>
      </c>
      <c r="J51" s="25" t="str">
        <f>INDEX(Monitoring_eng!$A$1:$CX$78,MATCH(Analysis!$A51,Monitoring_eng!$A:$A,0),MATCH(Analysis!J$1,Monitoring_eng!$1:$1,0))</f>
        <v>no</v>
      </c>
      <c r="K51" s="25" t="str">
        <f>INDEX(Monitoring_eng!$A$1:$CX$78,MATCH(Analysis!$A51,Monitoring_eng!$A:$A,0),MATCH(Analysis!K$1,Monitoring_eng!$1:$1,0))</f>
        <v>yes</v>
      </c>
      <c r="L51" s="25" t="str">
        <f>INDEX(Monitoring_eng!$A$1:$CX$78,MATCH(Analysis!$A51,Monitoring_eng!$A:$A,0),MATCH(Analysis!L$1,Monitoring_eng!$1:$1,0))</f>
        <v>yes</v>
      </c>
      <c r="M51" s="25" t="str">
        <f>INDEX(Monitoring_eng!$A$1:$CX$78,MATCH(Analysis!$A51,Monitoring_eng!$A:$A,0),MATCH(Analysis!M$1,Monitoring_eng!$1:$1,0))</f>
        <v>no</v>
      </c>
      <c r="N51" s="25" t="str">
        <f>INDEX(Monitoring_eng!$A$1:$CX$78,MATCH(Analysis!$A51,Monitoring_eng!$A:$A,0),MATCH(Analysis!N$1,Monitoring_eng!$1:$1,0))</f>
        <v>partially</v>
      </c>
      <c r="O51" s="25" t="str">
        <f>INDEX(Monitoring_eng!$A$1:$CX$78,MATCH(Analysis!$A51,Monitoring_eng!$A:$A,0),MATCH(Analysis!O$1,Monitoring_eng!$1:$1,0))</f>
        <v>yes</v>
      </c>
      <c r="P51" s="25" t="str">
        <f>INDEX(Monitoring_eng!$A$1:$CX$78,MATCH(Analysis!$A51,Monitoring_eng!$A:$A,0),MATCH(Analysis!P$1,Monitoring_eng!$1:$1,0))</f>
        <v>yes</v>
      </c>
      <c r="Q51" s="25" t="str">
        <f>INDEX(Monitoring_eng!$A$1:$CX$78,MATCH(Analysis!$A51,Monitoring_eng!$A:$A,0),MATCH(Analysis!Q$1,Monitoring_eng!$1:$1,0))</f>
        <v>yes</v>
      </c>
      <c r="R51" s="25" t="str">
        <f>INDEX(Monitoring_eng!$A$1:$CX$78,MATCH(Analysis!$A51,Monitoring_eng!$A:$A,0),MATCH(Analysis!R$1,Monitoring_eng!$1:$1,0))</f>
        <v>no</v>
      </c>
      <c r="S51" s="25" t="str">
        <f>INDEX(Monitoring_eng!$A$1:$CX$78,MATCH(Analysis!$A51,Monitoring_eng!$A:$A,0),MATCH(Analysis!S$1,Monitoring_eng!$1:$1,0))</f>
        <v>no</v>
      </c>
      <c r="T51" s="25" t="str">
        <f>INDEX(Monitoring_eng!$A$1:$CX$78,MATCH(Analysis!$A51,Monitoring_eng!$A:$A,0),MATCH(Analysis!T$1,Monitoring_eng!$1:$1,0))</f>
        <v>no</v>
      </c>
      <c r="U51" s="25" t="str">
        <f>INDEX(Monitoring_eng!$A$1:$CX$78,MATCH(Analysis!$A51,Monitoring_eng!$A:$A,0),MATCH(Analysis!U$1,Monitoring_eng!$1:$1,0))</f>
        <v>yes</v>
      </c>
      <c r="V51" s="25" t="str">
        <f>INDEX(Monitoring_eng!$A$1:$CX$78,MATCH(Analysis!$A51,Monitoring_eng!$A:$A,0),MATCH(Analysis!V$1,Monitoring_eng!$1:$1,0))</f>
        <v>yes</v>
      </c>
      <c r="W51" s="25" t="str">
        <f>INDEX(Monitoring_eng!$A$1:$CX$78,MATCH(Analysis!$A51,Monitoring_eng!$A:$A,0),MATCH(Analysis!W$1,Monitoring_eng!$1:$1,0))</f>
        <v>yes</v>
      </c>
      <c r="X51" s="25" t="str">
        <f>INDEX(Monitoring_eng!$A$1:$CX$78,MATCH(Analysis!$A51,Monitoring_eng!$A:$A,0),MATCH(Analysis!X$1,Monitoring_eng!$1:$1,0))</f>
        <v>yes</v>
      </c>
      <c r="Y51" s="25" t="str">
        <f>INDEX(Monitoring_eng!$A$1:$CX$78,MATCH(Analysis!$A51,Monitoring_eng!$A:$A,0),MATCH(Analysis!Y$1,Monitoring_eng!$1:$1,0))</f>
        <v>yes</v>
      </c>
      <c r="Z51" s="25" t="str">
        <f>INDEX(Monitoring_eng!$A$1:$CX$78,MATCH(Analysis!$A51,Monitoring_eng!$A:$A,0),MATCH(Analysis!Z$1,Monitoring_eng!$1:$1,0))</f>
        <v>yes</v>
      </c>
      <c r="AA51" s="25" t="str">
        <f>INDEX(Monitoring_eng!$A$1:$CX$78,MATCH(Analysis!$A51,Monitoring_eng!$A:$A,0),MATCH(Analysis!AA$1,Monitoring_eng!$1:$1,0))</f>
        <v>no</v>
      </c>
      <c r="AB51" s="25" t="str">
        <f>INDEX(Monitoring_eng!$A$1:$CX$78,MATCH(Analysis!$A51,Monitoring_eng!$A:$A,0),MATCH(Analysis!AB$1,Monitoring_eng!$1:$1,0))</f>
        <v>yes</v>
      </c>
      <c r="AC51" s="25" t="str">
        <f>INDEX(Monitoring_eng!$A$1:$CX$78,MATCH(Analysis!$A51,Monitoring_eng!$A:$A,0),MATCH(Analysis!AC$1,Monitoring_eng!$1:$1,0))</f>
        <v>no</v>
      </c>
      <c r="AD51" s="25" t="str">
        <f>INDEX(Monitoring_eng!$A$1:$CX$78,MATCH(Analysis!$A51,Monitoring_eng!$A:$A,0),MATCH(Analysis!AD$1,Monitoring_eng!$1:$1,0))</f>
        <v>yes</v>
      </c>
      <c r="AE51" s="25" t="str">
        <f>INDEX(Monitoring_eng!$A$1:$CX$78,MATCH(Analysis!$A51,Monitoring_eng!$A:$A,0),MATCH(Analysis!AE$1,Monitoring_eng!$1:$1,0))</f>
        <v>yes</v>
      </c>
      <c r="AF51" s="25" t="str">
        <f>INDEX(Monitoring_eng!$A$1:$CX$78,MATCH(Analysis!$A51,Monitoring_eng!$A:$A,0),MATCH(Analysis!AF$1,Monitoring_eng!$1:$1,0))</f>
        <v>yes</v>
      </c>
      <c r="AG51" s="25" t="str">
        <f>INDEX(Monitoring_eng!$A$1:$CX$78,MATCH(Analysis!$A51,Monitoring_eng!$A:$A,0),MATCH(Analysis!AG$1,Monitoring_eng!$1:$1,0))</f>
        <v>partially</v>
      </c>
      <c r="AH51" s="25" t="str">
        <f>INDEX(Monitoring_eng!$A$1:$CX$78,MATCH(Analysis!$A51,Monitoring_eng!$A:$A,0),MATCH(Analysis!AH$1,Monitoring_eng!$1:$1,0))</f>
        <v>no</v>
      </c>
      <c r="AI51" s="25" t="str">
        <f>INDEX(Monitoring_eng!$A$1:$CX$78,MATCH(Analysis!$A51,Monitoring_eng!$A:$A,0),MATCH(Analysis!AI$1,Monitoring_eng!$1:$1,0))</f>
        <v>partially</v>
      </c>
      <c r="AJ51" s="25" t="str">
        <f>INDEX(Monitoring_eng!$A$1:$CX$78,MATCH(Analysis!$A51,Monitoring_eng!$A:$A,0),MATCH(Analysis!AJ$1,Monitoring_eng!$1:$1,0))</f>
        <v>partially</v>
      </c>
      <c r="AK51" s="25" t="str">
        <f>INDEX(Monitoring_eng!$A$1:$CX$78,MATCH(Analysis!$A51,Monitoring_eng!$A:$A,0),MATCH(Analysis!AK$1,Monitoring_eng!$1:$1,0))</f>
        <v>yes</v>
      </c>
      <c r="AL51" s="25" t="str">
        <f>INDEX(Monitoring_eng!$A$1:$CX$78,MATCH(Analysis!$A51,Monitoring_eng!$A:$A,0),MATCH(Analysis!AL$1,Monitoring_eng!$1:$1,0))</f>
        <v>yes</v>
      </c>
      <c r="AM51" s="25" t="str">
        <f>INDEX(Monitoring_eng!$A$1:$CX$78,MATCH(Analysis!$A51,Monitoring_eng!$A:$A,0),MATCH(Analysis!AM$1,Monitoring_eng!$1:$1,0))</f>
        <v>no</v>
      </c>
      <c r="AN51" s="25" t="str">
        <f>INDEX(Monitoring_eng!$A$1:$CX$78,MATCH(Analysis!$A51,Monitoring_eng!$A:$A,0),MATCH(Analysis!AN$1,Monitoring_eng!$1:$1,0))</f>
        <v>yes</v>
      </c>
      <c r="AO51" s="25" t="str">
        <f>INDEX(Monitoring_eng!$A$1:$CX$78,MATCH(Analysis!$A51,Monitoring_eng!$A:$A,0),MATCH(Analysis!AO$1,Monitoring_eng!$1:$1,0))</f>
        <v>yes</v>
      </c>
      <c r="AP51" s="25" t="str">
        <f>INDEX(Monitoring_eng!$A$1:$CX$78,MATCH(Analysis!$A51,Monitoring_eng!$A:$A,0),MATCH(Analysis!AP$1,Monitoring_eng!$1:$1,0))</f>
        <v>yes</v>
      </c>
      <c r="AQ51" s="25" t="str">
        <f>INDEX(Monitoring_eng!$A$1:$CX$78,MATCH(Analysis!$A51,Monitoring_eng!$A:$A,0),MATCH(Analysis!AQ$1,Monitoring_eng!$1:$1,0))</f>
        <v>yes</v>
      </c>
      <c r="AR51" s="25" t="str">
        <f>INDEX(Monitoring_eng!$A$1:$CX$78,MATCH(Analysis!$A51,Monitoring_eng!$A:$A,0),MATCH(Analysis!AR$1,Monitoring_eng!$1:$1,0))</f>
        <v>yes</v>
      </c>
      <c r="AS51" s="25" t="str">
        <f>INDEX(Monitoring_eng!$A$1:$CX$78,MATCH(Analysis!$A51,Monitoring_eng!$A:$A,0),MATCH(Analysis!AS$1,Monitoring_eng!$1:$1,0))</f>
        <v>yes</v>
      </c>
      <c r="AT51" s="25" t="str">
        <f>INDEX(Monitoring_eng!$A$1:$CX$78,MATCH(Analysis!$A51,Monitoring_eng!$A:$A,0),MATCH(Analysis!AT$1,Monitoring_eng!$1:$1,0))</f>
        <v>yes</v>
      </c>
      <c r="AU51" s="25" t="str">
        <f>INDEX(Monitoring_eng!$A$1:$CX$78,MATCH(Analysis!$A51,Monitoring_eng!$A:$A,0),MATCH(Analysis!AU$1,Monitoring_eng!$1:$1,0))</f>
        <v>partially</v>
      </c>
      <c r="AV51" s="25" t="str">
        <f>INDEX(Monitoring_eng!$A$1:$CX$78,MATCH(Analysis!$A51,Monitoring_eng!$A:$A,0),MATCH(Analysis!AV$1,Monitoring_eng!$1:$1,0))</f>
        <v>partially</v>
      </c>
      <c r="AW51" s="25" t="str">
        <f>INDEX(Monitoring_eng!$A$1:$CX$78,MATCH(Analysis!$A51,Monitoring_eng!$A:$A,0),MATCH(Analysis!AW$1,Monitoring_eng!$1:$1,0))</f>
        <v>yes</v>
      </c>
      <c r="AX51" s="25" t="str">
        <f>INDEX(Monitoring_eng!$A$1:$CX$78,MATCH(Analysis!$A51,Monitoring_eng!$A:$A,0),MATCH(Analysis!AX$1,Monitoring_eng!$1:$1,0))</f>
        <v>yes</v>
      </c>
      <c r="AY51" s="25" t="str">
        <f>INDEX(Monitoring_eng!$A$1:$CX$78,MATCH(Analysis!$A51,Monitoring_eng!$A:$A,0),MATCH(Analysis!AY$1,Monitoring_eng!$1:$1,0))</f>
        <v>yes</v>
      </c>
      <c r="AZ51" s="25" t="str">
        <f>INDEX(Monitoring_eng!$A$1:$CX$78,MATCH(Analysis!$A51,Monitoring_eng!$A:$A,0),MATCH(Analysis!AZ$1,Monitoring_eng!$1:$1,0))</f>
        <v>yes</v>
      </c>
      <c r="BA51" s="37" t="s">
        <v>621</v>
      </c>
      <c r="BB51" s="37">
        <f t="shared" si="0"/>
        <v>35</v>
      </c>
      <c r="BC51" s="37" t="s">
        <v>622</v>
      </c>
      <c r="BD51" s="37">
        <f t="shared" si="1"/>
        <v>9</v>
      </c>
      <c r="BE51" s="37" t="s">
        <v>623</v>
      </c>
      <c r="BF51" s="37">
        <f t="shared" si="2"/>
        <v>6</v>
      </c>
      <c r="BG51" s="37" t="s">
        <v>755</v>
      </c>
      <c r="BH51" s="37">
        <f t="shared" si="3"/>
        <v>0</v>
      </c>
      <c r="BI51" s="37">
        <f t="shared" si="4"/>
        <v>50</v>
      </c>
      <c r="BJ51" s="37">
        <f t="shared" si="5"/>
        <v>50</v>
      </c>
      <c r="BK51" s="37" t="str">
        <f t="shared" si="6"/>
        <v>yes</v>
      </c>
      <c r="BL51" s="37" t="str">
        <f t="shared" si="7"/>
        <v>no</v>
      </c>
      <c r="BM51" s="37">
        <f t="shared" si="8"/>
        <v>35</v>
      </c>
      <c r="BN51" s="37">
        <f t="shared" si="9"/>
        <v>9</v>
      </c>
      <c r="BO51" s="69">
        <f t="shared" si="10"/>
        <v>0.7</v>
      </c>
      <c r="BP51" s="69">
        <f t="shared" si="11"/>
        <v>0.18</v>
      </c>
      <c r="BQ51" s="70">
        <f>COUNTIFS($C51:$AZ51,$BK51,Results!$T$87:$BQ$87,BQ$1)/((COUNTIF(Results!$T$87:$BQ$87,BQ$1)-COUNTIFS($C51:$AZ51,"N/A",Results!$T$87:$BQ$87,BQ$1)))</f>
        <v>0.88235294117647056</v>
      </c>
      <c r="BR51" s="70">
        <f>COUNTIFS($C51:$AZ51,$BK51,Results!$T$87:$BQ$87,BR$1)/((COUNTIF(Results!$T$87:$BQ$87,BR$1)-COUNTIFS($C51:$AZ51,"N/A",Results!$T$87:$BQ$87,BR$1)))</f>
        <v>0.5</v>
      </c>
      <c r="BS51" s="70">
        <f>COUNTIFS($C51:$AZ51,$BK51,Results!$T$87:$BQ$87,BS$1)/((COUNTIF(Results!$T$87:$BQ$87,BS$1)-COUNTIFS($C51:$AZ51,"N/A",Results!$T$87:$BQ$87,BS$1)))</f>
        <v>0.875</v>
      </c>
      <c r="BT51" s="70">
        <f>COUNTIFS($C51:$AZ51,$BK51,Results!$T$87:$BQ$87,BT$1)/((COUNTIF(Results!$T$87:$BQ$87,BT$1)-COUNTIFS($C51:$AZ51,"N/A",Results!$T$87:$BQ$87,BT$1)))</f>
        <v>0.53846153846153844</v>
      </c>
      <c r="BU51" s="70">
        <f>COUNTIFS($C51:$AZ51,$BK51,Results!$T$89:$BQ$89,BU$1)/((COUNTIF(Results!$T$89:$BQ$89,BU$1)-COUNTIFS($C51:$AZ51,"N/A",Results!$T$89:$BQ$89,BU$1)))</f>
        <v>0.53333333333333333</v>
      </c>
      <c r="BV51" s="70">
        <f>COUNTIFS($C51:$AZ51,$BK51,Results!$T$89:$BQ$89,BV$1)/((COUNTIF(Results!$T$89:$BQ$89,BV$1)-COUNTIFS($C51:$AZ51,"N/A",Results!$T$89:$BQ$89,BV$1)))</f>
        <v>0.77272727272727271</v>
      </c>
      <c r="BW51" s="70">
        <f>COUNTIFS($C51:$AZ51,$BK51,Results!$T$89:$BQ$89,BW$1)/((COUNTIF(Results!$T$89:$BQ$89,BW$1)-COUNTIFS($C51:$AZ51,"N/A",Results!$T$89:$BQ$89,BW$1)))</f>
        <v>0.77777777777777779</v>
      </c>
      <c r="BX51" s="70">
        <f>COUNTIFS($C51:$AZ51,$BK51,Results!$T$89:$BQ$89,BX$1)/((COUNTIF(Results!$T$89:$BQ$89,BX$1)-COUNTIFS($C51:$AZ51,"N/A",Results!$T$89:$BQ$89,BX$1)))</f>
        <v>0.75</v>
      </c>
      <c r="BY51" s="70">
        <f>COUNTIFS($C51:$AZ51,$BK51,Results!$T$90:$BQ$90,BY$1)/((COUNTIF(Results!$T$90:$BQ$90,BY$1)-COUNTIFS($C51:$AZ51,"N/A",Results!$T$90:$BQ$90,BY$1)))</f>
        <v>0.76470588235294112</v>
      </c>
      <c r="BZ51" s="70">
        <f>COUNTIFS($C51:$AZ51,$BK51,Results!$T$90:$BQ$90,BZ$1)/((COUNTIF(Results!$T$90:$BQ$90,BZ$1)-COUNTIFS($C51:$AZ51,"N/A",Results!$T$90:$BQ$90,BZ$1)))</f>
        <v>0.6470588235294118</v>
      </c>
      <c r="CA51" s="70">
        <f>COUNTIFS($C51:$AZ51,$BK51,Results!$T$90:$BQ$90,CA$1)/((COUNTIF(Results!$T$90:$BQ$90,CA$1)-COUNTIFS($C51:$AZ51,"N/A",Results!$T$90:$BQ$90,CA$1)))</f>
        <v>0.6875</v>
      </c>
      <c r="CB51" s="70">
        <f>COUNTIFS($C51:$AZ51,$BK51,Results!$T$91:$BQ$91,CB$1)/((COUNTIF(Results!$T$91:$BQ$91,CB$1)-COUNTIFS($C51:$AZ51,"N/A",Results!$T$91:$BQ$91,CB$1)))</f>
        <v>0.6470588235294118</v>
      </c>
      <c r="CC51" s="70">
        <f>COUNTIFS($C51:$AZ51,$BK51,Results!$T$91:$BQ$91,CC$1)/((COUNTIF(Results!$T$91:$BQ$91,CC$1)-COUNTIFS($C51:$AZ51,"N/A",Results!$T$91:$BQ$91,CC$1)))</f>
        <v>0.76470588235294112</v>
      </c>
      <c r="CD51" s="37"/>
    </row>
    <row r="52" spans="1:82" x14ac:dyDescent="0.3">
      <c r="A52" s="37" t="s">
        <v>353</v>
      </c>
      <c r="B52" s="47" t="s">
        <v>296</v>
      </c>
      <c r="C52" s="25" t="str">
        <f>INDEX(Monitoring_eng!$A$1:$CX$78,MATCH(Analysis!$A52,Monitoring_eng!$A:$A,0),MATCH(Analysis!C$1,Monitoring_eng!$1:$1,0))</f>
        <v>yes</v>
      </c>
      <c r="D52" s="25" t="str">
        <f>INDEX(Monitoring_eng!$A$1:$CX$78,MATCH(Analysis!$A52,Monitoring_eng!$A:$A,0),MATCH(Analysis!D$1,Monitoring_eng!$1:$1,0))</f>
        <v>no</v>
      </c>
      <c r="E52" s="25" t="str">
        <f>INDEX(Monitoring_eng!$A$1:$CX$78,MATCH(Analysis!$A52,Monitoring_eng!$A:$A,0),MATCH(Analysis!E$1,Monitoring_eng!$1:$1,0))</f>
        <v>no</v>
      </c>
      <c r="F52" s="25" t="str">
        <f>INDEX(Monitoring_eng!$A$1:$CX$78,MATCH(Analysis!$A52,Monitoring_eng!$A:$A,0),MATCH(Analysis!F$1,Monitoring_eng!$1:$1,0))</f>
        <v>yes</v>
      </c>
      <c r="G52" s="25" t="str">
        <f>INDEX(Monitoring_eng!$A$1:$CX$78,MATCH(Analysis!$A52,Monitoring_eng!$A:$A,0),MATCH(Analysis!G$1,Monitoring_eng!$1:$1,0))</f>
        <v>no</v>
      </c>
      <c r="H52" s="25" t="str">
        <f>INDEX(Monitoring_eng!$A$1:$CX$78,MATCH(Analysis!$A52,Monitoring_eng!$A:$A,0),MATCH(Analysis!H$1,Monitoring_eng!$1:$1,0))</f>
        <v>yes</v>
      </c>
      <c r="I52" s="25" t="str">
        <f>INDEX(Monitoring_eng!$A$1:$CX$78,MATCH(Analysis!$A52,Monitoring_eng!$A:$A,0),MATCH(Analysis!I$1,Monitoring_eng!$1:$1,0))</f>
        <v>yes</v>
      </c>
      <c r="J52" s="25" t="str">
        <f>INDEX(Monitoring_eng!$A$1:$CX$78,MATCH(Analysis!$A52,Monitoring_eng!$A:$A,0),MATCH(Analysis!J$1,Monitoring_eng!$1:$1,0))</f>
        <v>yes</v>
      </c>
      <c r="K52" s="25" t="str">
        <f>INDEX(Monitoring_eng!$A$1:$CX$78,MATCH(Analysis!$A52,Monitoring_eng!$A:$A,0),MATCH(Analysis!K$1,Monitoring_eng!$1:$1,0))</f>
        <v>yes</v>
      </c>
      <c r="L52" s="25" t="str">
        <f>INDEX(Monitoring_eng!$A$1:$CX$78,MATCH(Analysis!$A52,Monitoring_eng!$A:$A,0),MATCH(Analysis!L$1,Monitoring_eng!$1:$1,0))</f>
        <v>yes</v>
      </c>
      <c r="M52" s="25" t="str">
        <f>INDEX(Monitoring_eng!$A$1:$CX$78,MATCH(Analysis!$A52,Monitoring_eng!$A:$A,0),MATCH(Analysis!M$1,Monitoring_eng!$1:$1,0))</f>
        <v>no</v>
      </c>
      <c r="N52" s="25" t="str">
        <f>INDEX(Monitoring_eng!$A$1:$CX$78,MATCH(Analysis!$A52,Monitoring_eng!$A:$A,0),MATCH(Analysis!N$1,Monitoring_eng!$1:$1,0))</f>
        <v>no</v>
      </c>
      <c r="O52" s="25" t="str">
        <f>INDEX(Monitoring_eng!$A$1:$CX$78,MATCH(Analysis!$A52,Monitoring_eng!$A:$A,0),MATCH(Analysis!O$1,Monitoring_eng!$1:$1,0))</f>
        <v>no</v>
      </c>
      <c r="P52" s="25" t="str">
        <f>INDEX(Monitoring_eng!$A$1:$CX$78,MATCH(Analysis!$A52,Monitoring_eng!$A:$A,0),MATCH(Analysis!P$1,Monitoring_eng!$1:$1,0))</f>
        <v>yes</v>
      </c>
      <c r="Q52" s="25" t="str">
        <f>INDEX(Monitoring_eng!$A$1:$CX$78,MATCH(Analysis!$A52,Monitoring_eng!$A:$A,0),MATCH(Analysis!Q$1,Monitoring_eng!$1:$1,0))</f>
        <v>yes</v>
      </c>
      <c r="R52" s="25" t="str">
        <f>INDEX(Monitoring_eng!$A$1:$CX$78,MATCH(Analysis!$A52,Monitoring_eng!$A:$A,0),MATCH(Analysis!R$1,Monitoring_eng!$1:$1,0))</f>
        <v>yes</v>
      </c>
      <c r="S52" s="25" t="str">
        <f>INDEX(Monitoring_eng!$A$1:$CX$78,MATCH(Analysis!$A52,Monitoring_eng!$A:$A,0),MATCH(Analysis!S$1,Monitoring_eng!$1:$1,0))</f>
        <v>no</v>
      </c>
      <c r="T52" s="25" t="str">
        <f>INDEX(Monitoring_eng!$A$1:$CX$78,MATCH(Analysis!$A52,Monitoring_eng!$A:$A,0),MATCH(Analysis!T$1,Monitoring_eng!$1:$1,0))</f>
        <v>no</v>
      </c>
      <c r="U52" s="25" t="str">
        <f>INDEX(Monitoring_eng!$A$1:$CX$78,MATCH(Analysis!$A52,Monitoring_eng!$A:$A,0),MATCH(Analysis!U$1,Monitoring_eng!$1:$1,0))</f>
        <v>yes</v>
      </c>
      <c r="V52" s="25" t="str">
        <f>INDEX(Monitoring_eng!$A$1:$CX$78,MATCH(Analysis!$A52,Monitoring_eng!$A:$A,0),MATCH(Analysis!V$1,Monitoring_eng!$1:$1,0))</f>
        <v>no</v>
      </c>
      <c r="W52" s="25" t="str">
        <f>INDEX(Monitoring_eng!$A$1:$CX$78,MATCH(Analysis!$A52,Monitoring_eng!$A:$A,0),MATCH(Analysis!W$1,Monitoring_eng!$1:$1,0))</f>
        <v>no</v>
      </c>
      <c r="X52" s="25" t="str">
        <f>INDEX(Monitoring_eng!$A$1:$CX$78,MATCH(Analysis!$A52,Monitoring_eng!$A:$A,0),MATCH(Analysis!X$1,Monitoring_eng!$1:$1,0))</f>
        <v>yes</v>
      </c>
      <c r="Y52" s="25" t="str">
        <f>INDEX(Monitoring_eng!$A$1:$CX$78,MATCH(Analysis!$A52,Monitoring_eng!$A:$A,0),MATCH(Analysis!Y$1,Monitoring_eng!$1:$1,0))</f>
        <v>no</v>
      </c>
      <c r="Z52" s="25" t="str">
        <f>INDEX(Monitoring_eng!$A$1:$CX$78,MATCH(Analysis!$A52,Monitoring_eng!$A:$A,0),MATCH(Analysis!Z$1,Monitoring_eng!$1:$1,0))</f>
        <v>yes</v>
      </c>
      <c r="AA52" s="25" t="str">
        <f>INDEX(Monitoring_eng!$A$1:$CX$78,MATCH(Analysis!$A52,Monitoring_eng!$A:$A,0),MATCH(Analysis!AA$1,Monitoring_eng!$1:$1,0))</f>
        <v>yes</v>
      </c>
      <c r="AB52" s="25" t="str">
        <f>INDEX(Monitoring_eng!$A$1:$CX$78,MATCH(Analysis!$A52,Monitoring_eng!$A:$A,0),MATCH(Analysis!AB$1,Monitoring_eng!$1:$1,0))</f>
        <v>yes</v>
      </c>
      <c r="AC52" s="25" t="str">
        <f>INDEX(Monitoring_eng!$A$1:$CX$78,MATCH(Analysis!$A52,Monitoring_eng!$A:$A,0),MATCH(Analysis!AC$1,Monitoring_eng!$1:$1,0))</f>
        <v>yes</v>
      </c>
      <c r="AD52" s="25" t="str">
        <f>INDEX(Monitoring_eng!$A$1:$CX$78,MATCH(Analysis!$A52,Monitoring_eng!$A:$A,0),MATCH(Analysis!AD$1,Monitoring_eng!$1:$1,0))</f>
        <v>no</v>
      </c>
      <c r="AE52" s="25" t="str">
        <f>INDEX(Monitoring_eng!$A$1:$CX$78,MATCH(Analysis!$A52,Monitoring_eng!$A:$A,0),MATCH(Analysis!AE$1,Monitoring_eng!$1:$1,0))</f>
        <v>yes</v>
      </c>
      <c r="AF52" s="25" t="str">
        <f>INDEX(Monitoring_eng!$A$1:$CX$78,MATCH(Analysis!$A52,Monitoring_eng!$A:$A,0),MATCH(Analysis!AF$1,Monitoring_eng!$1:$1,0))</f>
        <v>yes</v>
      </c>
      <c r="AG52" s="25" t="str">
        <f>INDEX(Monitoring_eng!$A$1:$CX$78,MATCH(Analysis!$A52,Monitoring_eng!$A:$A,0),MATCH(Analysis!AG$1,Monitoring_eng!$1:$1,0))</f>
        <v>yes</v>
      </c>
      <c r="AH52" s="25" t="str">
        <f>INDEX(Monitoring_eng!$A$1:$CX$78,MATCH(Analysis!$A52,Monitoring_eng!$A:$A,0),MATCH(Analysis!AH$1,Monitoring_eng!$1:$1,0))</f>
        <v>partially</v>
      </c>
      <c r="AI52" s="25" t="str">
        <f>INDEX(Monitoring_eng!$A$1:$CX$78,MATCH(Analysis!$A52,Monitoring_eng!$A:$A,0),MATCH(Analysis!AI$1,Monitoring_eng!$1:$1,0))</f>
        <v>yes</v>
      </c>
      <c r="AJ52" s="25" t="str">
        <f>INDEX(Monitoring_eng!$A$1:$CX$78,MATCH(Analysis!$A52,Monitoring_eng!$A:$A,0),MATCH(Analysis!AJ$1,Monitoring_eng!$1:$1,0))</f>
        <v>partially</v>
      </c>
      <c r="AK52" s="25" t="str">
        <f>INDEX(Monitoring_eng!$A$1:$CX$78,MATCH(Analysis!$A52,Monitoring_eng!$A:$A,0),MATCH(Analysis!AK$1,Monitoring_eng!$1:$1,0))</f>
        <v>partially</v>
      </c>
      <c r="AL52" s="25" t="str">
        <f>INDEX(Monitoring_eng!$A$1:$CX$78,MATCH(Analysis!$A52,Monitoring_eng!$A:$A,0),MATCH(Analysis!AL$1,Monitoring_eng!$1:$1,0))</f>
        <v>no</v>
      </c>
      <c r="AM52" s="25" t="str">
        <f>INDEX(Monitoring_eng!$A$1:$CX$78,MATCH(Analysis!$A52,Monitoring_eng!$A:$A,0),MATCH(Analysis!AM$1,Monitoring_eng!$1:$1,0))</f>
        <v>no</v>
      </c>
      <c r="AN52" s="25" t="str">
        <f>INDEX(Monitoring_eng!$A$1:$CX$78,MATCH(Analysis!$A52,Monitoring_eng!$A:$A,0),MATCH(Analysis!AN$1,Monitoring_eng!$1:$1,0))</f>
        <v>yes</v>
      </c>
      <c r="AO52" s="25" t="str">
        <f>INDEX(Monitoring_eng!$A$1:$CX$78,MATCH(Analysis!$A52,Monitoring_eng!$A:$A,0),MATCH(Analysis!AO$1,Monitoring_eng!$1:$1,0))</f>
        <v>no</v>
      </c>
      <c r="AP52" s="25" t="str">
        <f>INDEX(Monitoring_eng!$A$1:$CX$78,MATCH(Analysis!$A52,Monitoring_eng!$A:$A,0),MATCH(Analysis!AP$1,Monitoring_eng!$1:$1,0))</f>
        <v>partially</v>
      </c>
      <c r="AQ52" s="25" t="str">
        <f>INDEX(Monitoring_eng!$A$1:$CX$78,MATCH(Analysis!$A52,Monitoring_eng!$A:$A,0),MATCH(Analysis!AQ$1,Monitoring_eng!$1:$1,0))</f>
        <v>yes</v>
      </c>
      <c r="AR52" s="25" t="str">
        <f>INDEX(Monitoring_eng!$A$1:$CX$78,MATCH(Analysis!$A52,Monitoring_eng!$A:$A,0),MATCH(Analysis!AR$1,Monitoring_eng!$1:$1,0))</f>
        <v>yes</v>
      </c>
      <c r="AS52" s="25" t="str">
        <f>INDEX(Monitoring_eng!$A$1:$CX$78,MATCH(Analysis!$A52,Monitoring_eng!$A:$A,0),MATCH(Analysis!AS$1,Monitoring_eng!$1:$1,0))</f>
        <v>no</v>
      </c>
      <c r="AT52" s="25" t="str">
        <f>INDEX(Monitoring_eng!$A$1:$CX$78,MATCH(Analysis!$A52,Monitoring_eng!$A:$A,0),MATCH(Analysis!AT$1,Monitoring_eng!$1:$1,0))</f>
        <v>no</v>
      </c>
      <c r="AU52" s="25" t="str">
        <f>INDEX(Monitoring_eng!$A$1:$CX$78,MATCH(Analysis!$A52,Monitoring_eng!$A:$A,0),MATCH(Analysis!AU$1,Monitoring_eng!$1:$1,0))</f>
        <v>partially</v>
      </c>
      <c r="AV52" s="25" t="str">
        <f>INDEX(Monitoring_eng!$A$1:$CX$78,MATCH(Analysis!$A52,Monitoring_eng!$A:$A,0),MATCH(Analysis!AV$1,Monitoring_eng!$1:$1,0))</f>
        <v>yes</v>
      </c>
      <c r="AW52" s="25" t="str">
        <f>INDEX(Monitoring_eng!$A$1:$CX$78,MATCH(Analysis!$A52,Monitoring_eng!$A:$A,0),MATCH(Analysis!AW$1,Monitoring_eng!$1:$1,0))</f>
        <v>yes</v>
      </c>
      <c r="AX52" s="25" t="str">
        <f>INDEX(Monitoring_eng!$A$1:$CX$78,MATCH(Analysis!$A52,Monitoring_eng!$A:$A,0),MATCH(Analysis!AX$1,Monitoring_eng!$1:$1,0))</f>
        <v>yes</v>
      </c>
      <c r="AY52" s="25" t="str">
        <f>INDEX(Monitoring_eng!$A$1:$CX$78,MATCH(Analysis!$A52,Monitoring_eng!$A:$A,0),MATCH(Analysis!AY$1,Monitoring_eng!$1:$1,0))</f>
        <v>yes</v>
      </c>
      <c r="AZ52" s="25" t="str">
        <f>INDEX(Monitoring_eng!$A$1:$CX$78,MATCH(Analysis!$A52,Monitoring_eng!$A:$A,0),MATCH(Analysis!AZ$1,Monitoring_eng!$1:$1,0))</f>
        <v>yes</v>
      </c>
      <c r="BA52" s="37" t="s">
        <v>621</v>
      </c>
      <c r="BB52" s="37">
        <f t="shared" si="0"/>
        <v>28</v>
      </c>
      <c r="BC52" s="37" t="s">
        <v>622</v>
      </c>
      <c r="BD52" s="37">
        <f t="shared" si="1"/>
        <v>17</v>
      </c>
      <c r="BE52" s="37" t="s">
        <v>623</v>
      </c>
      <c r="BF52" s="37">
        <f t="shared" si="2"/>
        <v>5</v>
      </c>
      <c r="BG52" s="37" t="s">
        <v>755</v>
      </c>
      <c r="BH52" s="37">
        <f t="shared" si="3"/>
        <v>0</v>
      </c>
      <c r="BI52" s="37">
        <f t="shared" si="4"/>
        <v>50</v>
      </c>
      <c r="BJ52" s="37">
        <f t="shared" si="5"/>
        <v>50</v>
      </c>
      <c r="BK52" s="37" t="str">
        <f t="shared" si="6"/>
        <v>yes</v>
      </c>
      <c r="BL52" s="37" t="str">
        <f t="shared" si="7"/>
        <v>no</v>
      </c>
      <c r="BM52" s="37">
        <f t="shared" si="8"/>
        <v>28</v>
      </c>
      <c r="BN52" s="37">
        <f t="shared" si="9"/>
        <v>17</v>
      </c>
      <c r="BO52" s="69">
        <f t="shared" si="10"/>
        <v>0.56000000000000005</v>
      </c>
      <c r="BP52" s="69">
        <f t="shared" si="11"/>
        <v>0.34</v>
      </c>
      <c r="BQ52" s="70">
        <f>COUNTIFS($C52:$AZ52,$BK52,Results!$T$87:$BQ$87,BQ$1)/((COUNTIF(Results!$T$87:$BQ$87,BQ$1)-COUNTIFS($C52:$AZ52,"N/A",Results!$T$87:$BQ$87,BQ$1)))</f>
        <v>0.52941176470588236</v>
      </c>
      <c r="BR52" s="70">
        <f>COUNTIFS($C52:$AZ52,$BK52,Results!$T$87:$BQ$87,BR$1)/((COUNTIF(Results!$T$87:$BQ$87,BR$1)-COUNTIFS($C52:$AZ52,"N/A",Results!$T$87:$BQ$87,BR$1)))</f>
        <v>0.75</v>
      </c>
      <c r="BS52" s="70">
        <f>COUNTIFS($C52:$AZ52,$BK52,Results!$T$87:$BQ$87,BS$1)/((COUNTIF(Results!$T$87:$BQ$87,BS$1)-COUNTIFS($C52:$AZ52,"N/A",Results!$T$87:$BQ$87,BS$1)))</f>
        <v>0.5</v>
      </c>
      <c r="BT52" s="70">
        <f>COUNTIFS($C52:$AZ52,$BK52,Results!$T$87:$BQ$87,BT$1)/((COUNTIF(Results!$T$87:$BQ$87,BT$1)-COUNTIFS($C52:$AZ52,"N/A",Results!$T$87:$BQ$87,BT$1)))</f>
        <v>0.46153846153846156</v>
      </c>
      <c r="BU52" s="70">
        <f>COUNTIFS($C52:$AZ52,$BK52,Results!$T$89:$BQ$89,BU$1)/((COUNTIF(Results!$T$89:$BQ$89,BU$1)-COUNTIFS($C52:$AZ52,"N/A",Results!$T$89:$BQ$89,BU$1)))</f>
        <v>0.4</v>
      </c>
      <c r="BV52" s="70">
        <f>COUNTIFS($C52:$AZ52,$BK52,Results!$T$89:$BQ$89,BV$1)/((COUNTIF(Results!$T$89:$BQ$89,BV$1)-COUNTIFS($C52:$AZ52,"N/A",Results!$T$89:$BQ$89,BV$1)))</f>
        <v>0.63636363636363635</v>
      </c>
      <c r="BW52" s="70">
        <f>COUNTIFS($C52:$AZ52,$BK52,Results!$T$89:$BQ$89,BW$1)/((COUNTIF(Results!$T$89:$BQ$89,BW$1)-COUNTIFS($C52:$AZ52,"N/A",Results!$T$89:$BQ$89,BW$1)))</f>
        <v>0.55555555555555558</v>
      </c>
      <c r="BX52" s="70">
        <f>COUNTIFS($C52:$AZ52,$BK52,Results!$T$89:$BQ$89,BX$1)/((COUNTIF(Results!$T$89:$BQ$89,BX$1)-COUNTIFS($C52:$AZ52,"N/A",Results!$T$89:$BQ$89,BX$1)))</f>
        <v>0.75</v>
      </c>
      <c r="BY52" s="70">
        <f>COUNTIFS($C52:$AZ52,$BK52,Results!$T$90:$BQ$90,BY$1)/((COUNTIF(Results!$T$90:$BQ$90,BY$1)-COUNTIFS($C52:$AZ52,"N/A",Results!$T$90:$BQ$90,BY$1)))</f>
        <v>0.47058823529411764</v>
      </c>
      <c r="BZ52" s="70">
        <f>COUNTIFS($C52:$AZ52,$BK52,Results!$T$90:$BQ$90,BZ$1)/((COUNTIF(Results!$T$90:$BQ$90,BZ$1)-COUNTIFS($C52:$AZ52,"N/A",Results!$T$90:$BQ$90,BZ$1)))</f>
        <v>0.6470588235294118</v>
      </c>
      <c r="CA52" s="70">
        <f>COUNTIFS($C52:$AZ52,$BK52,Results!$T$90:$BQ$90,CA$1)/((COUNTIF(Results!$T$90:$BQ$90,CA$1)-COUNTIFS($C52:$AZ52,"N/A",Results!$T$90:$BQ$90,CA$1)))</f>
        <v>0.5625</v>
      </c>
      <c r="CB52" s="70">
        <f>COUNTIFS($C52:$AZ52,$BK52,Results!$T$91:$BQ$91,CB$1)/((COUNTIF(Results!$T$91:$BQ$91,CB$1)-COUNTIFS($C52:$AZ52,"N/A",Results!$T$91:$BQ$91,CB$1)))</f>
        <v>0.6470588235294118</v>
      </c>
      <c r="CC52" s="70">
        <f>COUNTIFS($C52:$AZ52,$BK52,Results!$T$91:$BQ$91,CC$1)/((COUNTIF(Results!$T$91:$BQ$91,CC$1)-COUNTIFS($C52:$AZ52,"N/A",Results!$T$91:$BQ$91,CC$1)))</f>
        <v>0.47058823529411764</v>
      </c>
      <c r="CD52" s="37"/>
    </row>
    <row r="53" spans="1:82" x14ac:dyDescent="0.3">
      <c r="A53" s="37" t="s">
        <v>354</v>
      </c>
      <c r="B53" s="47" t="s">
        <v>159</v>
      </c>
      <c r="C53" s="25" t="str">
        <f>INDEX(Monitoring_eng!$A$1:$CX$78,MATCH(Analysis!$A53,Monitoring_eng!$A:$A,0),MATCH(Analysis!C$1,Monitoring_eng!$1:$1,0))</f>
        <v>yes</v>
      </c>
      <c r="D53" s="25" t="str">
        <f>INDEX(Monitoring_eng!$A$1:$CX$78,MATCH(Analysis!$A53,Monitoring_eng!$A:$A,0),MATCH(Analysis!D$1,Monitoring_eng!$1:$1,0))</f>
        <v>no</v>
      </c>
      <c r="E53" s="25" t="str">
        <f>INDEX(Monitoring_eng!$A$1:$CX$78,MATCH(Analysis!$A53,Monitoring_eng!$A:$A,0),MATCH(Analysis!E$1,Monitoring_eng!$1:$1,0))</f>
        <v>no</v>
      </c>
      <c r="F53" s="25" t="str">
        <f>INDEX(Monitoring_eng!$A$1:$CX$78,MATCH(Analysis!$A53,Monitoring_eng!$A:$A,0),MATCH(Analysis!F$1,Monitoring_eng!$1:$1,0))</f>
        <v>no</v>
      </c>
      <c r="G53" s="25" t="str">
        <f>INDEX(Monitoring_eng!$A$1:$CX$78,MATCH(Analysis!$A53,Monitoring_eng!$A:$A,0),MATCH(Analysis!G$1,Monitoring_eng!$1:$1,0))</f>
        <v>no</v>
      </c>
      <c r="H53" s="25" t="str">
        <f>INDEX(Monitoring_eng!$A$1:$CX$78,MATCH(Analysis!$A53,Monitoring_eng!$A:$A,0),MATCH(Analysis!H$1,Monitoring_eng!$1:$1,0))</f>
        <v>yes</v>
      </c>
      <c r="I53" s="25" t="str">
        <f>INDEX(Monitoring_eng!$A$1:$CX$78,MATCH(Analysis!$A53,Monitoring_eng!$A:$A,0),MATCH(Analysis!I$1,Monitoring_eng!$1:$1,0))</f>
        <v>yes</v>
      </c>
      <c r="J53" s="25" t="str">
        <f>INDEX(Monitoring_eng!$A$1:$CX$78,MATCH(Analysis!$A53,Monitoring_eng!$A:$A,0),MATCH(Analysis!J$1,Monitoring_eng!$1:$1,0))</f>
        <v>yes</v>
      </c>
      <c r="K53" s="25" t="str">
        <f>INDEX(Monitoring_eng!$A$1:$CX$78,MATCH(Analysis!$A53,Monitoring_eng!$A:$A,0),MATCH(Analysis!K$1,Monitoring_eng!$1:$1,0))</f>
        <v>no</v>
      </c>
      <c r="L53" s="25" t="str">
        <f>INDEX(Monitoring_eng!$A$1:$CX$78,MATCH(Analysis!$A53,Monitoring_eng!$A:$A,0),MATCH(Analysis!L$1,Monitoring_eng!$1:$1,0))</f>
        <v>no</v>
      </c>
      <c r="M53" s="25" t="str">
        <f>INDEX(Monitoring_eng!$A$1:$CX$78,MATCH(Analysis!$A53,Monitoring_eng!$A:$A,0),MATCH(Analysis!M$1,Monitoring_eng!$1:$1,0))</f>
        <v>no</v>
      </c>
      <c r="N53" s="25" t="str">
        <f>INDEX(Monitoring_eng!$A$1:$CX$78,MATCH(Analysis!$A53,Monitoring_eng!$A:$A,0),MATCH(Analysis!N$1,Monitoring_eng!$1:$1,0))</f>
        <v>no</v>
      </c>
      <c r="O53" s="25" t="str">
        <f>INDEX(Monitoring_eng!$A$1:$CX$78,MATCH(Analysis!$A53,Monitoring_eng!$A:$A,0),MATCH(Analysis!O$1,Monitoring_eng!$1:$1,0))</f>
        <v>no</v>
      </c>
      <c r="P53" s="25" t="str">
        <f>INDEX(Monitoring_eng!$A$1:$CX$78,MATCH(Analysis!$A53,Monitoring_eng!$A:$A,0),MATCH(Analysis!P$1,Monitoring_eng!$1:$1,0))</f>
        <v>yes</v>
      </c>
      <c r="Q53" s="25" t="str">
        <f>INDEX(Monitoring_eng!$A$1:$CX$78,MATCH(Analysis!$A53,Monitoring_eng!$A:$A,0),MATCH(Analysis!Q$1,Monitoring_eng!$1:$1,0))</f>
        <v>yes</v>
      </c>
      <c r="R53" s="25" t="str">
        <f>INDEX(Monitoring_eng!$A$1:$CX$78,MATCH(Analysis!$A53,Monitoring_eng!$A:$A,0),MATCH(Analysis!R$1,Monitoring_eng!$1:$1,0))</f>
        <v>no</v>
      </c>
      <c r="S53" s="25" t="str">
        <f>INDEX(Monitoring_eng!$A$1:$CX$78,MATCH(Analysis!$A53,Monitoring_eng!$A:$A,0),MATCH(Analysis!S$1,Monitoring_eng!$1:$1,0))</f>
        <v>no</v>
      </c>
      <c r="T53" s="25" t="str">
        <f>INDEX(Monitoring_eng!$A$1:$CX$78,MATCH(Analysis!$A53,Monitoring_eng!$A:$A,0),MATCH(Analysis!T$1,Monitoring_eng!$1:$1,0))</f>
        <v>no</v>
      </c>
      <c r="U53" s="25" t="str">
        <f>INDEX(Monitoring_eng!$A$1:$CX$78,MATCH(Analysis!$A53,Monitoring_eng!$A:$A,0),MATCH(Analysis!U$1,Monitoring_eng!$1:$1,0))</f>
        <v>partially</v>
      </c>
      <c r="V53" s="25" t="str">
        <f>INDEX(Monitoring_eng!$A$1:$CX$78,MATCH(Analysis!$A53,Monitoring_eng!$A:$A,0),MATCH(Analysis!V$1,Monitoring_eng!$1:$1,0))</f>
        <v>no</v>
      </c>
      <c r="W53" s="25" t="str">
        <f>INDEX(Monitoring_eng!$A$1:$CX$78,MATCH(Analysis!$A53,Monitoring_eng!$A:$A,0),MATCH(Analysis!W$1,Monitoring_eng!$1:$1,0))</f>
        <v>no</v>
      </c>
      <c r="X53" s="25" t="str">
        <f>INDEX(Monitoring_eng!$A$1:$CX$78,MATCH(Analysis!$A53,Monitoring_eng!$A:$A,0),MATCH(Analysis!X$1,Monitoring_eng!$1:$1,0))</f>
        <v>yes</v>
      </c>
      <c r="Y53" s="25" t="str">
        <f>INDEX(Monitoring_eng!$A$1:$CX$78,MATCH(Analysis!$A53,Monitoring_eng!$A:$A,0),MATCH(Analysis!Y$1,Monitoring_eng!$1:$1,0))</f>
        <v>no</v>
      </c>
      <c r="Z53" s="25" t="str">
        <f>INDEX(Monitoring_eng!$A$1:$CX$78,MATCH(Analysis!$A53,Monitoring_eng!$A:$A,0),MATCH(Analysis!Z$1,Monitoring_eng!$1:$1,0))</f>
        <v>yes</v>
      </c>
      <c r="AA53" s="25" t="str">
        <f>INDEX(Monitoring_eng!$A$1:$CX$78,MATCH(Analysis!$A53,Monitoring_eng!$A:$A,0),MATCH(Analysis!AA$1,Monitoring_eng!$1:$1,0))</f>
        <v>yes</v>
      </c>
      <c r="AB53" s="25" t="str">
        <f>INDEX(Monitoring_eng!$A$1:$CX$78,MATCH(Analysis!$A53,Monitoring_eng!$A:$A,0),MATCH(Analysis!AB$1,Monitoring_eng!$1:$1,0))</f>
        <v>no</v>
      </c>
      <c r="AC53" s="25" t="str">
        <f>INDEX(Monitoring_eng!$A$1:$CX$78,MATCH(Analysis!$A53,Monitoring_eng!$A:$A,0),MATCH(Analysis!AC$1,Monitoring_eng!$1:$1,0))</f>
        <v>no</v>
      </c>
      <c r="AD53" s="25" t="str">
        <f>INDEX(Monitoring_eng!$A$1:$CX$78,MATCH(Analysis!$A53,Monitoring_eng!$A:$A,0),MATCH(Analysis!AD$1,Monitoring_eng!$1:$1,0))</f>
        <v>no</v>
      </c>
      <c r="AE53" s="25" t="str">
        <f>INDEX(Monitoring_eng!$A$1:$CX$78,MATCH(Analysis!$A53,Monitoring_eng!$A:$A,0),MATCH(Analysis!AE$1,Monitoring_eng!$1:$1,0))</f>
        <v>yes</v>
      </c>
      <c r="AF53" s="25" t="str">
        <f>INDEX(Monitoring_eng!$A$1:$CX$78,MATCH(Analysis!$A53,Monitoring_eng!$A:$A,0),MATCH(Analysis!AF$1,Monitoring_eng!$1:$1,0))</f>
        <v>yes</v>
      </c>
      <c r="AG53" s="25" t="str">
        <f>INDEX(Monitoring_eng!$A$1:$CX$78,MATCH(Analysis!$A53,Monitoring_eng!$A:$A,0),MATCH(Analysis!AG$1,Monitoring_eng!$1:$1,0))</f>
        <v>yes</v>
      </c>
      <c r="AH53" s="25" t="str">
        <f>INDEX(Monitoring_eng!$A$1:$CX$78,MATCH(Analysis!$A53,Monitoring_eng!$A:$A,0),MATCH(Analysis!AH$1,Monitoring_eng!$1:$1,0))</f>
        <v>yes</v>
      </c>
      <c r="AI53" s="25" t="str">
        <f>INDEX(Monitoring_eng!$A$1:$CX$78,MATCH(Analysis!$A53,Monitoring_eng!$A:$A,0),MATCH(Analysis!AI$1,Monitoring_eng!$1:$1,0))</f>
        <v>partially</v>
      </c>
      <c r="AJ53" s="25" t="str">
        <f>INDEX(Monitoring_eng!$A$1:$CX$78,MATCH(Analysis!$A53,Monitoring_eng!$A:$A,0),MATCH(Analysis!AJ$1,Monitoring_eng!$1:$1,0))</f>
        <v>no</v>
      </c>
      <c r="AK53" s="25" t="str">
        <f>INDEX(Monitoring_eng!$A$1:$CX$78,MATCH(Analysis!$A53,Monitoring_eng!$A:$A,0),MATCH(Analysis!AK$1,Monitoring_eng!$1:$1,0))</f>
        <v>no</v>
      </c>
      <c r="AL53" s="25" t="str">
        <f>INDEX(Monitoring_eng!$A$1:$CX$78,MATCH(Analysis!$A53,Monitoring_eng!$A:$A,0),MATCH(Analysis!AL$1,Monitoring_eng!$1:$1,0))</f>
        <v>no</v>
      </c>
      <c r="AM53" s="25" t="str">
        <f>INDEX(Monitoring_eng!$A$1:$CX$78,MATCH(Analysis!$A53,Monitoring_eng!$A:$A,0),MATCH(Analysis!AM$1,Monitoring_eng!$1:$1,0))</f>
        <v>no</v>
      </c>
      <c r="AN53" s="25" t="str">
        <f>INDEX(Monitoring_eng!$A$1:$CX$78,MATCH(Analysis!$A53,Monitoring_eng!$A:$A,0),MATCH(Analysis!AN$1,Monitoring_eng!$1:$1,0))</f>
        <v>yes</v>
      </c>
      <c r="AO53" s="25" t="str">
        <f>INDEX(Monitoring_eng!$A$1:$CX$78,MATCH(Analysis!$A53,Monitoring_eng!$A:$A,0),MATCH(Analysis!AO$1,Monitoring_eng!$1:$1,0))</f>
        <v>no</v>
      </c>
      <c r="AP53" s="25" t="str">
        <f>INDEX(Monitoring_eng!$A$1:$CX$78,MATCH(Analysis!$A53,Monitoring_eng!$A:$A,0),MATCH(Analysis!AP$1,Monitoring_eng!$1:$1,0))</f>
        <v>yes</v>
      </c>
      <c r="AQ53" s="25" t="str">
        <f>INDEX(Monitoring_eng!$A$1:$CX$78,MATCH(Analysis!$A53,Monitoring_eng!$A:$A,0),MATCH(Analysis!AQ$1,Monitoring_eng!$1:$1,0))</f>
        <v>yes</v>
      </c>
      <c r="AR53" s="25" t="str">
        <f>INDEX(Monitoring_eng!$A$1:$CX$78,MATCH(Analysis!$A53,Monitoring_eng!$A:$A,0),MATCH(Analysis!AR$1,Monitoring_eng!$1:$1,0))</f>
        <v>yes</v>
      </c>
      <c r="AS53" s="25" t="str">
        <f>INDEX(Monitoring_eng!$A$1:$CX$78,MATCH(Analysis!$A53,Monitoring_eng!$A:$A,0),MATCH(Analysis!AS$1,Monitoring_eng!$1:$1,0))</f>
        <v>yes</v>
      </c>
      <c r="AT53" s="25" t="str">
        <f>INDEX(Monitoring_eng!$A$1:$CX$78,MATCH(Analysis!$A53,Monitoring_eng!$A:$A,0),MATCH(Analysis!AT$1,Monitoring_eng!$1:$1,0))</f>
        <v>no</v>
      </c>
      <c r="AU53" s="25" t="str">
        <f>INDEX(Monitoring_eng!$A$1:$CX$78,MATCH(Analysis!$A53,Monitoring_eng!$A:$A,0),MATCH(Analysis!AU$1,Monitoring_eng!$1:$1,0))</f>
        <v>yes</v>
      </c>
      <c r="AV53" s="25" t="str">
        <f>INDEX(Monitoring_eng!$A$1:$CX$78,MATCH(Analysis!$A53,Monitoring_eng!$A:$A,0),MATCH(Analysis!AV$1,Monitoring_eng!$1:$1,0))</f>
        <v>no</v>
      </c>
      <c r="AW53" s="25" t="str">
        <f>INDEX(Monitoring_eng!$A$1:$CX$78,MATCH(Analysis!$A53,Monitoring_eng!$A:$A,0),MATCH(Analysis!AW$1,Monitoring_eng!$1:$1,0))</f>
        <v>no</v>
      </c>
      <c r="AX53" s="25" t="str">
        <f>INDEX(Monitoring_eng!$A$1:$CX$78,MATCH(Analysis!$A53,Monitoring_eng!$A:$A,0),MATCH(Analysis!AX$1,Monitoring_eng!$1:$1,0))</f>
        <v>yes</v>
      </c>
      <c r="AY53" s="25" t="str">
        <f>INDEX(Monitoring_eng!$A$1:$CX$78,MATCH(Analysis!$A53,Monitoring_eng!$A:$A,0),MATCH(Analysis!AY$1,Monitoring_eng!$1:$1,0))</f>
        <v>yes</v>
      </c>
      <c r="AZ53" s="25" t="str">
        <f>INDEX(Monitoring_eng!$A$1:$CX$78,MATCH(Analysis!$A53,Monitoring_eng!$A:$A,0),MATCH(Analysis!AZ$1,Monitoring_eng!$1:$1,0))</f>
        <v>no</v>
      </c>
      <c r="BA53" s="37" t="s">
        <v>621</v>
      </c>
      <c r="BB53" s="37">
        <f t="shared" si="0"/>
        <v>21</v>
      </c>
      <c r="BC53" s="37" t="s">
        <v>622</v>
      </c>
      <c r="BD53" s="37">
        <f t="shared" si="1"/>
        <v>27</v>
      </c>
      <c r="BE53" s="37" t="s">
        <v>623</v>
      </c>
      <c r="BF53" s="37">
        <f t="shared" si="2"/>
        <v>2</v>
      </c>
      <c r="BG53" s="37" t="s">
        <v>755</v>
      </c>
      <c r="BH53" s="37">
        <f t="shared" si="3"/>
        <v>0</v>
      </c>
      <c r="BI53" s="37">
        <f t="shared" si="4"/>
        <v>50</v>
      </c>
      <c r="BJ53" s="37">
        <f t="shared" si="5"/>
        <v>50</v>
      </c>
      <c r="BK53" s="37" t="str">
        <f t="shared" si="6"/>
        <v>yes</v>
      </c>
      <c r="BL53" s="37" t="str">
        <f t="shared" si="7"/>
        <v>no</v>
      </c>
      <c r="BM53" s="37">
        <f t="shared" si="8"/>
        <v>21</v>
      </c>
      <c r="BN53" s="37">
        <f t="shared" si="9"/>
        <v>27</v>
      </c>
      <c r="BO53" s="69">
        <f t="shared" si="10"/>
        <v>0.42</v>
      </c>
      <c r="BP53" s="69">
        <f t="shared" si="11"/>
        <v>0.54</v>
      </c>
      <c r="BQ53" s="70">
        <f>COUNTIFS($C53:$AZ53,$BK53,Results!$T$87:$BQ$87,BQ$1)/((COUNTIF(Results!$T$87:$BQ$87,BQ$1)-COUNTIFS($C53:$AZ53,"N/A",Results!$T$87:$BQ$87,BQ$1)))</f>
        <v>0.41176470588235292</v>
      </c>
      <c r="BR53" s="70">
        <f>COUNTIFS($C53:$AZ53,$BK53,Results!$T$87:$BQ$87,BR$1)/((COUNTIF(Results!$T$87:$BQ$87,BR$1)-COUNTIFS($C53:$AZ53,"N/A",Results!$T$87:$BQ$87,BR$1)))</f>
        <v>0.58333333333333337</v>
      </c>
      <c r="BS53" s="70">
        <f>COUNTIFS($C53:$AZ53,$BK53,Results!$T$87:$BQ$87,BS$1)/((COUNTIF(Results!$T$87:$BQ$87,BS$1)-COUNTIFS($C53:$AZ53,"N/A",Results!$T$87:$BQ$87,BS$1)))</f>
        <v>0.25</v>
      </c>
      <c r="BT53" s="70">
        <f>COUNTIFS($C53:$AZ53,$BK53,Results!$T$87:$BQ$87,BT$1)/((COUNTIF(Results!$T$87:$BQ$87,BT$1)-COUNTIFS($C53:$AZ53,"N/A",Results!$T$87:$BQ$87,BT$1)))</f>
        <v>0.38461538461538464</v>
      </c>
      <c r="BU53" s="70">
        <f>COUNTIFS($C53:$AZ53,$BK53,Results!$T$89:$BQ$89,BU$1)/((COUNTIF(Results!$T$89:$BQ$89,BU$1)-COUNTIFS($C53:$AZ53,"N/A",Results!$T$89:$BQ$89,BU$1)))</f>
        <v>0.4</v>
      </c>
      <c r="BV53" s="70">
        <f>COUNTIFS($C53:$AZ53,$BK53,Results!$T$89:$BQ$89,BV$1)/((COUNTIF(Results!$T$89:$BQ$89,BV$1)-COUNTIFS($C53:$AZ53,"N/A",Results!$T$89:$BQ$89,BV$1)))</f>
        <v>0.40909090909090912</v>
      </c>
      <c r="BW53" s="70">
        <f>COUNTIFS($C53:$AZ53,$BK53,Results!$T$89:$BQ$89,BW$1)/((COUNTIF(Results!$T$89:$BQ$89,BW$1)-COUNTIFS($C53:$AZ53,"N/A",Results!$T$89:$BQ$89,BW$1)))</f>
        <v>0.44444444444444442</v>
      </c>
      <c r="BX53" s="70">
        <f>COUNTIFS($C53:$AZ53,$BK53,Results!$T$89:$BQ$89,BX$1)/((COUNTIF(Results!$T$89:$BQ$89,BX$1)-COUNTIFS($C53:$AZ53,"N/A",Results!$T$89:$BQ$89,BX$1)))</f>
        <v>0.5</v>
      </c>
      <c r="BY53" s="70">
        <f>COUNTIFS($C53:$AZ53,$BK53,Results!$T$90:$BQ$90,BY$1)/((COUNTIF(Results!$T$90:$BQ$90,BY$1)-COUNTIFS($C53:$AZ53,"N/A",Results!$T$90:$BQ$90,BY$1)))</f>
        <v>0.35294117647058826</v>
      </c>
      <c r="BZ53" s="70">
        <f>COUNTIFS($C53:$AZ53,$BK53,Results!$T$90:$BQ$90,BZ$1)/((COUNTIF(Results!$T$90:$BQ$90,BZ$1)-COUNTIFS($C53:$AZ53,"N/A",Results!$T$90:$BQ$90,BZ$1)))</f>
        <v>0.47058823529411764</v>
      </c>
      <c r="CA53" s="70">
        <f>COUNTIFS($C53:$AZ53,$BK53,Results!$T$90:$BQ$90,CA$1)/((COUNTIF(Results!$T$90:$BQ$90,CA$1)-COUNTIFS($C53:$AZ53,"N/A",Results!$T$90:$BQ$90,CA$1)))</f>
        <v>0.4375</v>
      </c>
      <c r="CB53" s="70">
        <f>COUNTIFS($C53:$AZ53,$BK53,Results!$T$91:$BQ$91,CB$1)/((COUNTIF(Results!$T$91:$BQ$91,CB$1)-COUNTIFS($C53:$AZ53,"N/A",Results!$T$91:$BQ$91,CB$1)))</f>
        <v>0.47058823529411764</v>
      </c>
      <c r="CC53" s="70">
        <f>COUNTIFS($C53:$AZ53,$BK53,Results!$T$91:$BQ$91,CC$1)/((COUNTIF(Results!$T$91:$BQ$91,CC$1)-COUNTIFS($C53:$AZ53,"N/A",Results!$T$91:$BQ$91,CC$1)))</f>
        <v>0.35294117647058826</v>
      </c>
      <c r="CD53" s="37"/>
    </row>
    <row r="54" spans="1:82" x14ac:dyDescent="0.3">
      <c r="A54" s="37" t="s">
        <v>355</v>
      </c>
      <c r="B54" s="47" t="s">
        <v>160</v>
      </c>
      <c r="C54" s="25" t="str">
        <f>INDEX(Monitoring_eng!$A$1:$CX$78,MATCH(Analysis!$A54,Monitoring_eng!$A:$A,0),MATCH(Analysis!C$1,Monitoring_eng!$1:$1,0))</f>
        <v>yes</v>
      </c>
      <c r="D54" s="25" t="str">
        <f>INDEX(Monitoring_eng!$A$1:$CX$78,MATCH(Analysis!$A54,Monitoring_eng!$A:$A,0),MATCH(Analysis!D$1,Monitoring_eng!$1:$1,0))</f>
        <v>yes</v>
      </c>
      <c r="E54" s="25" t="str">
        <f>INDEX(Monitoring_eng!$A$1:$CX$78,MATCH(Analysis!$A54,Monitoring_eng!$A:$A,0),MATCH(Analysis!E$1,Monitoring_eng!$1:$1,0))</f>
        <v>no</v>
      </c>
      <c r="F54" s="25" t="str">
        <f>INDEX(Monitoring_eng!$A$1:$CX$78,MATCH(Analysis!$A54,Monitoring_eng!$A:$A,0),MATCH(Analysis!F$1,Monitoring_eng!$1:$1,0))</f>
        <v>no</v>
      </c>
      <c r="G54" s="25" t="str">
        <f>INDEX(Monitoring_eng!$A$1:$CX$78,MATCH(Analysis!$A54,Monitoring_eng!$A:$A,0),MATCH(Analysis!G$1,Monitoring_eng!$1:$1,0))</f>
        <v>no</v>
      </c>
      <c r="H54" s="25" t="str">
        <f>INDEX(Monitoring_eng!$A$1:$CX$78,MATCH(Analysis!$A54,Monitoring_eng!$A:$A,0),MATCH(Analysis!H$1,Monitoring_eng!$1:$1,0))</f>
        <v>yes</v>
      </c>
      <c r="I54" s="25" t="str">
        <f>INDEX(Monitoring_eng!$A$1:$CX$78,MATCH(Analysis!$A54,Monitoring_eng!$A:$A,0),MATCH(Analysis!I$1,Monitoring_eng!$1:$1,0))</f>
        <v>yes</v>
      </c>
      <c r="J54" s="25" t="str">
        <f>INDEX(Monitoring_eng!$A$1:$CX$78,MATCH(Analysis!$A54,Monitoring_eng!$A:$A,0),MATCH(Analysis!J$1,Monitoring_eng!$1:$1,0))</f>
        <v>no</v>
      </c>
      <c r="K54" s="25" t="str">
        <f>INDEX(Monitoring_eng!$A$1:$CX$78,MATCH(Analysis!$A54,Monitoring_eng!$A:$A,0),MATCH(Analysis!K$1,Monitoring_eng!$1:$1,0))</f>
        <v>yes</v>
      </c>
      <c r="L54" s="25" t="str">
        <f>INDEX(Monitoring_eng!$A$1:$CX$78,MATCH(Analysis!$A54,Monitoring_eng!$A:$A,0),MATCH(Analysis!L$1,Monitoring_eng!$1:$1,0))</f>
        <v>no</v>
      </c>
      <c r="M54" s="25" t="str">
        <f>INDEX(Monitoring_eng!$A$1:$CX$78,MATCH(Analysis!$A54,Monitoring_eng!$A:$A,0),MATCH(Analysis!M$1,Monitoring_eng!$1:$1,0))</f>
        <v>yes</v>
      </c>
      <c r="N54" s="25" t="str">
        <f>INDEX(Monitoring_eng!$A$1:$CX$78,MATCH(Analysis!$A54,Monitoring_eng!$A:$A,0),MATCH(Analysis!N$1,Monitoring_eng!$1:$1,0))</f>
        <v>no</v>
      </c>
      <c r="O54" s="25" t="str">
        <f>INDEX(Monitoring_eng!$A$1:$CX$78,MATCH(Analysis!$A54,Monitoring_eng!$A:$A,0),MATCH(Analysis!O$1,Monitoring_eng!$1:$1,0))</f>
        <v>no</v>
      </c>
      <c r="P54" s="25" t="str">
        <f>INDEX(Monitoring_eng!$A$1:$CX$78,MATCH(Analysis!$A54,Monitoring_eng!$A:$A,0),MATCH(Analysis!P$1,Monitoring_eng!$1:$1,0))</f>
        <v>yes</v>
      </c>
      <c r="Q54" s="25" t="str">
        <f>INDEX(Monitoring_eng!$A$1:$CX$78,MATCH(Analysis!$A54,Monitoring_eng!$A:$A,0),MATCH(Analysis!Q$1,Monitoring_eng!$1:$1,0))</f>
        <v>yes</v>
      </c>
      <c r="R54" s="25" t="str">
        <f>INDEX(Monitoring_eng!$A$1:$CX$78,MATCH(Analysis!$A54,Monitoring_eng!$A:$A,0),MATCH(Analysis!R$1,Monitoring_eng!$1:$1,0))</f>
        <v>no</v>
      </c>
      <c r="S54" s="25" t="str">
        <f>INDEX(Monitoring_eng!$A$1:$CX$78,MATCH(Analysis!$A54,Monitoring_eng!$A:$A,0),MATCH(Analysis!S$1,Monitoring_eng!$1:$1,0))</f>
        <v>no</v>
      </c>
      <c r="T54" s="25" t="str">
        <f>INDEX(Monitoring_eng!$A$1:$CX$78,MATCH(Analysis!$A54,Monitoring_eng!$A:$A,0),MATCH(Analysis!T$1,Monitoring_eng!$1:$1,0))</f>
        <v>no</v>
      </c>
      <c r="U54" s="25" t="str">
        <f>INDEX(Monitoring_eng!$A$1:$CX$78,MATCH(Analysis!$A54,Monitoring_eng!$A:$A,0),MATCH(Analysis!U$1,Monitoring_eng!$1:$1,0))</f>
        <v>no</v>
      </c>
      <c r="V54" s="25" t="str">
        <f>INDEX(Monitoring_eng!$A$1:$CX$78,MATCH(Analysis!$A54,Monitoring_eng!$A:$A,0),MATCH(Analysis!V$1,Monitoring_eng!$1:$1,0))</f>
        <v>yes</v>
      </c>
      <c r="W54" s="25" t="str">
        <f>INDEX(Monitoring_eng!$A$1:$CX$78,MATCH(Analysis!$A54,Monitoring_eng!$A:$A,0),MATCH(Analysis!W$1,Monitoring_eng!$1:$1,0))</f>
        <v>yes</v>
      </c>
      <c r="X54" s="25" t="str">
        <f>INDEX(Monitoring_eng!$A$1:$CX$78,MATCH(Analysis!$A54,Monitoring_eng!$A:$A,0),MATCH(Analysis!X$1,Monitoring_eng!$1:$1,0))</f>
        <v>yes</v>
      </c>
      <c r="Y54" s="25" t="str">
        <f>INDEX(Monitoring_eng!$A$1:$CX$78,MATCH(Analysis!$A54,Monitoring_eng!$A:$A,0),MATCH(Analysis!Y$1,Monitoring_eng!$1:$1,0))</f>
        <v>no</v>
      </c>
      <c r="Z54" s="25" t="str">
        <f>INDEX(Monitoring_eng!$A$1:$CX$78,MATCH(Analysis!$A54,Monitoring_eng!$A:$A,0),MATCH(Analysis!Z$1,Monitoring_eng!$1:$1,0))</f>
        <v>yes</v>
      </c>
      <c r="AA54" s="25" t="str">
        <f>INDEX(Monitoring_eng!$A$1:$CX$78,MATCH(Analysis!$A54,Monitoring_eng!$A:$A,0),MATCH(Analysis!AA$1,Monitoring_eng!$1:$1,0))</f>
        <v>yes</v>
      </c>
      <c r="AB54" s="25" t="str">
        <f>INDEX(Monitoring_eng!$A$1:$CX$78,MATCH(Analysis!$A54,Monitoring_eng!$A:$A,0),MATCH(Analysis!AB$1,Monitoring_eng!$1:$1,0))</f>
        <v>yes</v>
      </c>
      <c r="AC54" s="25" t="str">
        <f>INDEX(Monitoring_eng!$A$1:$CX$78,MATCH(Analysis!$A54,Monitoring_eng!$A:$A,0),MATCH(Analysis!AC$1,Monitoring_eng!$1:$1,0))</f>
        <v>no</v>
      </c>
      <c r="AD54" s="25" t="str">
        <f>INDEX(Monitoring_eng!$A$1:$CX$78,MATCH(Analysis!$A54,Monitoring_eng!$A:$A,0),MATCH(Analysis!AD$1,Monitoring_eng!$1:$1,0))</f>
        <v>yes</v>
      </c>
      <c r="AE54" s="25" t="str">
        <f>INDEX(Monitoring_eng!$A$1:$CX$78,MATCH(Analysis!$A54,Monitoring_eng!$A:$A,0),MATCH(Analysis!AE$1,Monitoring_eng!$1:$1,0))</f>
        <v>yes</v>
      </c>
      <c r="AF54" s="25" t="str">
        <f>INDEX(Monitoring_eng!$A$1:$CX$78,MATCH(Analysis!$A54,Monitoring_eng!$A:$A,0),MATCH(Analysis!AF$1,Monitoring_eng!$1:$1,0))</f>
        <v>no</v>
      </c>
      <c r="AG54" s="25" t="str">
        <f>INDEX(Monitoring_eng!$A$1:$CX$78,MATCH(Analysis!$A54,Monitoring_eng!$A:$A,0),MATCH(Analysis!AG$1,Monitoring_eng!$1:$1,0))</f>
        <v>no</v>
      </c>
      <c r="AH54" s="25" t="str">
        <f>INDEX(Monitoring_eng!$A$1:$CX$78,MATCH(Analysis!$A54,Monitoring_eng!$A:$A,0),MATCH(Analysis!AH$1,Monitoring_eng!$1:$1,0))</f>
        <v>no</v>
      </c>
      <c r="AI54" s="25" t="str">
        <f>INDEX(Monitoring_eng!$A$1:$CX$78,MATCH(Analysis!$A54,Monitoring_eng!$A:$A,0),MATCH(Analysis!AI$1,Monitoring_eng!$1:$1,0))</f>
        <v>partially</v>
      </c>
      <c r="AJ54" s="25" t="str">
        <f>INDEX(Monitoring_eng!$A$1:$CX$78,MATCH(Analysis!$A54,Monitoring_eng!$A:$A,0),MATCH(Analysis!AJ$1,Monitoring_eng!$1:$1,0))</f>
        <v>no</v>
      </c>
      <c r="AK54" s="25" t="str">
        <f>INDEX(Monitoring_eng!$A$1:$CX$78,MATCH(Analysis!$A54,Monitoring_eng!$A:$A,0),MATCH(Analysis!AK$1,Monitoring_eng!$1:$1,0))</f>
        <v>no</v>
      </c>
      <c r="AL54" s="25" t="str">
        <f>INDEX(Monitoring_eng!$A$1:$CX$78,MATCH(Analysis!$A54,Monitoring_eng!$A:$A,0),MATCH(Analysis!AL$1,Monitoring_eng!$1:$1,0))</f>
        <v>yes</v>
      </c>
      <c r="AM54" s="25" t="str">
        <f>INDEX(Monitoring_eng!$A$1:$CX$78,MATCH(Analysis!$A54,Monitoring_eng!$A:$A,0),MATCH(Analysis!AM$1,Monitoring_eng!$1:$1,0))</f>
        <v>no</v>
      </c>
      <c r="AN54" s="25" t="str">
        <f>INDEX(Monitoring_eng!$A$1:$CX$78,MATCH(Analysis!$A54,Monitoring_eng!$A:$A,0),MATCH(Analysis!AN$1,Monitoring_eng!$1:$1,0))</f>
        <v>yes</v>
      </c>
      <c r="AO54" s="25" t="str">
        <f>INDEX(Monitoring_eng!$A$1:$CX$78,MATCH(Analysis!$A54,Monitoring_eng!$A:$A,0),MATCH(Analysis!AO$1,Monitoring_eng!$1:$1,0))</f>
        <v>no</v>
      </c>
      <c r="AP54" s="25" t="str">
        <f>INDEX(Monitoring_eng!$A$1:$CX$78,MATCH(Analysis!$A54,Monitoring_eng!$A:$A,0),MATCH(Analysis!AP$1,Monitoring_eng!$1:$1,0))</f>
        <v>no</v>
      </c>
      <c r="AQ54" s="25" t="str">
        <f>INDEX(Monitoring_eng!$A$1:$CX$78,MATCH(Analysis!$A54,Monitoring_eng!$A:$A,0),MATCH(Analysis!AQ$1,Monitoring_eng!$1:$1,0))</f>
        <v>partially</v>
      </c>
      <c r="AR54" s="25" t="str">
        <f>INDEX(Monitoring_eng!$A$1:$CX$78,MATCH(Analysis!$A54,Monitoring_eng!$A:$A,0),MATCH(Analysis!AR$1,Monitoring_eng!$1:$1,0))</f>
        <v>no</v>
      </c>
      <c r="AS54" s="25" t="str">
        <f>INDEX(Monitoring_eng!$A$1:$CX$78,MATCH(Analysis!$A54,Monitoring_eng!$A:$A,0),MATCH(Analysis!AS$1,Monitoring_eng!$1:$1,0))</f>
        <v>yes</v>
      </c>
      <c r="AT54" s="25" t="str">
        <f>INDEX(Monitoring_eng!$A$1:$CX$78,MATCH(Analysis!$A54,Monitoring_eng!$A:$A,0),MATCH(Analysis!AT$1,Monitoring_eng!$1:$1,0))</f>
        <v>partially</v>
      </c>
      <c r="AU54" s="25" t="str">
        <f>INDEX(Monitoring_eng!$A$1:$CX$78,MATCH(Analysis!$A54,Monitoring_eng!$A:$A,0),MATCH(Analysis!AU$1,Monitoring_eng!$1:$1,0))</f>
        <v>no</v>
      </c>
      <c r="AV54" s="25" t="str">
        <f>INDEX(Monitoring_eng!$A$1:$CX$78,MATCH(Analysis!$A54,Monitoring_eng!$A:$A,0),MATCH(Analysis!AV$1,Monitoring_eng!$1:$1,0))</f>
        <v>yes</v>
      </c>
      <c r="AW54" s="25" t="str">
        <f>INDEX(Monitoring_eng!$A$1:$CX$78,MATCH(Analysis!$A54,Monitoring_eng!$A:$A,0),MATCH(Analysis!AW$1,Monitoring_eng!$1:$1,0))</f>
        <v>yes</v>
      </c>
      <c r="AX54" s="25" t="str">
        <f>INDEX(Monitoring_eng!$A$1:$CX$78,MATCH(Analysis!$A54,Monitoring_eng!$A:$A,0),MATCH(Analysis!AX$1,Monitoring_eng!$1:$1,0))</f>
        <v>yes</v>
      </c>
      <c r="AY54" s="25" t="str">
        <f>INDEX(Monitoring_eng!$A$1:$CX$78,MATCH(Analysis!$A54,Monitoring_eng!$A:$A,0),MATCH(Analysis!AY$1,Monitoring_eng!$1:$1,0))</f>
        <v>yes</v>
      </c>
      <c r="AZ54" s="25" t="str">
        <f>INDEX(Monitoring_eng!$A$1:$CX$78,MATCH(Analysis!$A54,Monitoring_eng!$A:$A,0),MATCH(Analysis!AZ$1,Monitoring_eng!$1:$1,0))</f>
        <v>no</v>
      </c>
      <c r="BA54" s="37" t="s">
        <v>621</v>
      </c>
      <c r="BB54" s="37">
        <f t="shared" si="0"/>
        <v>23</v>
      </c>
      <c r="BC54" s="37" t="s">
        <v>622</v>
      </c>
      <c r="BD54" s="37">
        <f t="shared" si="1"/>
        <v>24</v>
      </c>
      <c r="BE54" s="37" t="s">
        <v>623</v>
      </c>
      <c r="BF54" s="37">
        <f t="shared" si="2"/>
        <v>3</v>
      </c>
      <c r="BG54" s="37" t="s">
        <v>755</v>
      </c>
      <c r="BH54" s="37">
        <f t="shared" si="3"/>
        <v>0</v>
      </c>
      <c r="BI54" s="37">
        <f t="shared" si="4"/>
        <v>50</v>
      </c>
      <c r="BJ54" s="37">
        <f t="shared" si="5"/>
        <v>50</v>
      </c>
      <c r="BK54" s="37" t="str">
        <f t="shared" si="6"/>
        <v>yes</v>
      </c>
      <c r="BL54" s="37" t="str">
        <f t="shared" si="7"/>
        <v>no</v>
      </c>
      <c r="BM54" s="37">
        <f t="shared" si="8"/>
        <v>23</v>
      </c>
      <c r="BN54" s="37">
        <f t="shared" si="9"/>
        <v>24</v>
      </c>
      <c r="BO54" s="69">
        <f t="shared" si="10"/>
        <v>0.46</v>
      </c>
      <c r="BP54" s="69">
        <f t="shared" si="11"/>
        <v>0.48</v>
      </c>
      <c r="BQ54" s="70">
        <f>COUNTIFS($C54:$AZ54,$BK54,Results!$T$87:$BQ$87,BQ$1)/((COUNTIF(Results!$T$87:$BQ$87,BQ$1)-COUNTIFS($C54:$AZ54,"N/A",Results!$T$87:$BQ$87,BQ$1)))</f>
        <v>0.58823529411764708</v>
      </c>
      <c r="BR54" s="70">
        <f>COUNTIFS($C54:$AZ54,$BK54,Results!$T$87:$BQ$87,BR$1)/((COUNTIF(Results!$T$87:$BQ$87,BR$1)-COUNTIFS($C54:$AZ54,"N/A",Results!$T$87:$BQ$87,BR$1)))</f>
        <v>0.5</v>
      </c>
      <c r="BS54" s="70">
        <f>COUNTIFS($C54:$AZ54,$BK54,Results!$T$87:$BQ$87,BS$1)/((COUNTIF(Results!$T$87:$BQ$87,BS$1)-COUNTIFS($C54:$AZ54,"N/A",Results!$T$87:$BQ$87,BS$1)))</f>
        <v>0.375</v>
      </c>
      <c r="BT54" s="70">
        <f>COUNTIFS($C54:$AZ54,$BK54,Results!$T$87:$BQ$87,BT$1)/((COUNTIF(Results!$T$87:$BQ$87,BT$1)-COUNTIFS($C54:$AZ54,"N/A",Results!$T$87:$BQ$87,BT$1)))</f>
        <v>0.30769230769230771</v>
      </c>
      <c r="BU54" s="70">
        <f>COUNTIFS($C54:$AZ54,$BK54,Results!$T$89:$BQ$89,BU$1)/((COUNTIF(Results!$T$89:$BQ$89,BU$1)-COUNTIFS($C54:$AZ54,"N/A",Results!$T$89:$BQ$89,BU$1)))</f>
        <v>0.26666666666666666</v>
      </c>
      <c r="BV54" s="70">
        <f>COUNTIFS($C54:$AZ54,$BK54,Results!$T$89:$BQ$89,BV$1)/((COUNTIF(Results!$T$89:$BQ$89,BV$1)-COUNTIFS($C54:$AZ54,"N/A",Results!$T$89:$BQ$89,BV$1)))</f>
        <v>0.45454545454545453</v>
      </c>
      <c r="BW54" s="70">
        <f>COUNTIFS($C54:$AZ54,$BK54,Results!$T$89:$BQ$89,BW$1)/((COUNTIF(Results!$T$89:$BQ$89,BW$1)-COUNTIFS($C54:$AZ54,"N/A",Results!$T$89:$BQ$89,BW$1)))</f>
        <v>0.77777777777777779</v>
      </c>
      <c r="BX54" s="70">
        <f>COUNTIFS($C54:$AZ54,$BK54,Results!$T$89:$BQ$89,BX$1)/((COUNTIF(Results!$T$89:$BQ$89,BX$1)-COUNTIFS($C54:$AZ54,"N/A",Results!$T$89:$BQ$89,BX$1)))</f>
        <v>0.5</v>
      </c>
      <c r="BY54" s="70">
        <f>COUNTIFS($C54:$AZ54,$BK54,Results!$T$90:$BQ$90,BY$1)/((COUNTIF(Results!$T$90:$BQ$90,BY$1)-COUNTIFS($C54:$AZ54,"N/A",Results!$T$90:$BQ$90,BY$1)))</f>
        <v>0.47058823529411764</v>
      </c>
      <c r="BZ54" s="70">
        <f>COUNTIFS($C54:$AZ54,$BK54,Results!$T$90:$BQ$90,BZ$1)/((COUNTIF(Results!$T$90:$BQ$90,BZ$1)-COUNTIFS($C54:$AZ54,"N/A",Results!$T$90:$BQ$90,BZ$1)))</f>
        <v>0.47058823529411764</v>
      </c>
      <c r="CA54" s="70">
        <f>COUNTIFS($C54:$AZ54,$BK54,Results!$T$90:$BQ$90,CA$1)/((COUNTIF(Results!$T$90:$BQ$90,CA$1)-COUNTIFS($C54:$AZ54,"N/A",Results!$T$90:$BQ$90,CA$1)))</f>
        <v>0.4375</v>
      </c>
      <c r="CB54" s="70">
        <f>COUNTIFS($C54:$AZ54,$BK54,Results!$T$91:$BQ$91,CB$1)/((COUNTIF(Results!$T$91:$BQ$91,CB$1)-COUNTIFS($C54:$AZ54,"N/A",Results!$T$91:$BQ$91,CB$1)))</f>
        <v>0.47058823529411764</v>
      </c>
      <c r="CC54" s="70">
        <f>COUNTIFS($C54:$AZ54,$BK54,Results!$T$91:$BQ$91,CC$1)/((COUNTIF(Results!$T$91:$BQ$91,CC$1)-COUNTIFS($C54:$AZ54,"N/A",Results!$T$91:$BQ$91,CC$1)))</f>
        <v>0.47058823529411764</v>
      </c>
      <c r="CD54" s="37"/>
    </row>
    <row r="55" spans="1:82" x14ac:dyDescent="0.3">
      <c r="A55" s="37" t="s">
        <v>356</v>
      </c>
      <c r="B55" s="49" t="s">
        <v>174</v>
      </c>
      <c r="C55" s="25" t="str">
        <f>INDEX(Monitoring_eng!$A$1:$CX$78,MATCH(Analysis!$A55,Monitoring_eng!$A:$A,0),MATCH(Analysis!C$1,Monitoring_eng!$1:$1,0))</f>
        <v>yes</v>
      </c>
      <c r="D55" s="25" t="str">
        <f>INDEX(Monitoring_eng!$A$1:$CX$78,MATCH(Analysis!$A55,Monitoring_eng!$A:$A,0),MATCH(Analysis!D$1,Monitoring_eng!$1:$1,0))</f>
        <v>yes</v>
      </c>
      <c r="E55" s="25" t="str">
        <f>INDEX(Monitoring_eng!$A$1:$CX$78,MATCH(Analysis!$A55,Monitoring_eng!$A:$A,0),MATCH(Analysis!E$1,Monitoring_eng!$1:$1,0))</f>
        <v>yes</v>
      </c>
      <c r="F55" s="25" t="str">
        <f>INDEX(Monitoring_eng!$A$1:$CX$78,MATCH(Analysis!$A55,Monitoring_eng!$A:$A,0),MATCH(Analysis!F$1,Monitoring_eng!$1:$1,0))</f>
        <v>yes</v>
      </c>
      <c r="G55" s="25" t="str">
        <f>INDEX(Monitoring_eng!$A$1:$CX$78,MATCH(Analysis!$A55,Monitoring_eng!$A:$A,0),MATCH(Analysis!G$1,Monitoring_eng!$1:$1,0))</f>
        <v>yes</v>
      </c>
      <c r="H55" s="25" t="str">
        <f>INDEX(Monitoring_eng!$A$1:$CX$78,MATCH(Analysis!$A55,Monitoring_eng!$A:$A,0),MATCH(Analysis!H$1,Monitoring_eng!$1:$1,0))</f>
        <v>yes</v>
      </c>
      <c r="I55" s="25" t="str">
        <f>INDEX(Monitoring_eng!$A$1:$CX$78,MATCH(Analysis!$A55,Monitoring_eng!$A:$A,0),MATCH(Analysis!I$1,Monitoring_eng!$1:$1,0))</f>
        <v>yes</v>
      </c>
      <c r="J55" s="25" t="str">
        <f>INDEX(Monitoring_eng!$A$1:$CX$78,MATCH(Analysis!$A55,Monitoring_eng!$A:$A,0),MATCH(Analysis!J$1,Monitoring_eng!$1:$1,0))</f>
        <v>yes</v>
      </c>
      <c r="K55" s="25" t="str">
        <f>INDEX(Monitoring_eng!$A$1:$CX$78,MATCH(Analysis!$A55,Monitoring_eng!$A:$A,0),MATCH(Analysis!K$1,Monitoring_eng!$1:$1,0))</f>
        <v>yes</v>
      </c>
      <c r="L55" s="25" t="str">
        <f>INDEX(Monitoring_eng!$A$1:$CX$78,MATCH(Analysis!$A55,Monitoring_eng!$A:$A,0),MATCH(Analysis!L$1,Monitoring_eng!$1:$1,0))</f>
        <v>yes</v>
      </c>
      <c r="M55" s="25" t="str">
        <f>INDEX(Monitoring_eng!$A$1:$CX$78,MATCH(Analysis!$A55,Monitoring_eng!$A:$A,0),MATCH(Analysis!M$1,Monitoring_eng!$1:$1,0))</f>
        <v>yes</v>
      </c>
      <c r="N55" s="25" t="str">
        <f>INDEX(Monitoring_eng!$A$1:$CX$78,MATCH(Analysis!$A55,Monitoring_eng!$A:$A,0),MATCH(Analysis!N$1,Monitoring_eng!$1:$1,0))</f>
        <v>no</v>
      </c>
      <c r="O55" s="25" t="str">
        <f>INDEX(Monitoring_eng!$A$1:$CX$78,MATCH(Analysis!$A55,Monitoring_eng!$A:$A,0),MATCH(Analysis!O$1,Monitoring_eng!$1:$1,0))</f>
        <v>yes</v>
      </c>
      <c r="P55" s="25" t="str">
        <f>INDEX(Monitoring_eng!$A$1:$CX$78,MATCH(Analysis!$A55,Monitoring_eng!$A:$A,0),MATCH(Analysis!P$1,Monitoring_eng!$1:$1,0))</f>
        <v>yes</v>
      </c>
      <c r="Q55" s="25" t="str">
        <f>INDEX(Monitoring_eng!$A$1:$CX$78,MATCH(Analysis!$A55,Monitoring_eng!$A:$A,0),MATCH(Analysis!Q$1,Monitoring_eng!$1:$1,0))</f>
        <v>yes</v>
      </c>
      <c r="R55" s="25" t="str">
        <f>INDEX(Monitoring_eng!$A$1:$CX$78,MATCH(Analysis!$A55,Monitoring_eng!$A:$A,0),MATCH(Analysis!R$1,Monitoring_eng!$1:$1,0))</f>
        <v>yes</v>
      </c>
      <c r="S55" s="25" t="str">
        <f>INDEX(Monitoring_eng!$A$1:$CX$78,MATCH(Analysis!$A55,Monitoring_eng!$A:$A,0),MATCH(Analysis!S$1,Monitoring_eng!$1:$1,0))</f>
        <v>no</v>
      </c>
      <c r="T55" s="25" t="str">
        <f>INDEX(Monitoring_eng!$A$1:$CX$78,MATCH(Analysis!$A55,Monitoring_eng!$A:$A,0),MATCH(Analysis!T$1,Monitoring_eng!$1:$1,0))</f>
        <v>no</v>
      </c>
      <c r="U55" s="25" t="str">
        <f>INDEX(Monitoring_eng!$A$1:$CX$78,MATCH(Analysis!$A55,Monitoring_eng!$A:$A,0),MATCH(Analysis!U$1,Monitoring_eng!$1:$1,0))</f>
        <v>no</v>
      </c>
      <c r="V55" s="25" t="str">
        <f>INDEX(Monitoring_eng!$A$1:$CX$78,MATCH(Analysis!$A55,Monitoring_eng!$A:$A,0),MATCH(Analysis!V$1,Monitoring_eng!$1:$1,0))</f>
        <v>yes</v>
      </c>
      <c r="W55" s="25" t="str">
        <f>INDEX(Monitoring_eng!$A$1:$CX$78,MATCH(Analysis!$A55,Monitoring_eng!$A:$A,0),MATCH(Analysis!W$1,Monitoring_eng!$1:$1,0))</f>
        <v>yes</v>
      </c>
      <c r="X55" s="25" t="str">
        <f>INDEX(Monitoring_eng!$A$1:$CX$78,MATCH(Analysis!$A55,Monitoring_eng!$A:$A,0),MATCH(Analysis!X$1,Monitoring_eng!$1:$1,0))</f>
        <v>yes</v>
      </c>
      <c r="Y55" s="25" t="str">
        <f>INDEX(Monitoring_eng!$A$1:$CX$78,MATCH(Analysis!$A55,Monitoring_eng!$A:$A,0),MATCH(Analysis!Y$1,Monitoring_eng!$1:$1,0))</f>
        <v>yes</v>
      </c>
      <c r="Z55" s="25" t="str">
        <f>INDEX(Monitoring_eng!$A$1:$CX$78,MATCH(Analysis!$A55,Monitoring_eng!$A:$A,0),MATCH(Analysis!Z$1,Monitoring_eng!$1:$1,0))</f>
        <v>yes</v>
      </c>
      <c r="AA55" s="25" t="str">
        <f>INDEX(Monitoring_eng!$A$1:$CX$78,MATCH(Analysis!$A55,Monitoring_eng!$A:$A,0),MATCH(Analysis!AA$1,Monitoring_eng!$1:$1,0))</f>
        <v>yes</v>
      </c>
      <c r="AB55" s="25" t="str">
        <f>INDEX(Monitoring_eng!$A$1:$CX$78,MATCH(Analysis!$A55,Monitoring_eng!$A:$A,0),MATCH(Analysis!AB$1,Monitoring_eng!$1:$1,0))</f>
        <v>yes</v>
      </c>
      <c r="AC55" s="25" t="str">
        <f>INDEX(Monitoring_eng!$A$1:$CX$78,MATCH(Analysis!$A55,Monitoring_eng!$A:$A,0),MATCH(Analysis!AC$1,Monitoring_eng!$1:$1,0))</f>
        <v>yes</v>
      </c>
      <c r="AD55" s="25" t="str">
        <f>INDEX(Monitoring_eng!$A$1:$CX$78,MATCH(Analysis!$A55,Monitoring_eng!$A:$A,0),MATCH(Analysis!AD$1,Monitoring_eng!$1:$1,0))</f>
        <v>yes</v>
      </c>
      <c r="AE55" s="25" t="str">
        <f>INDEX(Monitoring_eng!$A$1:$CX$78,MATCH(Analysis!$A55,Monitoring_eng!$A:$A,0),MATCH(Analysis!AE$1,Monitoring_eng!$1:$1,0))</f>
        <v>yes</v>
      </c>
      <c r="AF55" s="25" t="str">
        <f>INDEX(Monitoring_eng!$A$1:$CX$78,MATCH(Analysis!$A55,Monitoring_eng!$A:$A,0),MATCH(Analysis!AF$1,Monitoring_eng!$1:$1,0))</f>
        <v>yes</v>
      </c>
      <c r="AG55" s="25" t="str">
        <f>INDEX(Monitoring_eng!$A$1:$CX$78,MATCH(Analysis!$A55,Monitoring_eng!$A:$A,0),MATCH(Analysis!AG$1,Monitoring_eng!$1:$1,0))</f>
        <v>partially</v>
      </c>
      <c r="AH55" s="25" t="str">
        <f>INDEX(Monitoring_eng!$A$1:$CX$78,MATCH(Analysis!$A55,Monitoring_eng!$A:$A,0),MATCH(Analysis!AH$1,Monitoring_eng!$1:$1,0))</f>
        <v>no</v>
      </c>
      <c r="AI55" s="25" t="str">
        <f>INDEX(Monitoring_eng!$A$1:$CX$78,MATCH(Analysis!$A55,Monitoring_eng!$A:$A,0),MATCH(Analysis!AI$1,Monitoring_eng!$1:$1,0))</f>
        <v>partially</v>
      </c>
      <c r="AJ55" s="25" t="str">
        <f>INDEX(Monitoring_eng!$A$1:$CX$78,MATCH(Analysis!$A55,Monitoring_eng!$A:$A,0),MATCH(Analysis!AJ$1,Monitoring_eng!$1:$1,0))</f>
        <v>no</v>
      </c>
      <c r="AK55" s="25" t="str">
        <f>INDEX(Monitoring_eng!$A$1:$CX$78,MATCH(Analysis!$A55,Monitoring_eng!$A:$A,0),MATCH(Analysis!AK$1,Monitoring_eng!$1:$1,0))</f>
        <v>no</v>
      </c>
      <c r="AL55" s="25" t="str">
        <f>INDEX(Monitoring_eng!$A$1:$CX$78,MATCH(Analysis!$A55,Monitoring_eng!$A:$A,0),MATCH(Analysis!AL$1,Monitoring_eng!$1:$1,0))</f>
        <v>yes</v>
      </c>
      <c r="AM55" s="25" t="str">
        <f>INDEX(Monitoring_eng!$A$1:$CX$78,MATCH(Analysis!$A55,Monitoring_eng!$A:$A,0),MATCH(Analysis!AM$1,Monitoring_eng!$1:$1,0))</f>
        <v>yes</v>
      </c>
      <c r="AN55" s="25" t="str">
        <f>INDEX(Monitoring_eng!$A$1:$CX$78,MATCH(Analysis!$A55,Monitoring_eng!$A:$A,0),MATCH(Analysis!AN$1,Monitoring_eng!$1:$1,0))</f>
        <v>yes</v>
      </c>
      <c r="AO55" s="25" t="str">
        <f>INDEX(Monitoring_eng!$A$1:$CX$78,MATCH(Analysis!$A55,Monitoring_eng!$A:$A,0),MATCH(Analysis!AO$1,Monitoring_eng!$1:$1,0))</f>
        <v>partially</v>
      </c>
      <c r="AP55" s="25" t="str">
        <f>INDEX(Monitoring_eng!$A$1:$CX$78,MATCH(Analysis!$A55,Monitoring_eng!$A:$A,0),MATCH(Analysis!AP$1,Monitoring_eng!$1:$1,0))</f>
        <v>yes</v>
      </c>
      <c r="AQ55" s="25" t="str">
        <f>INDEX(Monitoring_eng!$A$1:$CX$78,MATCH(Analysis!$A55,Monitoring_eng!$A:$A,0),MATCH(Analysis!AQ$1,Monitoring_eng!$1:$1,0))</f>
        <v>yes</v>
      </c>
      <c r="AR55" s="25" t="str">
        <f>INDEX(Monitoring_eng!$A$1:$CX$78,MATCH(Analysis!$A55,Monitoring_eng!$A:$A,0),MATCH(Analysis!AR$1,Monitoring_eng!$1:$1,0))</f>
        <v>yes</v>
      </c>
      <c r="AS55" s="25" t="str">
        <f>INDEX(Monitoring_eng!$A$1:$CX$78,MATCH(Analysis!$A55,Monitoring_eng!$A:$A,0),MATCH(Analysis!AS$1,Monitoring_eng!$1:$1,0))</f>
        <v>yes</v>
      </c>
      <c r="AT55" s="25" t="str">
        <f>INDEX(Monitoring_eng!$A$1:$CX$78,MATCH(Analysis!$A55,Monitoring_eng!$A:$A,0),MATCH(Analysis!AT$1,Monitoring_eng!$1:$1,0))</f>
        <v>no</v>
      </c>
      <c r="AU55" s="25" t="str">
        <f>INDEX(Monitoring_eng!$A$1:$CX$78,MATCH(Analysis!$A55,Monitoring_eng!$A:$A,0),MATCH(Analysis!AU$1,Monitoring_eng!$1:$1,0))</f>
        <v>partially</v>
      </c>
      <c r="AV55" s="25" t="str">
        <f>INDEX(Monitoring_eng!$A$1:$CX$78,MATCH(Analysis!$A55,Monitoring_eng!$A:$A,0),MATCH(Analysis!AV$1,Monitoring_eng!$1:$1,0))</f>
        <v>yes</v>
      </c>
      <c r="AW55" s="25" t="str">
        <f>INDEX(Monitoring_eng!$A$1:$CX$78,MATCH(Analysis!$A55,Monitoring_eng!$A:$A,0),MATCH(Analysis!AW$1,Monitoring_eng!$1:$1,0))</f>
        <v>yes</v>
      </c>
      <c r="AX55" s="25" t="str">
        <f>INDEX(Monitoring_eng!$A$1:$CX$78,MATCH(Analysis!$A55,Monitoring_eng!$A:$A,0),MATCH(Analysis!AX$1,Monitoring_eng!$1:$1,0))</f>
        <v>yes</v>
      </c>
      <c r="AY55" s="25" t="str">
        <f>INDEX(Monitoring_eng!$A$1:$CX$78,MATCH(Analysis!$A55,Monitoring_eng!$A:$A,0),MATCH(Analysis!AY$1,Monitoring_eng!$1:$1,0))</f>
        <v>no</v>
      </c>
      <c r="AZ55" s="25" t="str">
        <f>INDEX(Monitoring_eng!$A$1:$CX$78,MATCH(Analysis!$A55,Monitoring_eng!$A:$A,0),MATCH(Analysis!AZ$1,Monitoring_eng!$1:$1,0))</f>
        <v>yes</v>
      </c>
      <c r="BA55" s="37" t="s">
        <v>621</v>
      </c>
      <c r="BB55" s="37">
        <f t="shared" si="0"/>
        <v>37</v>
      </c>
      <c r="BC55" s="37" t="s">
        <v>622</v>
      </c>
      <c r="BD55" s="37">
        <f t="shared" si="1"/>
        <v>9</v>
      </c>
      <c r="BE55" s="37" t="s">
        <v>623</v>
      </c>
      <c r="BF55" s="37">
        <f t="shared" si="2"/>
        <v>4</v>
      </c>
      <c r="BG55" s="37" t="s">
        <v>755</v>
      </c>
      <c r="BH55" s="37">
        <f t="shared" si="3"/>
        <v>0</v>
      </c>
      <c r="BI55" s="37">
        <f t="shared" si="4"/>
        <v>50</v>
      </c>
      <c r="BJ55" s="37">
        <f t="shared" si="5"/>
        <v>50</v>
      </c>
      <c r="BK55" s="37" t="str">
        <f t="shared" si="6"/>
        <v>yes</v>
      </c>
      <c r="BL55" s="37" t="str">
        <f t="shared" si="7"/>
        <v>no</v>
      </c>
      <c r="BM55" s="37">
        <f t="shared" si="8"/>
        <v>37</v>
      </c>
      <c r="BN55" s="37">
        <f t="shared" si="9"/>
        <v>9</v>
      </c>
      <c r="BO55" s="69">
        <f t="shared" si="10"/>
        <v>0.74</v>
      </c>
      <c r="BP55" s="69">
        <f t="shared" si="11"/>
        <v>0.18</v>
      </c>
      <c r="BQ55" s="70">
        <f>COUNTIFS($C55:$AZ55,$BK55,Results!$T$87:$BQ$87,BQ$1)/((COUNTIF(Results!$T$87:$BQ$87,BQ$1)-COUNTIFS($C55:$AZ55,"N/A",Results!$T$87:$BQ$87,BQ$1)))</f>
        <v>0.82352941176470584</v>
      </c>
      <c r="BR55" s="70">
        <f>COUNTIFS($C55:$AZ55,$BK55,Results!$T$87:$BQ$87,BR$1)/((COUNTIF(Results!$T$87:$BQ$87,BR$1)-COUNTIFS($C55:$AZ55,"N/A",Results!$T$87:$BQ$87,BR$1)))</f>
        <v>1</v>
      </c>
      <c r="BS55" s="70">
        <f>COUNTIFS($C55:$AZ55,$BK55,Results!$T$87:$BQ$87,BS$1)/((COUNTIF(Results!$T$87:$BQ$87,BS$1)-COUNTIFS($C55:$AZ55,"N/A",Results!$T$87:$BQ$87,BS$1)))</f>
        <v>0.5</v>
      </c>
      <c r="BT55" s="70">
        <f>COUNTIFS($C55:$AZ55,$BK55,Results!$T$87:$BQ$87,BT$1)/((COUNTIF(Results!$T$87:$BQ$87,BT$1)-COUNTIFS($C55:$AZ55,"N/A",Results!$T$87:$BQ$87,BT$1)))</f>
        <v>0.53846153846153844</v>
      </c>
      <c r="BU55" s="70">
        <f>COUNTIFS($C55:$AZ55,$BK55,Results!$T$89:$BQ$89,BU$1)/((COUNTIF(Results!$T$89:$BQ$89,BU$1)-COUNTIFS($C55:$AZ55,"N/A",Results!$T$89:$BQ$89,BU$1)))</f>
        <v>0.66666666666666663</v>
      </c>
      <c r="BV55" s="70">
        <f>COUNTIFS($C55:$AZ55,$BK55,Results!$T$89:$BQ$89,BV$1)/((COUNTIF(Results!$T$89:$BQ$89,BV$1)-COUNTIFS($C55:$AZ55,"N/A",Results!$T$89:$BQ$89,BV$1)))</f>
        <v>0.81818181818181823</v>
      </c>
      <c r="BW55" s="70">
        <f>COUNTIFS($C55:$AZ55,$BK55,Results!$T$89:$BQ$89,BW$1)/((COUNTIF(Results!$T$89:$BQ$89,BW$1)-COUNTIFS($C55:$AZ55,"N/A",Results!$T$89:$BQ$89,BW$1)))</f>
        <v>0.77777777777777779</v>
      </c>
      <c r="BX55" s="70">
        <f>COUNTIFS($C55:$AZ55,$BK55,Results!$T$89:$BQ$89,BX$1)/((COUNTIF(Results!$T$89:$BQ$89,BX$1)-COUNTIFS($C55:$AZ55,"N/A",Results!$T$89:$BQ$89,BX$1)))</f>
        <v>0.5</v>
      </c>
      <c r="BY55" s="70">
        <f>COUNTIFS($C55:$AZ55,$BK55,Results!$T$90:$BQ$90,BY$1)/((COUNTIF(Results!$T$90:$BQ$90,BY$1)-COUNTIFS($C55:$AZ55,"N/A",Results!$T$90:$BQ$90,BY$1)))</f>
        <v>0.76470588235294112</v>
      </c>
      <c r="BZ55" s="70">
        <f>COUNTIFS($C55:$AZ55,$BK55,Results!$T$90:$BQ$90,BZ$1)/((COUNTIF(Results!$T$90:$BQ$90,BZ$1)-COUNTIFS($C55:$AZ55,"N/A",Results!$T$90:$BQ$90,BZ$1)))</f>
        <v>0.76470588235294112</v>
      </c>
      <c r="CA55" s="70">
        <f>COUNTIFS($C55:$AZ55,$BK55,Results!$T$90:$BQ$90,CA$1)/((COUNTIF(Results!$T$90:$BQ$90,CA$1)-COUNTIFS($C55:$AZ55,"N/A",Results!$T$90:$BQ$90,CA$1)))</f>
        <v>0.6875</v>
      </c>
      <c r="CB55" s="70">
        <f>COUNTIFS($C55:$AZ55,$BK55,Results!$T$91:$BQ$91,CB$1)/((COUNTIF(Results!$T$91:$BQ$91,CB$1)-COUNTIFS($C55:$AZ55,"N/A",Results!$T$91:$BQ$91,CB$1)))</f>
        <v>0.76470588235294112</v>
      </c>
      <c r="CC55" s="70">
        <f>COUNTIFS($C55:$AZ55,$BK55,Results!$T$91:$BQ$91,CC$1)/((COUNTIF(Results!$T$91:$BQ$91,CC$1)-COUNTIFS($C55:$AZ55,"N/A",Results!$T$91:$BQ$91,CC$1)))</f>
        <v>0.76470588235294112</v>
      </c>
      <c r="CD55" s="37"/>
    </row>
    <row r="56" spans="1:82" x14ac:dyDescent="0.3">
      <c r="A56" s="37" t="s">
        <v>357</v>
      </c>
      <c r="B56" s="49" t="s">
        <v>175</v>
      </c>
      <c r="C56" s="25" t="str">
        <f>INDEX(Monitoring_eng!$A$1:$CX$78,MATCH(Analysis!$A56,Monitoring_eng!$A:$A,0),MATCH(Analysis!C$1,Monitoring_eng!$1:$1,0))</f>
        <v>yes</v>
      </c>
      <c r="D56" s="25" t="str">
        <f>INDEX(Monitoring_eng!$A$1:$CX$78,MATCH(Analysis!$A56,Monitoring_eng!$A:$A,0),MATCH(Analysis!D$1,Monitoring_eng!$1:$1,0))</f>
        <v>yes</v>
      </c>
      <c r="E56" s="25" t="str">
        <f>INDEX(Monitoring_eng!$A$1:$CX$78,MATCH(Analysis!$A56,Monitoring_eng!$A:$A,0),MATCH(Analysis!E$1,Monitoring_eng!$1:$1,0))</f>
        <v>yes</v>
      </c>
      <c r="F56" s="25" t="str">
        <f>INDEX(Monitoring_eng!$A$1:$CX$78,MATCH(Analysis!$A56,Monitoring_eng!$A:$A,0),MATCH(Analysis!F$1,Monitoring_eng!$1:$1,0))</f>
        <v>yes</v>
      </c>
      <c r="G56" s="25" t="str">
        <f>INDEX(Monitoring_eng!$A$1:$CX$78,MATCH(Analysis!$A56,Monitoring_eng!$A:$A,0),MATCH(Analysis!G$1,Monitoring_eng!$1:$1,0))</f>
        <v>yes</v>
      </c>
      <c r="H56" s="25" t="str">
        <f>INDEX(Monitoring_eng!$A$1:$CX$78,MATCH(Analysis!$A56,Monitoring_eng!$A:$A,0),MATCH(Analysis!H$1,Monitoring_eng!$1:$1,0))</f>
        <v>yes</v>
      </c>
      <c r="I56" s="25" t="str">
        <f>INDEX(Monitoring_eng!$A$1:$CX$78,MATCH(Analysis!$A56,Monitoring_eng!$A:$A,0),MATCH(Analysis!I$1,Monitoring_eng!$1:$1,0))</f>
        <v>yes</v>
      </c>
      <c r="J56" s="25" t="str">
        <f>INDEX(Monitoring_eng!$A$1:$CX$78,MATCH(Analysis!$A56,Monitoring_eng!$A:$A,0),MATCH(Analysis!J$1,Monitoring_eng!$1:$1,0))</f>
        <v>yes</v>
      </c>
      <c r="K56" s="25" t="str">
        <f>INDEX(Monitoring_eng!$A$1:$CX$78,MATCH(Analysis!$A56,Monitoring_eng!$A:$A,0),MATCH(Analysis!K$1,Monitoring_eng!$1:$1,0))</f>
        <v>yes</v>
      </c>
      <c r="L56" s="25" t="str">
        <f>INDEX(Monitoring_eng!$A$1:$CX$78,MATCH(Analysis!$A56,Monitoring_eng!$A:$A,0),MATCH(Analysis!L$1,Monitoring_eng!$1:$1,0))</f>
        <v>yes</v>
      </c>
      <c r="M56" s="25" t="str">
        <f>INDEX(Monitoring_eng!$A$1:$CX$78,MATCH(Analysis!$A56,Monitoring_eng!$A:$A,0),MATCH(Analysis!M$1,Monitoring_eng!$1:$1,0))</f>
        <v>yes</v>
      </c>
      <c r="N56" s="25" t="str">
        <f>INDEX(Monitoring_eng!$A$1:$CX$78,MATCH(Analysis!$A56,Monitoring_eng!$A:$A,0),MATCH(Analysis!N$1,Monitoring_eng!$1:$1,0))</f>
        <v>partially</v>
      </c>
      <c r="O56" s="25" t="str">
        <f>INDEX(Monitoring_eng!$A$1:$CX$78,MATCH(Analysis!$A56,Monitoring_eng!$A:$A,0),MATCH(Analysis!O$1,Monitoring_eng!$1:$1,0))</f>
        <v>yes</v>
      </c>
      <c r="P56" s="25" t="str">
        <f>INDEX(Monitoring_eng!$A$1:$CX$78,MATCH(Analysis!$A56,Monitoring_eng!$A:$A,0),MATCH(Analysis!P$1,Monitoring_eng!$1:$1,0))</f>
        <v>yes</v>
      </c>
      <c r="Q56" s="25" t="str">
        <f>INDEX(Monitoring_eng!$A$1:$CX$78,MATCH(Analysis!$A56,Monitoring_eng!$A:$A,0),MATCH(Analysis!Q$1,Monitoring_eng!$1:$1,0))</f>
        <v>yes</v>
      </c>
      <c r="R56" s="25" t="str">
        <f>INDEX(Monitoring_eng!$A$1:$CX$78,MATCH(Analysis!$A56,Monitoring_eng!$A:$A,0),MATCH(Analysis!R$1,Monitoring_eng!$1:$1,0))</f>
        <v>no</v>
      </c>
      <c r="S56" s="25" t="str">
        <f>INDEX(Monitoring_eng!$A$1:$CX$78,MATCH(Analysis!$A56,Monitoring_eng!$A:$A,0),MATCH(Analysis!S$1,Monitoring_eng!$1:$1,0))</f>
        <v>yes</v>
      </c>
      <c r="T56" s="25" t="str">
        <f>INDEX(Monitoring_eng!$A$1:$CX$78,MATCH(Analysis!$A56,Monitoring_eng!$A:$A,0),MATCH(Analysis!T$1,Monitoring_eng!$1:$1,0))</f>
        <v>no</v>
      </c>
      <c r="U56" s="25" t="str">
        <f>INDEX(Monitoring_eng!$A$1:$CX$78,MATCH(Analysis!$A56,Monitoring_eng!$A:$A,0),MATCH(Analysis!U$1,Monitoring_eng!$1:$1,0))</f>
        <v>yes</v>
      </c>
      <c r="V56" s="25" t="str">
        <f>INDEX(Monitoring_eng!$A$1:$CX$78,MATCH(Analysis!$A56,Monitoring_eng!$A:$A,0),MATCH(Analysis!V$1,Monitoring_eng!$1:$1,0))</f>
        <v>yes</v>
      </c>
      <c r="W56" s="25" t="str">
        <f>INDEX(Monitoring_eng!$A$1:$CX$78,MATCH(Analysis!$A56,Monitoring_eng!$A:$A,0),MATCH(Analysis!W$1,Monitoring_eng!$1:$1,0))</f>
        <v>yes</v>
      </c>
      <c r="X56" s="25" t="str">
        <f>INDEX(Monitoring_eng!$A$1:$CX$78,MATCH(Analysis!$A56,Monitoring_eng!$A:$A,0),MATCH(Analysis!X$1,Monitoring_eng!$1:$1,0))</f>
        <v>yes</v>
      </c>
      <c r="Y56" s="25" t="str">
        <f>INDEX(Monitoring_eng!$A$1:$CX$78,MATCH(Analysis!$A56,Monitoring_eng!$A:$A,0),MATCH(Analysis!Y$1,Monitoring_eng!$1:$1,0))</f>
        <v>yes</v>
      </c>
      <c r="Z56" s="25" t="str">
        <f>INDEX(Monitoring_eng!$A$1:$CX$78,MATCH(Analysis!$A56,Monitoring_eng!$A:$A,0),MATCH(Analysis!Z$1,Monitoring_eng!$1:$1,0))</f>
        <v>yes</v>
      </c>
      <c r="AA56" s="25" t="str">
        <f>INDEX(Monitoring_eng!$A$1:$CX$78,MATCH(Analysis!$A56,Monitoring_eng!$A:$A,0),MATCH(Analysis!AA$1,Monitoring_eng!$1:$1,0))</f>
        <v>yes</v>
      </c>
      <c r="AB56" s="25" t="str">
        <f>INDEX(Monitoring_eng!$A$1:$CX$78,MATCH(Analysis!$A56,Monitoring_eng!$A:$A,0),MATCH(Analysis!AB$1,Monitoring_eng!$1:$1,0))</f>
        <v>partially</v>
      </c>
      <c r="AC56" s="25" t="str">
        <f>INDEX(Monitoring_eng!$A$1:$CX$78,MATCH(Analysis!$A56,Monitoring_eng!$A:$A,0),MATCH(Analysis!AC$1,Monitoring_eng!$1:$1,0))</f>
        <v>partially</v>
      </c>
      <c r="AD56" s="25" t="str">
        <f>INDEX(Monitoring_eng!$A$1:$CX$78,MATCH(Analysis!$A56,Monitoring_eng!$A:$A,0),MATCH(Analysis!AD$1,Monitoring_eng!$1:$1,0))</f>
        <v>yes</v>
      </c>
      <c r="AE56" s="25" t="str">
        <f>INDEX(Monitoring_eng!$A$1:$CX$78,MATCH(Analysis!$A56,Monitoring_eng!$A:$A,0),MATCH(Analysis!AE$1,Monitoring_eng!$1:$1,0))</f>
        <v>yes</v>
      </c>
      <c r="AF56" s="25" t="str">
        <f>INDEX(Monitoring_eng!$A$1:$CX$78,MATCH(Analysis!$A56,Monitoring_eng!$A:$A,0),MATCH(Analysis!AF$1,Monitoring_eng!$1:$1,0))</f>
        <v>yes</v>
      </c>
      <c r="AG56" s="25" t="str">
        <f>INDEX(Monitoring_eng!$A$1:$CX$78,MATCH(Analysis!$A56,Monitoring_eng!$A:$A,0),MATCH(Analysis!AG$1,Monitoring_eng!$1:$1,0))</f>
        <v>yes</v>
      </c>
      <c r="AH56" s="25" t="str">
        <f>INDEX(Monitoring_eng!$A$1:$CX$78,MATCH(Analysis!$A56,Monitoring_eng!$A:$A,0),MATCH(Analysis!AH$1,Monitoring_eng!$1:$1,0))</f>
        <v>yes</v>
      </c>
      <c r="AI56" s="25" t="str">
        <f>INDEX(Monitoring_eng!$A$1:$CX$78,MATCH(Analysis!$A56,Monitoring_eng!$A:$A,0),MATCH(Analysis!AI$1,Monitoring_eng!$1:$1,0))</f>
        <v>yes</v>
      </c>
      <c r="AJ56" s="25" t="str">
        <f>INDEX(Monitoring_eng!$A$1:$CX$78,MATCH(Analysis!$A56,Monitoring_eng!$A:$A,0),MATCH(Analysis!AJ$1,Monitoring_eng!$1:$1,0))</f>
        <v>yes</v>
      </c>
      <c r="AK56" s="25" t="str">
        <f>INDEX(Monitoring_eng!$A$1:$CX$78,MATCH(Analysis!$A56,Monitoring_eng!$A:$A,0),MATCH(Analysis!AK$1,Monitoring_eng!$1:$1,0))</f>
        <v>yes</v>
      </c>
      <c r="AL56" s="25" t="str">
        <f>INDEX(Monitoring_eng!$A$1:$CX$78,MATCH(Analysis!$A56,Monitoring_eng!$A:$A,0),MATCH(Analysis!AL$1,Monitoring_eng!$1:$1,0))</f>
        <v>yes</v>
      </c>
      <c r="AM56" s="25" t="str">
        <f>INDEX(Monitoring_eng!$A$1:$CX$78,MATCH(Analysis!$A56,Monitoring_eng!$A:$A,0),MATCH(Analysis!AM$1,Monitoring_eng!$1:$1,0))</f>
        <v>yes</v>
      </c>
      <c r="AN56" s="25" t="str">
        <f>INDEX(Monitoring_eng!$A$1:$CX$78,MATCH(Analysis!$A56,Monitoring_eng!$A:$A,0),MATCH(Analysis!AN$1,Monitoring_eng!$1:$1,0))</f>
        <v>yes</v>
      </c>
      <c r="AO56" s="25" t="str">
        <f>INDEX(Monitoring_eng!$A$1:$CX$78,MATCH(Analysis!$A56,Monitoring_eng!$A:$A,0),MATCH(Analysis!AO$1,Monitoring_eng!$1:$1,0))</f>
        <v>yes</v>
      </c>
      <c r="AP56" s="25" t="str">
        <f>INDEX(Monitoring_eng!$A$1:$CX$78,MATCH(Analysis!$A56,Monitoring_eng!$A:$A,0),MATCH(Analysis!AP$1,Monitoring_eng!$1:$1,0))</f>
        <v>yes</v>
      </c>
      <c r="AQ56" s="25" t="str">
        <f>INDEX(Monitoring_eng!$A$1:$CX$78,MATCH(Analysis!$A56,Monitoring_eng!$A:$A,0),MATCH(Analysis!AQ$1,Monitoring_eng!$1:$1,0))</f>
        <v>no</v>
      </c>
      <c r="AR56" s="25" t="str">
        <f>INDEX(Monitoring_eng!$A$1:$CX$78,MATCH(Analysis!$A56,Monitoring_eng!$A:$A,0),MATCH(Analysis!AR$1,Monitoring_eng!$1:$1,0))</f>
        <v>yes</v>
      </c>
      <c r="AS56" s="25" t="str">
        <f>INDEX(Monitoring_eng!$A$1:$CX$78,MATCH(Analysis!$A56,Monitoring_eng!$A:$A,0),MATCH(Analysis!AS$1,Monitoring_eng!$1:$1,0))</f>
        <v>yes</v>
      </c>
      <c r="AT56" s="25" t="str">
        <f>INDEX(Monitoring_eng!$A$1:$CX$78,MATCH(Analysis!$A56,Monitoring_eng!$A:$A,0),MATCH(Analysis!AT$1,Monitoring_eng!$1:$1,0))</f>
        <v>partially</v>
      </c>
      <c r="AU56" s="25" t="str">
        <f>INDEX(Monitoring_eng!$A$1:$CX$78,MATCH(Analysis!$A56,Monitoring_eng!$A:$A,0),MATCH(Analysis!AU$1,Monitoring_eng!$1:$1,0))</f>
        <v>yes</v>
      </c>
      <c r="AV56" s="25" t="str">
        <f>INDEX(Monitoring_eng!$A$1:$CX$78,MATCH(Analysis!$A56,Monitoring_eng!$A:$A,0),MATCH(Analysis!AV$1,Monitoring_eng!$1:$1,0))</f>
        <v>yes</v>
      </c>
      <c r="AW56" s="25" t="str">
        <f>INDEX(Monitoring_eng!$A$1:$CX$78,MATCH(Analysis!$A56,Monitoring_eng!$A:$A,0),MATCH(Analysis!AW$1,Monitoring_eng!$1:$1,0))</f>
        <v>yes</v>
      </c>
      <c r="AX56" s="25" t="str">
        <f>INDEX(Monitoring_eng!$A$1:$CX$78,MATCH(Analysis!$A56,Monitoring_eng!$A:$A,0),MATCH(Analysis!AX$1,Monitoring_eng!$1:$1,0))</f>
        <v>yes</v>
      </c>
      <c r="AY56" s="25" t="str">
        <f>INDEX(Monitoring_eng!$A$1:$CX$78,MATCH(Analysis!$A56,Monitoring_eng!$A:$A,0),MATCH(Analysis!AY$1,Monitoring_eng!$1:$1,0))</f>
        <v>yes</v>
      </c>
      <c r="AZ56" s="25" t="str">
        <f>INDEX(Monitoring_eng!$A$1:$CX$78,MATCH(Analysis!$A56,Monitoring_eng!$A:$A,0),MATCH(Analysis!AZ$1,Monitoring_eng!$1:$1,0))</f>
        <v>yes</v>
      </c>
      <c r="BA56" s="37" t="s">
        <v>621</v>
      </c>
      <c r="BB56" s="37">
        <f t="shared" si="0"/>
        <v>43</v>
      </c>
      <c r="BC56" s="37" t="s">
        <v>622</v>
      </c>
      <c r="BD56" s="37">
        <f t="shared" si="1"/>
        <v>3</v>
      </c>
      <c r="BE56" s="37" t="s">
        <v>623</v>
      </c>
      <c r="BF56" s="37">
        <f t="shared" si="2"/>
        <v>4</v>
      </c>
      <c r="BG56" s="37" t="s">
        <v>755</v>
      </c>
      <c r="BH56" s="37">
        <f t="shared" si="3"/>
        <v>0</v>
      </c>
      <c r="BI56" s="37">
        <f t="shared" si="4"/>
        <v>50</v>
      </c>
      <c r="BJ56" s="37">
        <f t="shared" si="5"/>
        <v>50</v>
      </c>
      <c r="BK56" s="37" t="str">
        <f t="shared" si="6"/>
        <v>yes</v>
      </c>
      <c r="BL56" s="37" t="str">
        <f t="shared" si="7"/>
        <v>no</v>
      </c>
      <c r="BM56" s="37">
        <f t="shared" si="8"/>
        <v>43</v>
      </c>
      <c r="BN56" s="37">
        <f t="shared" si="9"/>
        <v>3</v>
      </c>
      <c r="BO56" s="69">
        <f t="shared" si="10"/>
        <v>0.86</v>
      </c>
      <c r="BP56" s="69">
        <f t="shared" si="11"/>
        <v>0.06</v>
      </c>
      <c r="BQ56" s="70">
        <f>COUNTIFS($C56:$AZ56,$BK56,Results!$T$87:$BQ$87,BQ$1)/((COUNTIF(Results!$T$87:$BQ$87,BQ$1)-COUNTIFS($C56:$AZ56,"N/A",Results!$T$87:$BQ$87,BQ$1)))</f>
        <v>1</v>
      </c>
      <c r="BR56" s="70">
        <f>COUNTIFS($C56:$AZ56,$BK56,Results!$T$87:$BQ$87,BR$1)/((COUNTIF(Results!$T$87:$BQ$87,BR$1)-COUNTIFS($C56:$AZ56,"N/A",Results!$T$87:$BQ$87,BR$1)))</f>
        <v>0.83333333333333337</v>
      </c>
      <c r="BS56" s="70">
        <f>COUNTIFS($C56:$AZ56,$BK56,Results!$T$87:$BQ$87,BS$1)/((COUNTIF(Results!$T$87:$BQ$87,BS$1)-COUNTIFS($C56:$AZ56,"N/A",Results!$T$87:$BQ$87,BS$1)))</f>
        <v>0.625</v>
      </c>
      <c r="BT56" s="70">
        <f>COUNTIFS($C56:$AZ56,$BK56,Results!$T$87:$BQ$87,BT$1)/((COUNTIF(Results!$T$87:$BQ$87,BT$1)-COUNTIFS($C56:$AZ56,"N/A",Results!$T$87:$BQ$87,BT$1)))</f>
        <v>0.84615384615384615</v>
      </c>
      <c r="BU56" s="70">
        <f>COUNTIFS($C56:$AZ56,$BK56,Results!$T$89:$BQ$89,BU$1)/((COUNTIF(Results!$T$89:$BQ$89,BU$1)-COUNTIFS($C56:$AZ56,"N/A",Results!$T$89:$BQ$89,BU$1)))</f>
        <v>0.8</v>
      </c>
      <c r="BV56" s="70">
        <f>COUNTIFS($C56:$AZ56,$BK56,Results!$T$89:$BQ$89,BV$1)/((COUNTIF(Results!$T$89:$BQ$89,BV$1)-COUNTIFS($C56:$AZ56,"N/A",Results!$T$89:$BQ$89,BV$1)))</f>
        <v>0.90909090909090906</v>
      </c>
      <c r="BW56" s="70">
        <f>COUNTIFS($C56:$AZ56,$BK56,Results!$T$89:$BQ$89,BW$1)/((COUNTIF(Results!$T$89:$BQ$89,BW$1)-COUNTIFS($C56:$AZ56,"N/A",Results!$T$89:$BQ$89,BW$1)))</f>
        <v>0.88888888888888884</v>
      </c>
      <c r="BX56" s="70">
        <f>COUNTIFS($C56:$AZ56,$BK56,Results!$T$89:$BQ$89,BX$1)/((COUNTIF(Results!$T$89:$BQ$89,BX$1)-COUNTIFS($C56:$AZ56,"N/A",Results!$T$89:$BQ$89,BX$1)))</f>
        <v>0.75</v>
      </c>
      <c r="BY56" s="70">
        <f>COUNTIFS($C56:$AZ56,$BK56,Results!$T$90:$BQ$90,BY$1)/((COUNTIF(Results!$T$90:$BQ$90,BY$1)-COUNTIFS($C56:$AZ56,"N/A",Results!$T$90:$BQ$90,BY$1)))</f>
        <v>0.82352941176470584</v>
      </c>
      <c r="BZ56" s="70">
        <f>COUNTIFS($C56:$AZ56,$BK56,Results!$T$90:$BQ$90,BZ$1)/((COUNTIF(Results!$T$90:$BQ$90,BZ$1)-COUNTIFS($C56:$AZ56,"N/A",Results!$T$90:$BQ$90,BZ$1)))</f>
        <v>0.94117647058823528</v>
      </c>
      <c r="CA56" s="70">
        <f>COUNTIFS($C56:$AZ56,$BK56,Results!$T$90:$BQ$90,CA$1)/((COUNTIF(Results!$T$90:$BQ$90,CA$1)-COUNTIFS($C56:$AZ56,"N/A",Results!$T$90:$BQ$90,CA$1)))</f>
        <v>0.8125</v>
      </c>
      <c r="CB56" s="70">
        <f>COUNTIFS($C56:$AZ56,$BK56,Results!$T$91:$BQ$91,CB$1)/((COUNTIF(Results!$T$91:$BQ$91,CB$1)-COUNTIFS($C56:$AZ56,"N/A",Results!$T$91:$BQ$91,CB$1)))</f>
        <v>0.94117647058823528</v>
      </c>
      <c r="CC56" s="70">
        <f>COUNTIFS($C56:$AZ56,$BK56,Results!$T$91:$BQ$91,CC$1)/((COUNTIF(Results!$T$91:$BQ$91,CC$1)-COUNTIFS($C56:$AZ56,"N/A",Results!$T$91:$BQ$91,CC$1)))</f>
        <v>0.82352941176470584</v>
      </c>
      <c r="CD56" s="37"/>
    </row>
    <row r="57" spans="1:82" x14ac:dyDescent="0.3">
      <c r="A57" s="37" t="s">
        <v>358</v>
      </c>
      <c r="B57" s="49" t="s">
        <v>161</v>
      </c>
      <c r="C57" s="25" t="str">
        <f>INDEX(Monitoring_eng!$A$1:$CX$78,MATCH(Analysis!$A57,Monitoring_eng!$A:$A,0),MATCH(Analysis!C$1,Monitoring_eng!$1:$1,0))</f>
        <v>yes</v>
      </c>
      <c r="D57" s="25" t="str">
        <f>INDEX(Monitoring_eng!$A$1:$CX$78,MATCH(Analysis!$A57,Monitoring_eng!$A:$A,0),MATCH(Analysis!D$1,Monitoring_eng!$1:$1,0))</f>
        <v>yes</v>
      </c>
      <c r="E57" s="25" t="str">
        <f>INDEX(Monitoring_eng!$A$1:$CX$78,MATCH(Analysis!$A57,Monitoring_eng!$A:$A,0),MATCH(Analysis!E$1,Monitoring_eng!$1:$1,0))</f>
        <v>no</v>
      </c>
      <c r="F57" s="25" t="str">
        <f>INDEX(Monitoring_eng!$A$1:$CX$78,MATCH(Analysis!$A57,Monitoring_eng!$A:$A,0),MATCH(Analysis!F$1,Monitoring_eng!$1:$1,0))</f>
        <v>yes</v>
      </c>
      <c r="G57" s="25" t="str">
        <f>INDEX(Monitoring_eng!$A$1:$CX$78,MATCH(Analysis!$A57,Monitoring_eng!$A:$A,0),MATCH(Analysis!G$1,Monitoring_eng!$1:$1,0))</f>
        <v>yes</v>
      </c>
      <c r="H57" s="25" t="str">
        <f>INDEX(Monitoring_eng!$A$1:$CX$78,MATCH(Analysis!$A57,Monitoring_eng!$A:$A,0),MATCH(Analysis!H$1,Monitoring_eng!$1:$1,0))</f>
        <v>yes</v>
      </c>
      <c r="I57" s="25" t="str">
        <f>INDEX(Monitoring_eng!$A$1:$CX$78,MATCH(Analysis!$A57,Monitoring_eng!$A:$A,0),MATCH(Analysis!I$1,Monitoring_eng!$1:$1,0))</f>
        <v>yes</v>
      </c>
      <c r="J57" s="25" t="str">
        <f>INDEX(Monitoring_eng!$A$1:$CX$78,MATCH(Analysis!$A57,Monitoring_eng!$A:$A,0),MATCH(Analysis!J$1,Monitoring_eng!$1:$1,0))</f>
        <v>partially</v>
      </c>
      <c r="K57" s="25" t="str">
        <f>INDEX(Monitoring_eng!$A$1:$CX$78,MATCH(Analysis!$A57,Monitoring_eng!$A:$A,0),MATCH(Analysis!K$1,Monitoring_eng!$1:$1,0))</f>
        <v>yes</v>
      </c>
      <c r="L57" s="25" t="str">
        <f>INDEX(Monitoring_eng!$A$1:$CX$78,MATCH(Analysis!$A57,Monitoring_eng!$A:$A,0),MATCH(Analysis!L$1,Monitoring_eng!$1:$1,0))</f>
        <v>yes</v>
      </c>
      <c r="M57" s="25" t="str">
        <f>INDEX(Monitoring_eng!$A$1:$CX$78,MATCH(Analysis!$A57,Monitoring_eng!$A:$A,0),MATCH(Analysis!M$1,Monitoring_eng!$1:$1,0))</f>
        <v>yes</v>
      </c>
      <c r="N57" s="25" t="str">
        <f>INDEX(Monitoring_eng!$A$1:$CX$78,MATCH(Analysis!$A57,Monitoring_eng!$A:$A,0),MATCH(Analysis!N$1,Monitoring_eng!$1:$1,0))</f>
        <v>yes</v>
      </c>
      <c r="O57" s="25" t="str">
        <f>INDEX(Monitoring_eng!$A$1:$CX$78,MATCH(Analysis!$A57,Monitoring_eng!$A:$A,0),MATCH(Analysis!O$1,Monitoring_eng!$1:$1,0))</f>
        <v>no</v>
      </c>
      <c r="P57" s="25" t="str">
        <f>INDEX(Monitoring_eng!$A$1:$CX$78,MATCH(Analysis!$A57,Monitoring_eng!$A:$A,0),MATCH(Analysis!P$1,Monitoring_eng!$1:$1,0))</f>
        <v>yes</v>
      </c>
      <c r="Q57" s="25" t="str">
        <f>INDEX(Monitoring_eng!$A$1:$CX$78,MATCH(Analysis!$A57,Monitoring_eng!$A:$A,0),MATCH(Analysis!Q$1,Monitoring_eng!$1:$1,0))</f>
        <v>yes</v>
      </c>
      <c r="R57" s="25" t="str">
        <f>INDEX(Monitoring_eng!$A$1:$CX$78,MATCH(Analysis!$A57,Monitoring_eng!$A:$A,0),MATCH(Analysis!R$1,Monitoring_eng!$1:$1,0))</f>
        <v>no</v>
      </c>
      <c r="S57" s="25" t="str">
        <f>INDEX(Monitoring_eng!$A$1:$CX$78,MATCH(Analysis!$A57,Monitoring_eng!$A:$A,0),MATCH(Analysis!S$1,Monitoring_eng!$1:$1,0))</f>
        <v>yes</v>
      </c>
      <c r="T57" s="25" t="str">
        <f>INDEX(Monitoring_eng!$A$1:$CX$78,MATCH(Analysis!$A57,Monitoring_eng!$A:$A,0),MATCH(Analysis!T$1,Monitoring_eng!$1:$1,0))</f>
        <v>no</v>
      </c>
      <c r="U57" s="25" t="str">
        <f>INDEX(Monitoring_eng!$A$1:$CX$78,MATCH(Analysis!$A57,Monitoring_eng!$A:$A,0),MATCH(Analysis!U$1,Monitoring_eng!$1:$1,0))</f>
        <v>yes</v>
      </c>
      <c r="V57" s="25" t="str">
        <f>INDEX(Monitoring_eng!$A$1:$CX$78,MATCH(Analysis!$A57,Monitoring_eng!$A:$A,0),MATCH(Analysis!V$1,Monitoring_eng!$1:$1,0))</f>
        <v>yes</v>
      </c>
      <c r="W57" s="25" t="str">
        <f>INDEX(Monitoring_eng!$A$1:$CX$78,MATCH(Analysis!$A57,Monitoring_eng!$A:$A,0),MATCH(Analysis!W$1,Monitoring_eng!$1:$1,0))</f>
        <v>yes</v>
      </c>
      <c r="X57" s="25" t="str">
        <f>INDEX(Monitoring_eng!$A$1:$CX$78,MATCH(Analysis!$A57,Monitoring_eng!$A:$A,0),MATCH(Analysis!X$1,Monitoring_eng!$1:$1,0))</f>
        <v>yes</v>
      </c>
      <c r="Y57" s="25" t="str">
        <f>INDEX(Monitoring_eng!$A$1:$CX$78,MATCH(Analysis!$A57,Monitoring_eng!$A:$A,0),MATCH(Analysis!Y$1,Monitoring_eng!$1:$1,0))</f>
        <v>yes</v>
      </c>
      <c r="Z57" s="25" t="str">
        <f>INDEX(Monitoring_eng!$A$1:$CX$78,MATCH(Analysis!$A57,Monitoring_eng!$A:$A,0),MATCH(Analysis!Z$1,Monitoring_eng!$1:$1,0))</f>
        <v>partially</v>
      </c>
      <c r="AA57" s="25" t="str">
        <f>INDEX(Monitoring_eng!$A$1:$CX$78,MATCH(Analysis!$A57,Monitoring_eng!$A:$A,0),MATCH(Analysis!AA$1,Monitoring_eng!$1:$1,0))</f>
        <v>yes</v>
      </c>
      <c r="AB57" s="25" t="str">
        <f>INDEX(Monitoring_eng!$A$1:$CX$78,MATCH(Analysis!$A57,Monitoring_eng!$A:$A,0),MATCH(Analysis!AB$1,Monitoring_eng!$1:$1,0))</f>
        <v>yes</v>
      </c>
      <c r="AC57" s="25" t="str">
        <f>INDEX(Monitoring_eng!$A$1:$CX$78,MATCH(Analysis!$A57,Monitoring_eng!$A:$A,0),MATCH(Analysis!AC$1,Monitoring_eng!$1:$1,0))</f>
        <v>partially</v>
      </c>
      <c r="AD57" s="25" t="str">
        <f>INDEX(Monitoring_eng!$A$1:$CX$78,MATCH(Analysis!$A57,Monitoring_eng!$A:$A,0),MATCH(Analysis!AD$1,Monitoring_eng!$1:$1,0))</f>
        <v>yes</v>
      </c>
      <c r="AE57" s="25" t="str">
        <f>INDEX(Monitoring_eng!$A$1:$CX$78,MATCH(Analysis!$A57,Monitoring_eng!$A:$A,0),MATCH(Analysis!AE$1,Monitoring_eng!$1:$1,0))</f>
        <v>yes</v>
      </c>
      <c r="AF57" s="25" t="str">
        <f>INDEX(Monitoring_eng!$A$1:$CX$78,MATCH(Analysis!$A57,Monitoring_eng!$A:$A,0),MATCH(Analysis!AF$1,Monitoring_eng!$1:$1,0))</f>
        <v>partially</v>
      </c>
      <c r="AG57" s="25" t="str">
        <f>INDEX(Monitoring_eng!$A$1:$CX$78,MATCH(Analysis!$A57,Monitoring_eng!$A:$A,0),MATCH(Analysis!AG$1,Monitoring_eng!$1:$1,0))</f>
        <v>partially</v>
      </c>
      <c r="AH57" s="25" t="str">
        <f>INDEX(Monitoring_eng!$A$1:$CX$78,MATCH(Analysis!$A57,Monitoring_eng!$A:$A,0),MATCH(Analysis!AH$1,Monitoring_eng!$1:$1,0))</f>
        <v>no</v>
      </c>
      <c r="AI57" s="25" t="str">
        <f>INDEX(Monitoring_eng!$A$1:$CX$78,MATCH(Analysis!$A57,Monitoring_eng!$A:$A,0),MATCH(Analysis!AI$1,Monitoring_eng!$1:$1,0))</f>
        <v>partially</v>
      </c>
      <c r="AJ57" s="25" t="str">
        <f>INDEX(Monitoring_eng!$A$1:$CX$78,MATCH(Analysis!$A57,Monitoring_eng!$A:$A,0),MATCH(Analysis!AJ$1,Monitoring_eng!$1:$1,0))</f>
        <v>partially</v>
      </c>
      <c r="AK57" s="25" t="str">
        <f>INDEX(Monitoring_eng!$A$1:$CX$78,MATCH(Analysis!$A57,Monitoring_eng!$A:$A,0),MATCH(Analysis!AK$1,Monitoring_eng!$1:$1,0))</f>
        <v>yes</v>
      </c>
      <c r="AL57" s="25" t="str">
        <f>INDEX(Monitoring_eng!$A$1:$CX$78,MATCH(Analysis!$A57,Monitoring_eng!$A:$A,0),MATCH(Analysis!AL$1,Monitoring_eng!$1:$1,0))</f>
        <v>yes</v>
      </c>
      <c r="AM57" s="25" t="str">
        <f>INDEX(Monitoring_eng!$A$1:$CX$78,MATCH(Analysis!$A57,Monitoring_eng!$A:$A,0),MATCH(Analysis!AM$1,Monitoring_eng!$1:$1,0))</f>
        <v>partially</v>
      </c>
      <c r="AN57" s="25" t="str">
        <f>INDEX(Monitoring_eng!$A$1:$CX$78,MATCH(Analysis!$A57,Monitoring_eng!$A:$A,0),MATCH(Analysis!AN$1,Monitoring_eng!$1:$1,0))</f>
        <v>yes</v>
      </c>
      <c r="AO57" s="25" t="str">
        <f>INDEX(Monitoring_eng!$A$1:$CX$78,MATCH(Analysis!$A57,Monitoring_eng!$A:$A,0),MATCH(Analysis!AO$1,Monitoring_eng!$1:$1,0))</f>
        <v>no</v>
      </c>
      <c r="AP57" s="25" t="str">
        <f>INDEX(Monitoring_eng!$A$1:$CX$78,MATCH(Analysis!$A57,Monitoring_eng!$A:$A,0),MATCH(Analysis!AP$1,Monitoring_eng!$1:$1,0))</f>
        <v>yes</v>
      </c>
      <c r="AQ57" s="25" t="str">
        <f>INDEX(Monitoring_eng!$A$1:$CX$78,MATCH(Analysis!$A57,Monitoring_eng!$A:$A,0),MATCH(Analysis!AQ$1,Monitoring_eng!$1:$1,0))</f>
        <v>yes</v>
      </c>
      <c r="AR57" s="25" t="str">
        <f>INDEX(Monitoring_eng!$A$1:$CX$78,MATCH(Analysis!$A57,Monitoring_eng!$A:$A,0),MATCH(Analysis!AR$1,Monitoring_eng!$1:$1,0))</f>
        <v>partially</v>
      </c>
      <c r="AS57" s="25" t="str">
        <f>INDEX(Monitoring_eng!$A$1:$CX$78,MATCH(Analysis!$A57,Monitoring_eng!$A:$A,0),MATCH(Analysis!AS$1,Monitoring_eng!$1:$1,0))</f>
        <v>yes</v>
      </c>
      <c r="AT57" s="25" t="str">
        <f>INDEX(Monitoring_eng!$A$1:$CX$78,MATCH(Analysis!$A57,Monitoring_eng!$A:$A,0),MATCH(Analysis!AT$1,Monitoring_eng!$1:$1,0))</f>
        <v>partially</v>
      </c>
      <c r="AU57" s="25" t="str">
        <f>INDEX(Monitoring_eng!$A$1:$CX$78,MATCH(Analysis!$A57,Monitoring_eng!$A:$A,0),MATCH(Analysis!AU$1,Monitoring_eng!$1:$1,0))</f>
        <v>partially</v>
      </c>
      <c r="AV57" s="25" t="str">
        <f>INDEX(Monitoring_eng!$A$1:$CX$78,MATCH(Analysis!$A57,Monitoring_eng!$A:$A,0),MATCH(Analysis!AV$1,Monitoring_eng!$1:$1,0))</f>
        <v>yes</v>
      </c>
      <c r="AW57" s="25" t="str">
        <f>INDEX(Monitoring_eng!$A$1:$CX$78,MATCH(Analysis!$A57,Monitoring_eng!$A:$A,0),MATCH(Analysis!AW$1,Monitoring_eng!$1:$1,0))</f>
        <v>yes</v>
      </c>
      <c r="AX57" s="25" t="str">
        <f>INDEX(Monitoring_eng!$A$1:$CX$78,MATCH(Analysis!$A57,Monitoring_eng!$A:$A,0),MATCH(Analysis!AX$1,Monitoring_eng!$1:$1,0))</f>
        <v>yes</v>
      </c>
      <c r="AY57" s="25" t="str">
        <f>INDEX(Monitoring_eng!$A$1:$CX$78,MATCH(Analysis!$A57,Monitoring_eng!$A:$A,0),MATCH(Analysis!AY$1,Monitoring_eng!$1:$1,0))</f>
        <v>yes</v>
      </c>
      <c r="AZ57" s="25" t="str">
        <f>INDEX(Monitoring_eng!$A$1:$CX$78,MATCH(Analysis!$A57,Monitoring_eng!$A:$A,0),MATCH(Analysis!AZ$1,Monitoring_eng!$1:$1,0))</f>
        <v>yes</v>
      </c>
      <c r="BA57" s="37" t="s">
        <v>621</v>
      </c>
      <c r="BB57" s="37">
        <f t="shared" si="0"/>
        <v>33</v>
      </c>
      <c r="BC57" s="37" t="s">
        <v>622</v>
      </c>
      <c r="BD57" s="37">
        <f t="shared" si="1"/>
        <v>6</v>
      </c>
      <c r="BE57" s="37" t="s">
        <v>623</v>
      </c>
      <c r="BF57" s="37">
        <f t="shared" si="2"/>
        <v>11</v>
      </c>
      <c r="BG57" s="37" t="s">
        <v>755</v>
      </c>
      <c r="BH57" s="37">
        <f t="shared" si="3"/>
        <v>0</v>
      </c>
      <c r="BI57" s="37">
        <f t="shared" si="4"/>
        <v>50</v>
      </c>
      <c r="BJ57" s="37">
        <f t="shared" si="5"/>
        <v>50</v>
      </c>
      <c r="BK57" s="37" t="str">
        <f t="shared" si="6"/>
        <v>yes</v>
      </c>
      <c r="BL57" s="37" t="str">
        <f t="shared" si="7"/>
        <v>no</v>
      </c>
      <c r="BM57" s="37">
        <f t="shared" si="8"/>
        <v>33</v>
      </c>
      <c r="BN57" s="37">
        <f t="shared" si="9"/>
        <v>6</v>
      </c>
      <c r="BO57" s="69">
        <f t="shared" si="10"/>
        <v>0.66</v>
      </c>
      <c r="BP57" s="69">
        <f t="shared" si="11"/>
        <v>0.12</v>
      </c>
      <c r="BQ57" s="70">
        <f>COUNTIFS($C57:$AZ57,$BK57,Results!$T$87:$BQ$87,BQ$1)/((COUNTIF(Results!$T$87:$BQ$87,BQ$1)-COUNTIFS($C57:$AZ57,"N/A",Results!$T$87:$BQ$87,BQ$1)))</f>
        <v>0.88235294117647056</v>
      </c>
      <c r="BR57" s="70">
        <f>COUNTIFS($C57:$AZ57,$BK57,Results!$T$87:$BQ$87,BR$1)/((COUNTIF(Results!$T$87:$BQ$87,BR$1)-COUNTIFS($C57:$AZ57,"N/A",Results!$T$87:$BQ$87,BR$1)))</f>
        <v>0.5</v>
      </c>
      <c r="BS57" s="70">
        <f>COUNTIFS($C57:$AZ57,$BK57,Results!$T$87:$BQ$87,BS$1)/((COUNTIF(Results!$T$87:$BQ$87,BS$1)-COUNTIFS($C57:$AZ57,"N/A",Results!$T$87:$BQ$87,BS$1)))</f>
        <v>0.625</v>
      </c>
      <c r="BT57" s="70">
        <f>COUNTIFS($C57:$AZ57,$BK57,Results!$T$87:$BQ$87,BT$1)/((COUNTIF(Results!$T$87:$BQ$87,BT$1)-COUNTIFS($C57:$AZ57,"N/A",Results!$T$87:$BQ$87,BT$1)))</f>
        <v>0.53846153846153844</v>
      </c>
      <c r="BU57" s="70">
        <f>COUNTIFS($C57:$AZ57,$BK57,Results!$T$89:$BQ$89,BU$1)/((COUNTIF(Results!$T$89:$BQ$89,BU$1)-COUNTIFS($C57:$AZ57,"N/A",Results!$T$89:$BQ$89,BU$1)))</f>
        <v>0.53333333333333333</v>
      </c>
      <c r="BV57" s="70">
        <f>COUNTIFS($C57:$AZ57,$BK57,Results!$T$89:$BQ$89,BV$1)/((COUNTIF(Results!$T$89:$BQ$89,BV$1)-COUNTIFS($C57:$AZ57,"N/A",Results!$T$89:$BQ$89,BV$1)))</f>
        <v>0.68181818181818177</v>
      </c>
      <c r="BW57" s="70">
        <f>COUNTIFS($C57:$AZ57,$BK57,Results!$T$89:$BQ$89,BW$1)/((COUNTIF(Results!$T$89:$BQ$89,BW$1)-COUNTIFS($C57:$AZ57,"N/A",Results!$T$89:$BQ$89,BW$1)))</f>
        <v>0.88888888888888884</v>
      </c>
      <c r="BX57" s="70">
        <f>COUNTIFS($C57:$AZ57,$BK57,Results!$T$89:$BQ$89,BX$1)/((COUNTIF(Results!$T$89:$BQ$89,BX$1)-COUNTIFS($C57:$AZ57,"N/A",Results!$T$89:$BQ$89,BX$1)))</f>
        <v>0.5</v>
      </c>
      <c r="BY57" s="70">
        <f>COUNTIFS($C57:$AZ57,$BK57,Results!$T$90:$BQ$90,BY$1)/((COUNTIF(Results!$T$90:$BQ$90,BY$1)-COUNTIFS($C57:$AZ57,"N/A",Results!$T$90:$BQ$90,BY$1)))</f>
        <v>0.82352941176470584</v>
      </c>
      <c r="BZ57" s="70">
        <f>COUNTIFS($C57:$AZ57,$BK57,Results!$T$90:$BQ$90,BZ$1)/((COUNTIF(Results!$T$90:$BQ$90,BZ$1)-COUNTIFS($C57:$AZ57,"N/A",Results!$T$90:$BQ$90,BZ$1)))</f>
        <v>0.70588235294117652</v>
      </c>
      <c r="CA57" s="70">
        <f>COUNTIFS($C57:$AZ57,$BK57,Results!$T$90:$BQ$90,CA$1)/((COUNTIF(Results!$T$90:$BQ$90,CA$1)-COUNTIFS($C57:$AZ57,"N/A",Results!$T$90:$BQ$90,CA$1)))</f>
        <v>0.4375</v>
      </c>
      <c r="CB57" s="70">
        <f>COUNTIFS($C57:$AZ57,$BK57,Results!$T$91:$BQ$91,CB$1)/((COUNTIF(Results!$T$91:$BQ$91,CB$1)-COUNTIFS($C57:$AZ57,"N/A",Results!$T$91:$BQ$91,CB$1)))</f>
        <v>0.70588235294117652</v>
      </c>
      <c r="CC57" s="70">
        <f>COUNTIFS($C57:$AZ57,$BK57,Results!$T$91:$BQ$91,CC$1)/((COUNTIF(Results!$T$91:$BQ$91,CC$1)-COUNTIFS($C57:$AZ57,"N/A",Results!$T$91:$BQ$91,CC$1)))</f>
        <v>0.82352941176470584</v>
      </c>
      <c r="CD57" s="37"/>
    </row>
    <row r="58" spans="1:82" x14ac:dyDescent="0.3">
      <c r="A58" s="37" t="s">
        <v>359</v>
      </c>
      <c r="B58" s="49" t="s">
        <v>176</v>
      </c>
      <c r="C58" s="25" t="str">
        <f>INDEX(Monitoring_eng!$A$1:$CX$78,MATCH(Analysis!$A58,Monitoring_eng!$A:$A,0),MATCH(Analysis!C$1,Monitoring_eng!$1:$1,0))</f>
        <v>yes</v>
      </c>
      <c r="D58" s="25" t="str">
        <f>INDEX(Monitoring_eng!$A$1:$CX$78,MATCH(Analysis!$A58,Monitoring_eng!$A:$A,0),MATCH(Analysis!D$1,Monitoring_eng!$1:$1,0))</f>
        <v>yes</v>
      </c>
      <c r="E58" s="25" t="str">
        <f>INDEX(Monitoring_eng!$A$1:$CX$78,MATCH(Analysis!$A58,Monitoring_eng!$A:$A,0),MATCH(Analysis!E$1,Monitoring_eng!$1:$1,0))</f>
        <v>yes</v>
      </c>
      <c r="F58" s="25" t="str">
        <f>INDEX(Monitoring_eng!$A$1:$CX$78,MATCH(Analysis!$A58,Monitoring_eng!$A:$A,0),MATCH(Analysis!F$1,Monitoring_eng!$1:$1,0))</f>
        <v>yes</v>
      </c>
      <c r="G58" s="25" t="str">
        <f>INDEX(Monitoring_eng!$A$1:$CX$78,MATCH(Analysis!$A58,Monitoring_eng!$A:$A,0),MATCH(Analysis!G$1,Monitoring_eng!$1:$1,0))</f>
        <v>yes</v>
      </c>
      <c r="H58" s="25" t="str">
        <f>INDEX(Monitoring_eng!$A$1:$CX$78,MATCH(Analysis!$A58,Monitoring_eng!$A:$A,0),MATCH(Analysis!H$1,Monitoring_eng!$1:$1,0))</f>
        <v>yes</v>
      </c>
      <c r="I58" s="25" t="str">
        <f>INDEX(Monitoring_eng!$A$1:$CX$78,MATCH(Analysis!$A58,Monitoring_eng!$A:$A,0),MATCH(Analysis!I$1,Monitoring_eng!$1:$1,0))</f>
        <v>yes</v>
      </c>
      <c r="J58" s="25" t="str">
        <f>INDEX(Monitoring_eng!$A$1:$CX$78,MATCH(Analysis!$A58,Monitoring_eng!$A:$A,0),MATCH(Analysis!J$1,Monitoring_eng!$1:$1,0))</f>
        <v>yes</v>
      </c>
      <c r="K58" s="25" t="str">
        <f>INDEX(Monitoring_eng!$A$1:$CX$78,MATCH(Analysis!$A58,Monitoring_eng!$A:$A,0),MATCH(Analysis!K$1,Monitoring_eng!$1:$1,0))</f>
        <v>yes</v>
      </c>
      <c r="L58" s="25" t="str">
        <f>INDEX(Monitoring_eng!$A$1:$CX$78,MATCH(Analysis!$A58,Monitoring_eng!$A:$A,0),MATCH(Analysis!L$1,Monitoring_eng!$1:$1,0))</f>
        <v>yes</v>
      </c>
      <c r="M58" s="25" t="str">
        <f>INDEX(Monitoring_eng!$A$1:$CX$78,MATCH(Analysis!$A58,Monitoring_eng!$A:$A,0),MATCH(Analysis!M$1,Monitoring_eng!$1:$1,0))</f>
        <v>yes</v>
      </c>
      <c r="N58" s="25" t="str">
        <f>INDEX(Monitoring_eng!$A$1:$CX$78,MATCH(Analysis!$A58,Monitoring_eng!$A:$A,0),MATCH(Analysis!N$1,Monitoring_eng!$1:$1,0))</f>
        <v>yes</v>
      </c>
      <c r="O58" s="25" t="str">
        <f>INDEX(Monitoring_eng!$A$1:$CX$78,MATCH(Analysis!$A58,Monitoring_eng!$A:$A,0),MATCH(Analysis!O$1,Monitoring_eng!$1:$1,0))</f>
        <v>yes</v>
      </c>
      <c r="P58" s="25" t="str">
        <f>INDEX(Monitoring_eng!$A$1:$CX$78,MATCH(Analysis!$A58,Monitoring_eng!$A:$A,0),MATCH(Analysis!P$1,Monitoring_eng!$1:$1,0))</f>
        <v>yes</v>
      </c>
      <c r="Q58" s="25" t="str">
        <f>INDEX(Monitoring_eng!$A$1:$CX$78,MATCH(Analysis!$A58,Monitoring_eng!$A:$A,0),MATCH(Analysis!Q$1,Monitoring_eng!$1:$1,0))</f>
        <v>yes</v>
      </c>
      <c r="R58" s="25" t="str">
        <f>INDEX(Monitoring_eng!$A$1:$CX$78,MATCH(Analysis!$A58,Monitoring_eng!$A:$A,0),MATCH(Analysis!R$1,Monitoring_eng!$1:$1,0))</f>
        <v>yes</v>
      </c>
      <c r="S58" s="25" t="str">
        <f>INDEX(Monitoring_eng!$A$1:$CX$78,MATCH(Analysis!$A58,Monitoring_eng!$A:$A,0),MATCH(Analysis!S$1,Monitoring_eng!$1:$1,0))</f>
        <v>yes</v>
      </c>
      <c r="T58" s="25" t="str">
        <f>INDEX(Monitoring_eng!$A$1:$CX$78,MATCH(Analysis!$A58,Monitoring_eng!$A:$A,0),MATCH(Analysis!T$1,Monitoring_eng!$1:$1,0))</f>
        <v>yes</v>
      </c>
      <c r="U58" s="25" t="str">
        <f>INDEX(Monitoring_eng!$A$1:$CX$78,MATCH(Analysis!$A58,Monitoring_eng!$A:$A,0),MATCH(Analysis!U$1,Monitoring_eng!$1:$1,0))</f>
        <v>yes</v>
      </c>
      <c r="V58" s="25" t="str">
        <f>INDEX(Monitoring_eng!$A$1:$CX$78,MATCH(Analysis!$A58,Monitoring_eng!$A:$A,0),MATCH(Analysis!V$1,Monitoring_eng!$1:$1,0))</f>
        <v>yes</v>
      </c>
      <c r="W58" s="25" t="str">
        <f>INDEX(Monitoring_eng!$A$1:$CX$78,MATCH(Analysis!$A58,Monitoring_eng!$A:$A,0),MATCH(Analysis!W$1,Monitoring_eng!$1:$1,0))</f>
        <v>yes</v>
      </c>
      <c r="X58" s="25" t="str">
        <f>INDEX(Monitoring_eng!$A$1:$CX$78,MATCH(Analysis!$A58,Monitoring_eng!$A:$A,0),MATCH(Analysis!X$1,Monitoring_eng!$1:$1,0))</f>
        <v>yes</v>
      </c>
      <c r="Y58" s="25" t="str">
        <f>INDEX(Monitoring_eng!$A$1:$CX$78,MATCH(Analysis!$A58,Monitoring_eng!$A:$A,0),MATCH(Analysis!Y$1,Monitoring_eng!$1:$1,0))</f>
        <v>yes</v>
      </c>
      <c r="Z58" s="25" t="str">
        <f>INDEX(Monitoring_eng!$A$1:$CX$78,MATCH(Analysis!$A58,Monitoring_eng!$A:$A,0),MATCH(Analysis!Z$1,Monitoring_eng!$1:$1,0))</f>
        <v>yes</v>
      </c>
      <c r="AA58" s="25" t="str">
        <f>INDEX(Monitoring_eng!$A$1:$CX$78,MATCH(Analysis!$A58,Monitoring_eng!$A:$A,0),MATCH(Analysis!AA$1,Monitoring_eng!$1:$1,0))</f>
        <v>yes</v>
      </c>
      <c r="AB58" s="25" t="str">
        <f>INDEX(Monitoring_eng!$A$1:$CX$78,MATCH(Analysis!$A58,Monitoring_eng!$A:$A,0),MATCH(Analysis!AB$1,Monitoring_eng!$1:$1,0))</f>
        <v>yes</v>
      </c>
      <c r="AC58" s="25" t="str">
        <f>INDEX(Monitoring_eng!$A$1:$CX$78,MATCH(Analysis!$A58,Monitoring_eng!$A:$A,0),MATCH(Analysis!AC$1,Monitoring_eng!$1:$1,0))</f>
        <v>yes</v>
      </c>
      <c r="AD58" s="25" t="str">
        <f>INDEX(Monitoring_eng!$A$1:$CX$78,MATCH(Analysis!$A58,Monitoring_eng!$A:$A,0),MATCH(Analysis!AD$1,Monitoring_eng!$1:$1,0))</f>
        <v>yes</v>
      </c>
      <c r="AE58" s="25" t="str">
        <f>INDEX(Monitoring_eng!$A$1:$CX$78,MATCH(Analysis!$A58,Monitoring_eng!$A:$A,0),MATCH(Analysis!AE$1,Monitoring_eng!$1:$1,0))</f>
        <v>yes</v>
      </c>
      <c r="AF58" s="25" t="str">
        <f>INDEX(Monitoring_eng!$A$1:$CX$78,MATCH(Analysis!$A58,Monitoring_eng!$A:$A,0),MATCH(Analysis!AF$1,Monitoring_eng!$1:$1,0))</f>
        <v>yes</v>
      </c>
      <c r="AG58" s="25" t="str">
        <f>INDEX(Monitoring_eng!$A$1:$CX$78,MATCH(Analysis!$A58,Monitoring_eng!$A:$A,0),MATCH(Analysis!AG$1,Monitoring_eng!$1:$1,0))</f>
        <v>yes</v>
      </c>
      <c r="AH58" s="25" t="str">
        <f>INDEX(Monitoring_eng!$A$1:$CX$78,MATCH(Analysis!$A58,Monitoring_eng!$A:$A,0),MATCH(Analysis!AH$1,Monitoring_eng!$1:$1,0))</f>
        <v>yes</v>
      </c>
      <c r="AI58" s="25" t="str">
        <f>INDEX(Monitoring_eng!$A$1:$CX$78,MATCH(Analysis!$A58,Monitoring_eng!$A:$A,0),MATCH(Analysis!AI$1,Monitoring_eng!$1:$1,0))</f>
        <v>yes</v>
      </c>
      <c r="AJ58" s="25" t="str">
        <f>INDEX(Monitoring_eng!$A$1:$CX$78,MATCH(Analysis!$A58,Monitoring_eng!$A:$A,0),MATCH(Analysis!AJ$1,Monitoring_eng!$1:$1,0))</f>
        <v>yes</v>
      </c>
      <c r="AK58" s="25" t="str">
        <f>INDEX(Monitoring_eng!$A$1:$CX$78,MATCH(Analysis!$A58,Monitoring_eng!$A:$A,0),MATCH(Analysis!AK$1,Monitoring_eng!$1:$1,0))</f>
        <v>yes</v>
      </c>
      <c r="AL58" s="25" t="str">
        <f>INDEX(Monitoring_eng!$A$1:$CX$78,MATCH(Analysis!$A58,Monitoring_eng!$A:$A,0),MATCH(Analysis!AL$1,Monitoring_eng!$1:$1,0))</f>
        <v>yes</v>
      </c>
      <c r="AM58" s="25" t="str">
        <f>INDEX(Monitoring_eng!$A$1:$CX$78,MATCH(Analysis!$A58,Monitoring_eng!$A:$A,0),MATCH(Analysis!AM$1,Monitoring_eng!$1:$1,0))</f>
        <v>yes</v>
      </c>
      <c r="AN58" s="25" t="str">
        <f>INDEX(Monitoring_eng!$A$1:$CX$78,MATCH(Analysis!$A58,Monitoring_eng!$A:$A,0),MATCH(Analysis!AN$1,Monitoring_eng!$1:$1,0))</f>
        <v>yes</v>
      </c>
      <c r="AO58" s="25" t="str">
        <f>INDEX(Monitoring_eng!$A$1:$CX$78,MATCH(Analysis!$A58,Monitoring_eng!$A:$A,0),MATCH(Analysis!AO$1,Monitoring_eng!$1:$1,0))</f>
        <v>yes</v>
      </c>
      <c r="AP58" s="25" t="str">
        <f>INDEX(Monitoring_eng!$A$1:$CX$78,MATCH(Analysis!$A58,Monitoring_eng!$A:$A,0),MATCH(Analysis!AP$1,Monitoring_eng!$1:$1,0))</f>
        <v>yes</v>
      </c>
      <c r="AQ58" s="25" t="str">
        <f>INDEX(Monitoring_eng!$A$1:$CX$78,MATCH(Analysis!$A58,Monitoring_eng!$A:$A,0),MATCH(Analysis!AQ$1,Monitoring_eng!$1:$1,0))</f>
        <v>yes</v>
      </c>
      <c r="AR58" s="25" t="str">
        <f>INDEX(Monitoring_eng!$A$1:$CX$78,MATCH(Analysis!$A58,Monitoring_eng!$A:$A,0),MATCH(Analysis!AR$1,Monitoring_eng!$1:$1,0))</f>
        <v>yes</v>
      </c>
      <c r="AS58" s="25" t="str">
        <f>INDEX(Monitoring_eng!$A$1:$CX$78,MATCH(Analysis!$A58,Monitoring_eng!$A:$A,0),MATCH(Analysis!AS$1,Monitoring_eng!$1:$1,0))</f>
        <v>yes</v>
      </c>
      <c r="AT58" s="25" t="str">
        <f>INDEX(Monitoring_eng!$A$1:$CX$78,MATCH(Analysis!$A58,Monitoring_eng!$A:$A,0),MATCH(Analysis!AT$1,Monitoring_eng!$1:$1,0))</f>
        <v>yes</v>
      </c>
      <c r="AU58" s="25" t="str">
        <f>INDEX(Monitoring_eng!$A$1:$CX$78,MATCH(Analysis!$A58,Monitoring_eng!$A:$A,0),MATCH(Analysis!AU$1,Monitoring_eng!$1:$1,0))</f>
        <v>yes</v>
      </c>
      <c r="AV58" s="25" t="str">
        <f>INDEX(Monitoring_eng!$A$1:$CX$78,MATCH(Analysis!$A58,Monitoring_eng!$A:$A,0),MATCH(Analysis!AV$1,Monitoring_eng!$1:$1,0))</f>
        <v>yes</v>
      </c>
      <c r="AW58" s="25" t="str">
        <f>INDEX(Monitoring_eng!$A$1:$CX$78,MATCH(Analysis!$A58,Monitoring_eng!$A:$A,0),MATCH(Analysis!AW$1,Monitoring_eng!$1:$1,0))</f>
        <v>yes</v>
      </c>
      <c r="AX58" s="25" t="str">
        <f>INDEX(Monitoring_eng!$A$1:$CX$78,MATCH(Analysis!$A58,Monitoring_eng!$A:$A,0),MATCH(Analysis!AX$1,Monitoring_eng!$1:$1,0))</f>
        <v>yes</v>
      </c>
      <c r="AY58" s="25" t="str">
        <f>INDEX(Monitoring_eng!$A$1:$CX$78,MATCH(Analysis!$A58,Monitoring_eng!$A:$A,0),MATCH(Analysis!AY$1,Monitoring_eng!$1:$1,0))</f>
        <v>yes</v>
      </c>
      <c r="AZ58" s="25" t="str">
        <f>INDEX(Monitoring_eng!$A$1:$CX$78,MATCH(Analysis!$A58,Monitoring_eng!$A:$A,0),MATCH(Analysis!AZ$1,Monitoring_eng!$1:$1,0))</f>
        <v>yes</v>
      </c>
      <c r="BA58" s="37" t="s">
        <v>621</v>
      </c>
      <c r="BB58" s="37">
        <f t="shared" si="0"/>
        <v>50</v>
      </c>
      <c r="BC58" s="37" t="s">
        <v>622</v>
      </c>
      <c r="BD58" s="37">
        <f t="shared" si="1"/>
        <v>0</v>
      </c>
      <c r="BE58" s="37" t="s">
        <v>623</v>
      </c>
      <c r="BF58" s="37">
        <f t="shared" si="2"/>
        <v>0</v>
      </c>
      <c r="BG58" s="37" t="s">
        <v>755</v>
      </c>
      <c r="BH58" s="37">
        <f t="shared" si="3"/>
        <v>0</v>
      </c>
      <c r="BI58" s="37">
        <f t="shared" si="4"/>
        <v>50</v>
      </c>
      <c r="BJ58" s="37">
        <f t="shared" si="5"/>
        <v>50</v>
      </c>
      <c r="BK58" s="37" t="str">
        <f t="shared" si="6"/>
        <v>yes</v>
      </c>
      <c r="BL58" s="37" t="str">
        <f t="shared" si="7"/>
        <v>no</v>
      </c>
      <c r="BM58" s="37">
        <f t="shared" si="8"/>
        <v>50</v>
      </c>
      <c r="BN58" s="37">
        <f t="shared" si="9"/>
        <v>0</v>
      </c>
      <c r="BO58" s="69">
        <f t="shared" si="10"/>
        <v>1</v>
      </c>
      <c r="BP58" s="69">
        <f t="shared" si="11"/>
        <v>0</v>
      </c>
      <c r="BQ58" s="70">
        <f>COUNTIFS($C58:$AZ58,$BK58,Results!$T$87:$BQ$87,BQ$1)/((COUNTIF(Results!$T$87:$BQ$87,BQ$1)-COUNTIFS($C58:$AZ58,"N/A",Results!$T$87:$BQ$87,BQ$1)))</f>
        <v>1</v>
      </c>
      <c r="BR58" s="70">
        <f>COUNTIFS($C58:$AZ58,$BK58,Results!$T$87:$BQ$87,BR$1)/((COUNTIF(Results!$T$87:$BQ$87,BR$1)-COUNTIFS($C58:$AZ58,"N/A",Results!$T$87:$BQ$87,BR$1)))</f>
        <v>1</v>
      </c>
      <c r="BS58" s="70">
        <f>COUNTIFS($C58:$AZ58,$BK58,Results!$T$87:$BQ$87,BS$1)/((COUNTIF(Results!$T$87:$BQ$87,BS$1)-COUNTIFS($C58:$AZ58,"N/A",Results!$T$87:$BQ$87,BS$1)))</f>
        <v>1</v>
      </c>
      <c r="BT58" s="70">
        <f>COUNTIFS($C58:$AZ58,$BK58,Results!$T$87:$BQ$87,BT$1)/((COUNTIF(Results!$T$87:$BQ$87,BT$1)-COUNTIFS($C58:$AZ58,"N/A",Results!$T$87:$BQ$87,BT$1)))</f>
        <v>1</v>
      </c>
      <c r="BU58" s="70">
        <f>COUNTIFS($C58:$AZ58,$BK58,Results!$T$89:$BQ$89,BU$1)/((COUNTIF(Results!$T$89:$BQ$89,BU$1)-COUNTIFS($C58:$AZ58,"N/A",Results!$T$89:$BQ$89,BU$1)))</f>
        <v>1</v>
      </c>
      <c r="BV58" s="70">
        <f>COUNTIFS($C58:$AZ58,$BK58,Results!$T$89:$BQ$89,BV$1)/((COUNTIF(Results!$T$89:$BQ$89,BV$1)-COUNTIFS($C58:$AZ58,"N/A",Results!$T$89:$BQ$89,BV$1)))</f>
        <v>1</v>
      </c>
      <c r="BW58" s="70">
        <f>COUNTIFS($C58:$AZ58,$BK58,Results!$T$89:$BQ$89,BW$1)/((COUNTIF(Results!$T$89:$BQ$89,BW$1)-COUNTIFS($C58:$AZ58,"N/A",Results!$T$89:$BQ$89,BW$1)))</f>
        <v>1</v>
      </c>
      <c r="BX58" s="70">
        <f>COUNTIFS($C58:$AZ58,$BK58,Results!$T$89:$BQ$89,BX$1)/((COUNTIF(Results!$T$89:$BQ$89,BX$1)-COUNTIFS($C58:$AZ58,"N/A",Results!$T$89:$BQ$89,BX$1)))</f>
        <v>1</v>
      </c>
      <c r="BY58" s="70">
        <f>COUNTIFS($C58:$AZ58,$BK58,Results!$T$90:$BQ$90,BY$1)/((COUNTIF(Results!$T$90:$BQ$90,BY$1)-COUNTIFS($C58:$AZ58,"N/A",Results!$T$90:$BQ$90,BY$1)))</f>
        <v>1</v>
      </c>
      <c r="BZ58" s="70">
        <f>COUNTIFS($C58:$AZ58,$BK58,Results!$T$90:$BQ$90,BZ$1)/((COUNTIF(Results!$T$90:$BQ$90,BZ$1)-COUNTIFS($C58:$AZ58,"N/A",Results!$T$90:$BQ$90,BZ$1)))</f>
        <v>1</v>
      </c>
      <c r="CA58" s="70">
        <f>COUNTIFS($C58:$AZ58,$BK58,Results!$T$90:$BQ$90,CA$1)/((COUNTIF(Results!$T$90:$BQ$90,CA$1)-COUNTIFS($C58:$AZ58,"N/A",Results!$T$90:$BQ$90,CA$1)))</f>
        <v>1</v>
      </c>
      <c r="CB58" s="70">
        <f>COUNTIFS($C58:$AZ58,$BK58,Results!$T$91:$BQ$91,CB$1)/((COUNTIF(Results!$T$91:$BQ$91,CB$1)-COUNTIFS($C58:$AZ58,"N/A",Results!$T$91:$BQ$91,CB$1)))</f>
        <v>1</v>
      </c>
      <c r="CC58" s="70">
        <f>COUNTIFS($C58:$AZ58,$BK58,Results!$T$91:$BQ$91,CC$1)/((COUNTIF(Results!$T$91:$BQ$91,CC$1)-COUNTIFS($C58:$AZ58,"N/A",Results!$T$91:$BQ$91,CC$1)))</f>
        <v>1</v>
      </c>
      <c r="CD58" s="37"/>
    </row>
    <row r="59" spans="1:82" x14ac:dyDescent="0.3">
      <c r="A59" s="37" t="s">
        <v>360</v>
      </c>
      <c r="B59" s="49" t="s">
        <v>177</v>
      </c>
      <c r="C59" s="25" t="str">
        <f>INDEX(Monitoring_eng!$A$1:$CX$78,MATCH(Analysis!$A59,Monitoring_eng!$A:$A,0),MATCH(Analysis!C$1,Monitoring_eng!$1:$1,0))</f>
        <v>yes</v>
      </c>
      <c r="D59" s="25" t="str">
        <f>INDEX(Monitoring_eng!$A$1:$CX$78,MATCH(Analysis!$A59,Monitoring_eng!$A:$A,0),MATCH(Analysis!D$1,Monitoring_eng!$1:$1,0))</f>
        <v>yes</v>
      </c>
      <c r="E59" s="25" t="str">
        <f>INDEX(Monitoring_eng!$A$1:$CX$78,MATCH(Analysis!$A59,Monitoring_eng!$A:$A,0),MATCH(Analysis!E$1,Monitoring_eng!$1:$1,0))</f>
        <v>no</v>
      </c>
      <c r="F59" s="25" t="str">
        <f>INDEX(Monitoring_eng!$A$1:$CX$78,MATCH(Analysis!$A59,Monitoring_eng!$A:$A,0),MATCH(Analysis!F$1,Monitoring_eng!$1:$1,0))</f>
        <v>no</v>
      </c>
      <c r="G59" s="25" t="str">
        <f>INDEX(Monitoring_eng!$A$1:$CX$78,MATCH(Analysis!$A59,Monitoring_eng!$A:$A,0),MATCH(Analysis!G$1,Monitoring_eng!$1:$1,0))</f>
        <v>yes</v>
      </c>
      <c r="H59" s="25" t="str">
        <f>INDEX(Monitoring_eng!$A$1:$CX$78,MATCH(Analysis!$A59,Monitoring_eng!$A:$A,0),MATCH(Analysis!H$1,Monitoring_eng!$1:$1,0))</f>
        <v>yes</v>
      </c>
      <c r="I59" s="25" t="str">
        <f>INDEX(Monitoring_eng!$A$1:$CX$78,MATCH(Analysis!$A59,Monitoring_eng!$A:$A,0),MATCH(Analysis!I$1,Monitoring_eng!$1:$1,0))</f>
        <v>yes</v>
      </c>
      <c r="J59" s="25" t="str">
        <f>INDEX(Monitoring_eng!$A$1:$CX$78,MATCH(Analysis!$A59,Monitoring_eng!$A:$A,0),MATCH(Analysis!J$1,Monitoring_eng!$1:$1,0))</f>
        <v>yes</v>
      </c>
      <c r="K59" s="25" t="str">
        <f>INDEX(Monitoring_eng!$A$1:$CX$78,MATCH(Analysis!$A59,Monitoring_eng!$A:$A,0),MATCH(Analysis!K$1,Monitoring_eng!$1:$1,0))</f>
        <v>yes</v>
      </c>
      <c r="L59" s="25" t="str">
        <f>INDEX(Monitoring_eng!$A$1:$CX$78,MATCH(Analysis!$A59,Monitoring_eng!$A:$A,0),MATCH(Analysis!L$1,Monitoring_eng!$1:$1,0))</f>
        <v>yes</v>
      </c>
      <c r="M59" s="25" t="str">
        <f>INDEX(Monitoring_eng!$A$1:$CX$78,MATCH(Analysis!$A59,Monitoring_eng!$A:$A,0),MATCH(Analysis!M$1,Monitoring_eng!$1:$1,0))</f>
        <v>yes</v>
      </c>
      <c r="N59" s="25" t="str">
        <f>INDEX(Monitoring_eng!$A$1:$CX$78,MATCH(Analysis!$A59,Monitoring_eng!$A:$A,0),MATCH(Analysis!N$1,Monitoring_eng!$1:$1,0))</f>
        <v>partially</v>
      </c>
      <c r="O59" s="25" t="str">
        <f>INDEX(Monitoring_eng!$A$1:$CX$78,MATCH(Analysis!$A59,Monitoring_eng!$A:$A,0),MATCH(Analysis!O$1,Monitoring_eng!$1:$1,0))</f>
        <v>yes</v>
      </c>
      <c r="P59" s="25" t="str">
        <f>INDEX(Monitoring_eng!$A$1:$CX$78,MATCH(Analysis!$A59,Monitoring_eng!$A:$A,0),MATCH(Analysis!P$1,Monitoring_eng!$1:$1,0))</f>
        <v>yes</v>
      </c>
      <c r="Q59" s="25" t="str">
        <f>INDEX(Monitoring_eng!$A$1:$CX$78,MATCH(Analysis!$A59,Monitoring_eng!$A:$A,0),MATCH(Analysis!Q$1,Monitoring_eng!$1:$1,0))</f>
        <v>yes</v>
      </c>
      <c r="R59" s="25" t="str">
        <f>INDEX(Monitoring_eng!$A$1:$CX$78,MATCH(Analysis!$A59,Monitoring_eng!$A:$A,0),MATCH(Analysis!R$1,Monitoring_eng!$1:$1,0))</f>
        <v>no</v>
      </c>
      <c r="S59" s="25" t="str">
        <f>INDEX(Monitoring_eng!$A$1:$CX$78,MATCH(Analysis!$A59,Monitoring_eng!$A:$A,0),MATCH(Analysis!S$1,Monitoring_eng!$1:$1,0))</f>
        <v>yes</v>
      </c>
      <c r="T59" s="25" t="str">
        <f>INDEX(Monitoring_eng!$A$1:$CX$78,MATCH(Analysis!$A59,Monitoring_eng!$A:$A,0),MATCH(Analysis!T$1,Monitoring_eng!$1:$1,0))</f>
        <v>no</v>
      </c>
      <c r="U59" s="25" t="str">
        <f>INDEX(Monitoring_eng!$A$1:$CX$78,MATCH(Analysis!$A59,Monitoring_eng!$A:$A,0),MATCH(Analysis!U$1,Monitoring_eng!$1:$1,0))</f>
        <v>partially</v>
      </c>
      <c r="V59" s="25" t="str">
        <f>INDEX(Monitoring_eng!$A$1:$CX$78,MATCH(Analysis!$A59,Monitoring_eng!$A:$A,0),MATCH(Analysis!V$1,Monitoring_eng!$1:$1,0))</f>
        <v>yes</v>
      </c>
      <c r="W59" s="25" t="str">
        <f>INDEX(Monitoring_eng!$A$1:$CX$78,MATCH(Analysis!$A59,Monitoring_eng!$A:$A,0),MATCH(Analysis!W$1,Monitoring_eng!$1:$1,0))</f>
        <v>yes</v>
      </c>
      <c r="X59" s="25" t="str">
        <f>INDEX(Monitoring_eng!$A$1:$CX$78,MATCH(Analysis!$A59,Monitoring_eng!$A:$A,0),MATCH(Analysis!X$1,Monitoring_eng!$1:$1,0))</f>
        <v>yes</v>
      </c>
      <c r="Y59" s="25" t="str">
        <f>INDEX(Monitoring_eng!$A$1:$CX$78,MATCH(Analysis!$A59,Monitoring_eng!$A:$A,0),MATCH(Analysis!Y$1,Monitoring_eng!$1:$1,0))</f>
        <v>yes</v>
      </c>
      <c r="Z59" s="25" t="str">
        <f>INDEX(Monitoring_eng!$A$1:$CX$78,MATCH(Analysis!$A59,Monitoring_eng!$A:$A,0),MATCH(Analysis!Z$1,Monitoring_eng!$1:$1,0))</f>
        <v>yes</v>
      </c>
      <c r="AA59" s="25" t="str">
        <f>INDEX(Monitoring_eng!$A$1:$CX$78,MATCH(Analysis!$A59,Monitoring_eng!$A:$A,0),MATCH(Analysis!AA$1,Monitoring_eng!$1:$1,0))</f>
        <v>yes</v>
      </c>
      <c r="AB59" s="25" t="str">
        <f>INDEX(Monitoring_eng!$A$1:$CX$78,MATCH(Analysis!$A59,Monitoring_eng!$A:$A,0),MATCH(Analysis!AB$1,Monitoring_eng!$1:$1,0))</f>
        <v>no</v>
      </c>
      <c r="AC59" s="25" t="str">
        <f>INDEX(Monitoring_eng!$A$1:$CX$78,MATCH(Analysis!$A59,Monitoring_eng!$A:$A,0),MATCH(Analysis!AC$1,Monitoring_eng!$1:$1,0))</f>
        <v>partially</v>
      </c>
      <c r="AD59" s="25" t="str">
        <f>INDEX(Monitoring_eng!$A$1:$CX$78,MATCH(Analysis!$A59,Monitoring_eng!$A:$A,0),MATCH(Analysis!AD$1,Monitoring_eng!$1:$1,0))</f>
        <v>yes</v>
      </c>
      <c r="AE59" s="25" t="str">
        <f>INDEX(Monitoring_eng!$A$1:$CX$78,MATCH(Analysis!$A59,Monitoring_eng!$A:$A,0),MATCH(Analysis!AE$1,Monitoring_eng!$1:$1,0))</f>
        <v>yes</v>
      </c>
      <c r="AF59" s="25" t="str">
        <f>INDEX(Monitoring_eng!$A$1:$CX$78,MATCH(Analysis!$A59,Monitoring_eng!$A:$A,0),MATCH(Analysis!AF$1,Monitoring_eng!$1:$1,0))</f>
        <v>yes</v>
      </c>
      <c r="AG59" s="25" t="str">
        <f>INDEX(Monitoring_eng!$A$1:$CX$78,MATCH(Analysis!$A59,Monitoring_eng!$A:$A,0),MATCH(Analysis!AG$1,Monitoring_eng!$1:$1,0))</f>
        <v>partially</v>
      </c>
      <c r="AH59" s="25" t="str">
        <f>INDEX(Monitoring_eng!$A$1:$CX$78,MATCH(Analysis!$A59,Monitoring_eng!$A:$A,0),MATCH(Analysis!AH$1,Monitoring_eng!$1:$1,0))</f>
        <v>no</v>
      </c>
      <c r="AI59" s="25" t="str">
        <f>INDEX(Monitoring_eng!$A$1:$CX$78,MATCH(Analysis!$A59,Monitoring_eng!$A:$A,0),MATCH(Analysis!AI$1,Monitoring_eng!$1:$1,0))</f>
        <v>partially</v>
      </c>
      <c r="AJ59" s="25" t="str">
        <f>INDEX(Monitoring_eng!$A$1:$CX$78,MATCH(Analysis!$A59,Monitoring_eng!$A:$A,0),MATCH(Analysis!AJ$1,Monitoring_eng!$1:$1,0))</f>
        <v>partially</v>
      </c>
      <c r="AK59" s="25" t="str">
        <f>INDEX(Monitoring_eng!$A$1:$CX$78,MATCH(Analysis!$A59,Monitoring_eng!$A:$A,0),MATCH(Analysis!AK$1,Monitoring_eng!$1:$1,0))</f>
        <v>partially</v>
      </c>
      <c r="AL59" s="25" t="str">
        <f>INDEX(Monitoring_eng!$A$1:$CX$78,MATCH(Analysis!$A59,Monitoring_eng!$A:$A,0),MATCH(Analysis!AL$1,Monitoring_eng!$1:$1,0))</f>
        <v>yes</v>
      </c>
      <c r="AM59" s="25" t="str">
        <f>INDEX(Monitoring_eng!$A$1:$CX$78,MATCH(Analysis!$A59,Monitoring_eng!$A:$A,0),MATCH(Analysis!AM$1,Monitoring_eng!$1:$1,0))</f>
        <v>yes</v>
      </c>
      <c r="AN59" s="25" t="str">
        <f>INDEX(Monitoring_eng!$A$1:$CX$78,MATCH(Analysis!$A59,Monitoring_eng!$A:$A,0),MATCH(Analysis!AN$1,Monitoring_eng!$1:$1,0))</f>
        <v>yes</v>
      </c>
      <c r="AO59" s="25" t="str">
        <f>INDEX(Monitoring_eng!$A$1:$CX$78,MATCH(Analysis!$A59,Monitoring_eng!$A:$A,0),MATCH(Analysis!AO$1,Monitoring_eng!$1:$1,0))</f>
        <v>yes</v>
      </c>
      <c r="AP59" s="25" t="str">
        <f>INDEX(Monitoring_eng!$A$1:$CX$78,MATCH(Analysis!$A59,Monitoring_eng!$A:$A,0),MATCH(Analysis!AP$1,Monitoring_eng!$1:$1,0))</f>
        <v>yes</v>
      </c>
      <c r="AQ59" s="25" t="str">
        <f>INDEX(Monitoring_eng!$A$1:$CX$78,MATCH(Analysis!$A59,Monitoring_eng!$A:$A,0),MATCH(Analysis!AQ$1,Monitoring_eng!$1:$1,0))</f>
        <v>yes</v>
      </c>
      <c r="AR59" s="25" t="str">
        <f>INDEX(Monitoring_eng!$A$1:$CX$78,MATCH(Analysis!$A59,Monitoring_eng!$A:$A,0),MATCH(Analysis!AR$1,Monitoring_eng!$1:$1,0))</f>
        <v>yes</v>
      </c>
      <c r="AS59" s="25" t="str">
        <f>INDEX(Monitoring_eng!$A$1:$CX$78,MATCH(Analysis!$A59,Monitoring_eng!$A:$A,0),MATCH(Analysis!AS$1,Monitoring_eng!$1:$1,0))</f>
        <v>no</v>
      </c>
      <c r="AT59" s="25" t="str">
        <f>INDEX(Monitoring_eng!$A$1:$CX$78,MATCH(Analysis!$A59,Monitoring_eng!$A:$A,0),MATCH(Analysis!AT$1,Monitoring_eng!$1:$1,0))</f>
        <v>partially</v>
      </c>
      <c r="AU59" s="25" t="str">
        <f>INDEX(Monitoring_eng!$A$1:$CX$78,MATCH(Analysis!$A59,Monitoring_eng!$A:$A,0),MATCH(Analysis!AU$1,Monitoring_eng!$1:$1,0))</f>
        <v>partially</v>
      </c>
      <c r="AV59" s="25" t="str">
        <f>INDEX(Monitoring_eng!$A$1:$CX$78,MATCH(Analysis!$A59,Monitoring_eng!$A:$A,0),MATCH(Analysis!AV$1,Monitoring_eng!$1:$1,0))</f>
        <v>yes</v>
      </c>
      <c r="AW59" s="25" t="str">
        <f>INDEX(Monitoring_eng!$A$1:$CX$78,MATCH(Analysis!$A59,Monitoring_eng!$A:$A,0),MATCH(Analysis!AW$1,Monitoring_eng!$1:$1,0))</f>
        <v>yes</v>
      </c>
      <c r="AX59" s="25" t="str">
        <f>INDEX(Monitoring_eng!$A$1:$CX$78,MATCH(Analysis!$A59,Monitoring_eng!$A:$A,0),MATCH(Analysis!AX$1,Monitoring_eng!$1:$1,0))</f>
        <v>yes</v>
      </c>
      <c r="AY59" s="25" t="str">
        <f>INDEX(Monitoring_eng!$A$1:$CX$78,MATCH(Analysis!$A59,Monitoring_eng!$A:$A,0),MATCH(Analysis!AY$1,Monitoring_eng!$1:$1,0))</f>
        <v>yes</v>
      </c>
      <c r="AZ59" s="25" t="str">
        <f>INDEX(Monitoring_eng!$A$1:$CX$78,MATCH(Analysis!$A59,Monitoring_eng!$A:$A,0),MATCH(Analysis!AZ$1,Monitoring_eng!$1:$1,0))</f>
        <v>yes</v>
      </c>
      <c r="BA59" s="37" t="s">
        <v>621</v>
      </c>
      <c r="BB59" s="37">
        <f t="shared" si="0"/>
        <v>34</v>
      </c>
      <c r="BC59" s="37" t="s">
        <v>622</v>
      </c>
      <c r="BD59" s="37">
        <f t="shared" si="1"/>
        <v>7</v>
      </c>
      <c r="BE59" s="37" t="s">
        <v>623</v>
      </c>
      <c r="BF59" s="37">
        <f t="shared" si="2"/>
        <v>9</v>
      </c>
      <c r="BG59" s="37" t="s">
        <v>755</v>
      </c>
      <c r="BH59" s="37">
        <f t="shared" si="3"/>
        <v>0</v>
      </c>
      <c r="BI59" s="37">
        <f t="shared" si="4"/>
        <v>50</v>
      </c>
      <c r="BJ59" s="37">
        <f t="shared" si="5"/>
        <v>50</v>
      </c>
      <c r="BK59" s="37" t="str">
        <f t="shared" si="6"/>
        <v>yes</v>
      </c>
      <c r="BL59" s="37" t="str">
        <f t="shared" si="7"/>
        <v>no</v>
      </c>
      <c r="BM59" s="37">
        <f t="shared" si="8"/>
        <v>34</v>
      </c>
      <c r="BN59" s="37">
        <f t="shared" si="9"/>
        <v>7</v>
      </c>
      <c r="BO59" s="69">
        <f t="shared" si="10"/>
        <v>0.68</v>
      </c>
      <c r="BP59" s="69">
        <f t="shared" si="11"/>
        <v>0.14000000000000001</v>
      </c>
      <c r="BQ59" s="70">
        <f>COUNTIFS($C59:$AZ59,$BK59,Results!$T$87:$BQ$87,BQ$1)/((COUNTIF(Results!$T$87:$BQ$87,BQ$1)-COUNTIFS($C59:$AZ59,"N/A",Results!$T$87:$BQ$87,BQ$1)))</f>
        <v>0.82352941176470584</v>
      </c>
      <c r="BR59" s="70">
        <f>COUNTIFS($C59:$AZ59,$BK59,Results!$T$87:$BQ$87,BR$1)/((COUNTIF(Results!$T$87:$BQ$87,BR$1)-COUNTIFS($C59:$AZ59,"N/A",Results!$T$87:$BQ$87,BR$1)))</f>
        <v>0.91666666666666663</v>
      </c>
      <c r="BS59" s="70">
        <f>COUNTIFS($C59:$AZ59,$BK59,Results!$T$87:$BQ$87,BS$1)/((COUNTIF(Results!$T$87:$BQ$87,BS$1)-COUNTIFS($C59:$AZ59,"N/A",Results!$T$87:$BQ$87,BS$1)))</f>
        <v>0.5</v>
      </c>
      <c r="BT59" s="70">
        <f>COUNTIFS($C59:$AZ59,$BK59,Results!$T$87:$BQ$87,BT$1)/((COUNTIF(Results!$T$87:$BQ$87,BT$1)-COUNTIFS($C59:$AZ59,"N/A",Results!$T$87:$BQ$87,BT$1)))</f>
        <v>0.38461538461538464</v>
      </c>
      <c r="BU59" s="70">
        <f>COUNTIFS($C59:$AZ59,$BK59,Results!$T$89:$BQ$89,BU$1)/((COUNTIF(Results!$T$89:$BQ$89,BU$1)-COUNTIFS($C59:$AZ59,"N/A",Results!$T$89:$BQ$89,BU$1)))</f>
        <v>0.6</v>
      </c>
      <c r="BV59" s="70">
        <f>COUNTIFS($C59:$AZ59,$BK59,Results!$T$89:$BQ$89,BV$1)/((COUNTIF(Results!$T$89:$BQ$89,BV$1)-COUNTIFS($C59:$AZ59,"N/A",Results!$T$89:$BQ$89,BV$1)))</f>
        <v>0.72727272727272729</v>
      </c>
      <c r="BW59" s="70">
        <f>COUNTIFS($C59:$AZ59,$BK59,Results!$T$89:$BQ$89,BW$1)/((COUNTIF(Results!$T$89:$BQ$89,BW$1)-COUNTIFS($C59:$AZ59,"N/A",Results!$T$89:$BQ$89,BW$1)))</f>
        <v>0.77777777777777779</v>
      </c>
      <c r="BX59" s="70">
        <f>COUNTIFS($C59:$AZ59,$BK59,Results!$T$89:$BQ$89,BX$1)/((COUNTIF(Results!$T$89:$BQ$89,BX$1)-COUNTIFS($C59:$AZ59,"N/A",Results!$T$89:$BQ$89,BX$1)))</f>
        <v>0.5</v>
      </c>
      <c r="BY59" s="70">
        <f>COUNTIFS($C59:$AZ59,$BK59,Results!$T$90:$BQ$90,BY$1)/((COUNTIF(Results!$T$90:$BQ$90,BY$1)-COUNTIFS($C59:$AZ59,"N/A",Results!$T$90:$BQ$90,BY$1)))</f>
        <v>0.76470588235294112</v>
      </c>
      <c r="BZ59" s="70">
        <f>COUNTIFS($C59:$AZ59,$BK59,Results!$T$90:$BQ$90,BZ$1)/((COUNTIF(Results!$T$90:$BQ$90,BZ$1)-COUNTIFS($C59:$AZ59,"N/A",Results!$T$90:$BQ$90,BZ$1)))</f>
        <v>0.6470588235294118</v>
      </c>
      <c r="CA59" s="70">
        <f>COUNTIFS($C59:$AZ59,$BK59,Results!$T$90:$BQ$90,CA$1)/((COUNTIF(Results!$T$90:$BQ$90,CA$1)-COUNTIFS($C59:$AZ59,"N/A",Results!$T$90:$BQ$90,CA$1)))</f>
        <v>0.625</v>
      </c>
      <c r="CB59" s="70">
        <f>COUNTIFS($C59:$AZ59,$BK59,Results!$T$91:$BQ$91,CB$1)/((COUNTIF(Results!$T$91:$BQ$91,CB$1)-COUNTIFS($C59:$AZ59,"N/A",Results!$T$91:$BQ$91,CB$1)))</f>
        <v>0.6470588235294118</v>
      </c>
      <c r="CC59" s="70">
        <f>COUNTIFS($C59:$AZ59,$BK59,Results!$T$91:$BQ$91,CC$1)/((COUNTIF(Results!$T$91:$BQ$91,CC$1)-COUNTIFS($C59:$AZ59,"N/A",Results!$T$91:$BQ$91,CC$1)))</f>
        <v>0.76470588235294112</v>
      </c>
      <c r="CD59" s="37"/>
    </row>
    <row r="60" spans="1:82" x14ac:dyDescent="0.3">
      <c r="A60" s="37" t="s">
        <v>361</v>
      </c>
      <c r="B60" s="49" t="s">
        <v>294</v>
      </c>
      <c r="C60" s="25" t="str">
        <f>INDEX(Monitoring_eng!$A$1:$CX$78,MATCH(Analysis!$A60,Monitoring_eng!$A:$A,0),MATCH(Analysis!C$1,Monitoring_eng!$1:$1,0))</f>
        <v>yes</v>
      </c>
      <c r="D60" s="25" t="str">
        <f>INDEX(Monitoring_eng!$A$1:$CX$78,MATCH(Analysis!$A60,Monitoring_eng!$A:$A,0),MATCH(Analysis!D$1,Monitoring_eng!$1:$1,0))</f>
        <v>no</v>
      </c>
      <c r="E60" s="25" t="str">
        <f>INDEX(Monitoring_eng!$A$1:$CX$78,MATCH(Analysis!$A60,Monitoring_eng!$A:$A,0),MATCH(Analysis!E$1,Monitoring_eng!$1:$1,0))</f>
        <v>no</v>
      </c>
      <c r="F60" s="25" t="str">
        <f>INDEX(Monitoring_eng!$A$1:$CX$78,MATCH(Analysis!$A60,Monitoring_eng!$A:$A,0),MATCH(Analysis!F$1,Monitoring_eng!$1:$1,0))</f>
        <v>no</v>
      </c>
      <c r="G60" s="25" t="str">
        <f>INDEX(Monitoring_eng!$A$1:$CX$78,MATCH(Analysis!$A60,Monitoring_eng!$A:$A,0),MATCH(Analysis!G$1,Monitoring_eng!$1:$1,0))</f>
        <v>no</v>
      </c>
      <c r="H60" s="25" t="str">
        <f>INDEX(Monitoring_eng!$A$1:$CX$78,MATCH(Analysis!$A60,Monitoring_eng!$A:$A,0),MATCH(Analysis!H$1,Monitoring_eng!$1:$1,0))</f>
        <v>yes</v>
      </c>
      <c r="I60" s="25" t="str">
        <f>INDEX(Monitoring_eng!$A$1:$CX$78,MATCH(Analysis!$A60,Monitoring_eng!$A:$A,0),MATCH(Analysis!I$1,Monitoring_eng!$1:$1,0))</f>
        <v>no</v>
      </c>
      <c r="J60" s="25" t="str">
        <f>INDEX(Monitoring_eng!$A$1:$CX$78,MATCH(Analysis!$A60,Monitoring_eng!$A:$A,0),MATCH(Analysis!J$1,Monitoring_eng!$1:$1,0))</f>
        <v>no</v>
      </c>
      <c r="K60" s="25" t="str">
        <f>INDEX(Monitoring_eng!$A$1:$CX$78,MATCH(Analysis!$A60,Monitoring_eng!$A:$A,0),MATCH(Analysis!K$1,Monitoring_eng!$1:$1,0))</f>
        <v>no</v>
      </c>
      <c r="L60" s="25" t="str">
        <f>INDEX(Monitoring_eng!$A$1:$CX$78,MATCH(Analysis!$A60,Monitoring_eng!$A:$A,0),MATCH(Analysis!L$1,Monitoring_eng!$1:$1,0))</f>
        <v>no</v>
      </c>
      <c r="M60" s="25" t="str">
        <f>INDEX(Monitoring_eng!$A$1:$CX$78,MATCH(Analysis!$A60,Monitoring_eng!$A:$A,0),MATCH(Analysis!M$1,Monitoring_eng!$1:$1,0))</f>
        <v>no</v>
      </c>
      <c r="N60" s="25" t="str">
        <f>INDEX(Monitoring_eng!$A$1:$CX$78,MATCH(Analysis!$A60,Monitoring_eng!$A:$A,0),MATCH(Analysis!N$1,Monitoring_eng!$1:$1,0))</f>
        <v>no</v>
      </c>
      <c r="O60" s="25" t="str">
        <f>INDEX(Monitoring_eng!$A$1:$CX$78,MATCH(Analysis!$A60,Monitoring_eng!$A:$A,0),MATCH(Analysis!O$1,Monitoring_eng!$1:$1,0))</f>
        <v>yes</v>
      </c>
      <c r="P60" s="25" t="str">
        <f>INDEX(Monitoring_eng!$A$1:$CX$78,MATCH(Analysis!$A60,Monitoring_eng!$A:$A,0),MATCH(Analysis!P$1,Monitoring_eng!$1:$1,0))</f>
        <v>no</v>
      </c>
      <c r="Q60" s="25" t="str">
        <f>INDEX(Monitoring_eng!$A$1:$CX$78,MATCH(Analysis!$A60,Monitoring_eng!$A:$A,0),MATCH(Analysis!Q$1,Monitoring_eng!$1:$1,0))</f>
        <v>yes</v>
      </c>
      <c r="R60" s="25" t="str">
        <f>INDEX(Monitoring_eng!$A$1:$CX$78,MATCH(Analysis!$A60,Monitoring_eng!$A:$A,0),MATCH(Analysis!R$1,Monitoring_eng!$1:$1,0))</f>
        <v>no</v>
      </c>
      <c r="S60" s="25" t="str">
        <f>INDEX(Monitoring_eng!$A$1:$CX$78,MATCH(Analysis!$A60,Monitoring_eng!$A:$A,0),MATCH(Analysis!S$1,Monitoring_eng!$1:$1,0))</f>
        <v>no</v>
      </c>
      <c r="T60" s="25" t="str">
        <f>INDEX(Monitoring_eng!$A$1:$CX$78,MATCH(Analysis!$A60,Monitoring_eng!$A:$A,0),MATCH(Analysis!T$1,Monitoring_eng!$1:$1,0))</f>
        <v>no</v>
      </c>
      <c r="U60" s="25" t="str">
        <f>INDEX(Monitoring_eng!$A$1:$CX$78,MATCH(Analysis!$A60,Monitoring_eng!$A:$A,0),MATCH(Analysis!U$1,Monitoring_eng!$1:$1,0))</f>
        <v>yes</v>
      </c>
      <c r="V60" s="25" t="str">
        <f>INDEX(Monitoring_eng!$A$1:$CX$78,MATCH(Analysis!$A60,Monitoring_eng!$A:$A,0),MATCH(Analysis!V$1,Monitoring_eng!$1:$1,0))</f>
        <v>no</v>
      </c>
      <c r="W60" s="25" t="str">
        <f>INDEX(Monitoring_eng!$A$1:$CX$78,MATCH(Analysis!$A60,Monitoring_eng!$A:$A,0),MATCH(Analysis!W$1,Monitoring_eng!$1:$1,0))</f>
        <v>yes</v>
      </c>
      <c r="X60" s="25" t="str">
        <f>INDEX(Monitoring_eng!$A$1:$CX$78,MATCH(Analysis!$A60,Monitoring_eng!$A:$A,0),MATCH(Analysis!X$1,Monitoring_eng!$1:$1,0))</f>
        <v>no</v>
      </c>
      <c r="Y60" s="25" t="str">
        <f>INDEX(Monitoring_eng!$A$1:$CX$78,MATCH(Analysis!$A60,Monitoring_eng!$A:$A,0),MATCH(Analysis!Y$1,Monitoring_eng!$1:$1,0))</f>
        <v>no</v>
      </c>
      <c r="Z60" s="25" t="str">
        <f>INDEX(Monitoring_eng!$A$1:$CX$78,MATCH(Analysis!$A60,Monitoring_eng!$A:$A,0),MATCH(Analysis!Z$1,Monitoring_eng!$1:$1,0))</f>
        <v>yes</v>
      </c>
      <c r="AA60" s="25" t="str">
        <f>INDEX(Monitoring_eng!$A$1:$CX$78,MATCH(Analysis!$A60,Monitoring_eng!$A:$A,0),MATCH(Analysis!AA$1,Monitoring_eng!$1:$1,0))</f>
        <v>no</v>
      </c>
      <c r="AB60" s="25" t="str">
        <f>INDEX(Monitoring_eng!$A$1:$CX$78,MATCH(Analysis!$A60,Monitoring_eng!$A:$A,0),MATCH(Analysis!AB$1,Monitoring_eng!$1:$1,0))</f>
        <v>no</v>
      </c>
      <c r="AC60" s="25" t="str">
        <f>INDEX(Monitoring_eng!$A$1:$CX$78,MATCH(Analysis!$A60,Monitoring_eng!$A:$A,0),MATCH(Analysis!AC$1,Monitoring_eng!$1:$1,0))</f>
        <v>no</v>
      </c>
      <c r="AD60" s="25" t="str">
        <f>INDEX(Monitoring_eng!$A$1:$CX$78,MATCH(Analysis!$A60,Monitoring_eng!$A:$A,0),MATCH(Analysis!AD$1,Monitoring_eng!$1:$1,0))</f>
        <v>no</v>
      </c>
      <c r="AE60" s="25" t="str">
        <f>INDEX(Monitoring_eng!$A$1:$CX$78,MATCH(Analysis!$A60,Monitoring_eng!$A:$A,0),MATCH(Analysis!AE$1,Monitoring_eng!$1:$1,0))</f>
        <v>no</v>
      </c>
      <c r="AF60" s="25" t="str">
        <f>INDEX(Monitoring_eng!$A$1:$CX$78,MATCH(Analysis!$A60,Monitoring_eng!$A:$A,0),MATCH(Analysis!AF$1,Monitoring_eng!$1:$1,0))</f>
        <v>no</v>
      </c>
      <c r="AG60" s="25" t="str">
        <f>INDEX(Monitoring_eng!$A$1:$CX$78,MATCH(Analysis!$A60,Monitoring_eng!$A:$A,0),MATCH(Analysis!AG$1,Monitoring_eng!$1:$1,0))</f>
        <v>no</v>
      </c>
      <c r="AH60" s="25" t="str">
        <f>INDEX(Monitoring_eng!$A$1:$CX$78,MATCH(Analysis!$A60,Monitoring_eng!$A:$A,0),MATCH(Analysis!AH$1,Monitoring_eng!$1:$1,0))</f>
        <v>no</v>
      </c>
      <c r="AI60" s="25" t="str">
        <f>INDEX(Monitoring_eng!$A$1:$CX$78,MATCH(Analysis!$A60,Monitoring_eng!$A:$A,0),MATCH(Analysis!AI$1,Monitoring_eng!$1:$1,0))</f>
        <v>no</v>
      </c>
      <c r="AJ60" s="25" t="str">
        <f>INDEX(Monitoring_eng!$A$1:$CX$78,MATCH(Analysis!$A60,Monitoring_eng!$A:$A,0),MATCH(Analysis!AJ$1,Monitoring_eng!$1:$1,0))</f>
        <v>no</v>
      </c>
      <c r="AK60" s="25" t="str">
        <f>INDEX(Monitoring_eng!$A$1:$CX$78,MATCH(Analysis!$A60,Monitoring_eng!$A:$A,0),MATCH(Analysis!AK$1,Monitoring_eng!$1:$1,0))</f>
        <v>no</v>
      </c>
      <c r="AL60" s="25" t="str">
        <f>INDEX(Monitoring_eng!$A$1:$CX$78,MATCH(Analysis!$A60,Monitoring_eng!$A:$A,0),MATCH(Analysis!AL$1,Monitoring_eng!$1:$1,0))</f>
        <v>no</v>
      </c>
      <c r="AM60" s="25" t="str">
        <f>INDEX(Monitoring_eng!$A$1:$CX$78,MATCH(Analysis!$A60,Monitoring_eng!$A:$A,0),MATCH(Analysis!AM$1,Monitoring_eng!$1:$1,0))</f>
        <v>yes</v>
      </c>
      <c r="AN60" s="25" t="str">
        <f>INDEX(Monitoring_eng!$A$1:$CX$78,MATCH(Analysis!$A60,Monitoring_eng!$A:$A,0),MATCH(Analysis!AN$1,Monitoring_eng!$1:$1,0))</f>
        <v>yes</v>
      </c>
      <c r="AO60" s="25" t="str">
        <f>INDEX(Monitoring_eng!$A$1:$CX$78,MATCH(Analysis!$A60,Monitoring_eng!$A:$A,0),MATCH(Analysis!AO$1,Monitoring_eng!$1:$1,0))</f>
        <v>no</v>
      </c>
      <c r="AP60" s="25" t="str">
        <f>INDEX(Monitoring_eng!$A$1:$CX$78,MATCH(Analysis!$A60,Monitoring_eng!$A:$A,0),MATCH(Analysis!AP$1,Monitoring_eng!$1:$1,0))</f>
        <v>no</v>
      </c>
      <c r="AQ60" s="25" t="str">
        <f>INDEX(Monitoring_eng!$A$1:$CX$78,MATCH(Analysis!$A60,Monitoring_eng!$A:$A,0),MATCH(Analysis!AQ$1,Monitoring_eng!$1:$1,0))</f>
        <v>no</v>
      </c>
      <c r="AR60" s="25" t="str">
        <f>INDEX(Monitoring_eng!$A$1:$CX$78,MATCH(Analysis!$A60,Monitoring_eng!$A:$A,0),MATCH(Analysis!AR$1,Monitoring_eng!$1:$1,0))</f>
        <v>no</v>
      </c>
      <c r="AS60" s="25" t="str">
        <f>INDEX(Monitoring_eng!$A$1:$CX$78,MATCH(Analysis!$A60,Monitoring_eng!$A:$A,0),MATCH(Analysis!AS$1,Monitoring_eng!$1:$1,0))</f>
        <v>no</v>
      </c>
      <c r="AT60" s="25" t="str">
        <f>INDEX(Monitoring_eng!$A$1:$CX$78,MATCH(Analysis!$A60,Monitoring_eng!$A:$A,0),MATCH(Analysis!AT$1,Monitoring_eng!$1:$1,0))</f>
        <v>no</v>
      </c>
      <c r="AU60" s="25" t="str">
        <f>INDEX(Monitoring_eng!$A$1:$CX$78,MATCH(Analysis!$A60,Monitoring_eng!$A:$A,0),MATCH(Analysis!AU$1,Monitoring_eng!$1:$1,0))</f>
        <v>no</v>
      </c>
      <c r="AV60" s="25" t="str">
        <f>INDEX(Monitoring_eng!$A$1:$CX$78,MATCH(Analysis!$A60,Monitoring_eng!$A:$A,0),MATCH(Analysis!AV$1,Monitoring_eng!$1:$1,0))</f>
        <v>yes</v>
      </c>
      <c r="AW60" s="25" t="str">
        <f>INDEX(Monitoring_eng!$A$1:$CX$78,MATCH(Analysis!$A60,Monitoring_eng!$A:$A,0),MATCH(Analysis!AW$1,Monitoring_eng!$1:$1,0))</f>
        <v>no</v>
      </c>
      <c r="AX60" s="25" t="str">
        <f>INDEX(Monitoring_eng!$A$1:$CX$78,MATCH(Analysis!$A60,Monitoring_eng!$A:$A,0),MATCH(Analysis!AX$1,Monitoring_eng!$1:$1,0))</f>
        <v>no</v>
      </c>
      <c r="AY60" s="25" t="str">
        <f>INDEX(Monitoring_eng!$A$1:$CX$78,MATCH(Analysis!$A60,Monitoring_eng!$A:$A,0),MATCH(Analysis!AY$1,Monitoring_eng!$1:$1,0))</f>
        <v>yes</v>
      </c>
      <c r="AZ60" s="25" t="str">
        <f>INDEX(Monitoring_eng!$A$1:$CX$78,MATCH(Analysis!$A60,Monitoring_eng!$A:$A,0),MATCH(Analysis!AZ$1,Monitoring_eng!$1:$1,0))</f>
        <v>no</v>
      </c>
      <c r="BA60" s="37" t="s">
        <v>621</v>
      </c>
      <c r="BB60" s="37">
        <f t="shared" si="0"/>
        <v>11</v>
      </c>
      <c r="BC60" s="37" t="s">
        <v>622</v>
      </c>
      <c r="BD60" s="37">
        <f t="shared" si="1"/>
        <v>39</v>
      </c>
      <c r="BE60" s="37" t="s">
        <v>623</v>
      </c>
      <c r="BF60" s="37">
        <f t="shared" si="2"/>
        <v>0</v>
      </c>
      <c r="BG60" s="37" t="s">
        <v>755</v>
      </c>
      <c r="BH60" s="37">
        <f t="shared" si="3"/>
        <v>0</v>
      </c>
      <c r="BI60" s="37">
        <f t="shared" si="4"/>
        <v>50</v>
      </c>
      <c r="BJ60" s="37">
        <f t="shared" si="5"/>
        <v>50</v>
      </c>
      <c r="BK60" s="37" t="str">
        <f t="shared" si="6"/>
        <v>yes</v>
      </c>
      <c r="BL60" s="37" t="str">
        <f t="shared" si="7"/>
        <v>no</v>
      </c>
      <c r="BM60" s="37">
        <f t="shared" si="8"/>
        <v>11</v>
      </c>
      <c r="BN60" s="37">
        <f t="shared" si="9"/>
        <v>39</v>
      </c>
      <c r="BO60" s="69">
        <f t="shared" si="10"/>
        <v>0.22</v>
      </c>
      <c r="BP60" s="69">
        <f t="shared" si="11"/>
        <v>0.78</v>
      </c>
      <c r="BQ60" s="70">
        <f>COUNTIFS($C60:$AZ60,$BK60,Results!$T$87:$BQ$87,BQ$1)/((COUNTIF(Results!$T$87:$BQ$87,BQ$1)-COUNTIFS($C60:$AZ60,"N/A",Results!$T$87:$BQ$87,BQ$1)))</f>
        <v>0.17647058823529413</v>
      </c>
      <c r="BR60" s="70">
        <f>COUNTIFS($C60:$AZ60,$BK60,Results!$T$87:$BQ$87,BR$1)/((COUNTIF(Results!$T$87:$BQ$87,BR$1)-COUNTIFS($C60:$AZ60,"N/A",Results!$T$87:$BQ$87,BR$1)))</f>
        <v>0.33333333333333331</v>
      </c>
      <c r="BS60" s="70">
        <f>COUNTIFS($C60:$AZ60,$BK60,Results!$T$87:$BQ$87,BS$1)/((COUNTIF(Results!$T$87:$BQ$87,BS$1)-COUNTIFS($C60:$AZ60,"N/A",Results!$T$87:$BQ$87,BS$1)))</f>
        <v>0.375</v>
      </c>
      <c r="BT60" s="70">
        <f>COUNTIFS($C60:$AZ60,$BK60,Results!$T$87:$BQ$87,BT$1)/((COUNTIF(Results!$T$87:$BQ$87,BT$1)-COUNTIFS($C60:$AZ60,"N/A",Results!$T$87:$BQ$87,BT$1)))</f>
        <v>7.6923076923076927E-2</v>
      </c>
      <c r="BU60" s="70">
        <f>COUNTIFS($C60:$AZ60,$BK60,Results!$T$89:$BQ$89,BU$1)/((COUNTIF(Results!$T$89:$BQ$89,BU$1)-COUNTIFS($C60:$AZ60,"N/A",Results!$T$89:$BQ$89,BU$1)))</f>
        <v>0.13333333333333333</v>
      </c>
      <c r="BV60" s="70">
        <f>COUNTIFS($C60:$AZ60,$BK60,Results!$T$89:$BQ$89,BV$1)/((COUNTIF(Results!$T$89:$BQ$89,BV$1)-COUNTIFS($C60:$AZ60,"N/A",Results!$T$89:$BQ$89,BV$1)))</f>
        <v>0.22727272727272727</v>
      </c>
      <c r="BW60" s="70">
        <f>COUNTIFS($C60:$AZ60,$BK60,Results!$T$89:$BQ$89,BW$1)/((COUNTIF(Results!$T$89:$BQ$89,BW$1)-COUNTIFS($C60:$AZ60,"N/A",Results!$T$89:$BQ$89,BW$1)))</f>
        <v>0.33333333333333331</v>
      </c>
      <c r="BX60" s="70">
        <f>COUNTIFS($C60:$AZ60,$BK60,Results!$T$89:$BQ$89,BX$1)/((COUNTIF(Results!$T$89:$BQ$89,BX$1)-COUNTIFS($C60:$AZ60,"N/A",Results!$T$89:$BQ$89,BX$1)))</f>
        <v>0.25</v>
      </c>
      <c r="BY60" s="70">
        <f>COUNTIFS($C60:$AZ60,$BK60,Results!$T$90:$BQ$90,BY$1)/((COUNTIF(Results!$T$90:$BQ$90,BY$1)-COUNTIFS($C60:$AZ60,"N/A",Results!$T$90:$BQ$90,BY$1)))</f>
        <v>5.8823529411764705E-2</v>
      </c>
      <c r="BZ60" s="70">
        <f>COUNTIFS($C60:$AZ60,$BK60,Results!$T$90:$BQ$90,BZ$1)/((COUNTIF(Results!$T$90:$BQ$90,BZ$1)-COUNTIFS($C60:$AZ60,"N/A",Results!$T$90:$BQ$90,BZ$1)))</f>
        <v>0.35294117647058826</v>
      </c>
      <c r="CA60" s="70">
        <f>COUNTIFS($C60:$AZ60,$BK60,Results!$T$90:$BQ$90,CA$1)/((COUNTIF(Results!$T$90:$BQ$90,CA$1)-COUNTIFS($C60:$AZ60,"N/A",Results!$T$90:$BQ$90,CA$1)))</f>
        <v>0.25</v>
      </c>
      <c r="CB60" s="70">
        <f>COUNTIFS($C60:$AZ60,$BK60,Results!$T$91:$BQ$91,CB$1)/((COUNTIF(Results!$T$91:$BQ$91,CB$1)-COUNTIFS($C60:$AZ60,"N/A",Results!$T$91:$BQ$91,CB$1)))</f>
        <v>0.35294117647058826</v>
      </c>
      <c r="CC60" s="70">
        <f>COUNTIFS($C60:$AZ60,$BK60,Results!$T$91:$BQ$91,CC$1)/((COUNTIF(Results!$T$91:$BQ$91,CC$1)-COUNTIFS($C60:$AZ60,"N/A",Results!$T$91:$BQ$91,CC$1)))</f>
        <v>5.8823529411764705E-2</v>
      </c>
      <c r="CD60" s="37"/>
    </row>
    <row r="61" spans="1:82" x14ac:dyDescent="0.3">
      <c r="A61" s="37" t="s">
        <v>362</v>
      </c>
      <c r="B61" s="51" t="s">
        <v>162</v>
      </c>
      <c r="C61" s="25" t="str">
        <f>INDEX(Monitoring_eng!$A$1:$CX$78,MATCH(Analysis!$A61,Monitoring_eng!$A:$A,0),MATCH(Analysis!C$1,Monitoring_eng!$1:$1,0))</f>
        <v>yes</v>
      </c>
      <c r="D61" s="25" t="str">
        <f>INDEX(Monitoring_eng!$A$1:$CX$78,MATCH(Analysis!$A61,Monitoring_eng!$A:$A,0),MATCH(Analysis!D$1,Monitoring_eng!$1:$1,0))</f>
        <v>yes</v>
      </c>
      <c r="E61" s="25" t="str">
        <f>INDEX(Monitoring_eng!$A$1:$CX$78,MATCH(Analysis!$A61,Monitoring_eng!$A:$A,0),MATCH(Analysis!E$1,Monitoring_eng!$1:$1,0))</f>
        <v>yes</v>
      </c>
      <c r="F61" s="25" t="str">
        <f>INDEX(Monitoring_eng!$A$1:$CX$78,MATCH(Analysis!$A61,Monitoring_eng!$A:$A,0),MATCH(Analysis!F$1,Monitoring_eng!$1:$1,0))</f>
        <v>yes</v>
      </c>
      <c r="G61" s="25" t="str">
        <f>INDEX(Monitoring_eng!$A$1:$CX$78,MATCH(Analysis!$A61,Monitoring_eng!$A:$A,0),MATCH(Analysis!G$1,Monitoring_eng!$1:$1,0))</f>
        <v>yes</v>
      </c>
      <c r="H61" s="25" t="str">
        <f>INDEX(Monitoring_eng!$A$1:$CX$78,MATCH(Analysis!$A61,Monitoring_eng!$A:$A,0),MATCH(Analysis!H$1,Monitoring_eng!$1:$1,0))</f>
        <v>yes</v>
      </c>
      <c r="I61" s="25" t="str">
        <f>INDEX(Monitoring_eng!$A$1:$CX$78,MATCH(Analysis!$A61,Monitoring_eng!$A:$A,0),MATCH(Analysis!I$1,Monitoring_eng!$1:$1,0))</f>
        <v>yes</v>
      </c>
      <c r="J61" s="25" t="str">
        <f>INDEX(Monitoring_eng!$A$1:$CX$78,MATCH(Analysis!$A61,Monitoring_eng!$A:$A,0),MATCH(Analysis!J$1,Monitoring_eng!$1:$1,0))</f>
        <v>yes</v>
      </c>
      <c r="K61" s="25" t="str">
        <f>INDEX(Monitoring_eng!$A$1:$CX$78,MATCH(Analysis!$A61,Monitoring_eng!$A:$A,0),MATCH(Analysis!K$1,Monitoring_eng!$1:$1,0))</f>
        <v>yes</v>
      </c>
      <c r="L61" s="25" t="str">
        <f>INDEX(Monitoring_eng!$A$1:$CX$78,MATCH(Analysis!$A61,Monitoring_eng!$A:$A,0),MATCH(Analysis!L$1,Monitoring_eng!$1:$1,0))</f>
        <v>yes</v>
      </c>
      <c r="M61" s="25" t="str">
        <f>INDEX(Monitoring_eng!$A$1:$CX$78,MATCH(Analysis!$A61,Monitoring_eng!$A:$A,0),MATCH(Analysis!M$1,Monitoring_eng!$1:$1,0))</f>
        <v>yes</v>
      </c>
      <c r="N61" s="25" t="str">
        <f>INDEX(Monitoring_eng!$A$1:$CX$78,MATCH(Analysis!$A61,Monitoring_eng!$A:$A,0),MATCH(Analysis!N$1,Monitoring_eng!$1:$1,0))</f>
        <v>yes</v>
      </c>
      <c r="O61" s="25" t="str">
        <f>INDEX(Monitoring_eng!$A$1:$CX$78,MATCH(Analysis!$A61,Monitoring_eng!$A:$A,0),MATCH(Analysis!O$1,Monitoring_eng!$1:$1,0))</f>
        <v>partially</v>
      </c>
      <c r="P61" s="25" t="str">
        <f>INDEX(Monitoring_eng!$A$1:$CX$78,MATCH(Analysis!$A61,Monitoring_eng!$A:$A,0),MATCH(Analysis!P$1,Monitoring_eng!$1:$1,0))</f>
        <v>yes</v>
      </c>
      <c r="Q61" s="25" t="str">
        <f>INDEX(Monitoring_eng!$A$1:$CX$78,MATCH(Analysis!$A61,Monitoring_eng!$A:$A,0),MATCH(Analysis!Q$1,Monitoring_eng!$1:$1,0))</f>
        <v>yes</v>
      </c>
      <c r="R61" s="25" t="str">
        <f>INDEX(Monitoring_eng!$A$1:$CX$78,MATCH(Analysis!$A61,Monitoring_eng!$A:$A,0),MATCH(Analysis!R$1,Monitoring_eng!$1:$1,0))</f>
        <v>no</v>
      </c>
      <c r="S61" s="25" t="str">
        <f>INDEX(Monitoring_eng!$A$1:$CX$78,MATCH(Analysis!$A61,Monitoring_eng!$A:$A,0),MATCH(Analysis!S$1,Monitoring_eng!$1:$1,0))</f>
        <v>yes</v>
      </c>
      <c r="T61" s="25" t="str">
        <f>INDEX(Monitoring_eng!$A$1:$CX$78,MATCH(Analysis!$A61,Monitoring_eng!$A:$A,0),MATCH(Analysis!T$1,Monitoring_eng!$1:$1,0))</f>
        <v>yes</v>
      </c>
      <c r="U61" s="25" t="str">
        <f>INDEX(Monitoring_eng!$A$1:$CX$78,MATCH(Analysis!$A61,Monitoring_eng!$A:$A,0),MATCH(Analysis!U$1,Monitoring_eng!$1:$1,0))</f>
        <v>yes</v>
      </c>
      <c r="V61" s="25" t="str">
        <f>INDEX(Monitoring_eng!$A$1:$CX$78,MATCH(Analysis!$A61,Monitoring_eng!$A:$A,0),MATCH(Analysis!V$1,Monitoring_eng!$1:$1,0))</f>
        <v>yes</v>
      </c>
      <c r="W61" s="25" t="str">
        <f>INDEX(Monitoring_eng!$A$1:$CX$78,MATCH(Analysis!$A61,Monitoring_eng!$A:$A,0),MATCH(Analysis!W$1,Monitoring_eng!$1:$1,0))</f>
        <v>yes</v>
      </c>
      <c r="X61" s="25" t="str">
        <f>INDEX(Monitoring_eng!$A$1:$CX$78,MATCH(Analysis!$A61,Monitoring_eng!$A:$A,0),MATCH(Analysis!X$1,Monitoring_eng!$1:$1,0))</f>
        <v>yes</v>
      </c>
      <c r="Y61" s="25" t="str">
        <f>INDEX(Monitoring_eng!$A$1:$CX$78,MATCH(Analysis!$A61,Monitoring_eng!$A:$A,0),MATCH(Analysis!Y$1,Monitoring_eng!$1:$1,0))</f>
        <v>yes</v>
      </c>
      <c r="Z61" s="25" t="str">
        <f>INDEX(Monitoring_eng!$A$1:$CX$78,MATCH(Analysis!$A61,Monitoring_eng!$A:$A,0),MATCH(Analysis!Z$1,Monitoring_eng!$1:$1,0))</f>
        <v>yes</v>
      </c>
      <c r="AA61" s="25" t="str">
        <f>INDEX(Monitoring_eng!$A$1:$CX$78,MATCH(Analysis!$A61,Monitoring_eng!$A:$A,0),MATCH(Analysis!AA$1,Monitoring_eng!$1:$1,0))</f>
        <v>yes</v>
      </c>
      <c r="AB61" s="25" t="str">
        <f>INDEX(Monitoring_eng!$A$1:$CX$78,MATCH(Analysis!$A61,Monitoring_eng!$A:$A,0),MATCH(Analysis!AB$1,Monitoring_eng!$1:$1,0))</f>
        <v>yes</v>
      </c>
      <c r="AC61" s="25" t="str">
        <f>INDEX(Monitoring_eng!$A$1:$CX$78,MATCH(Analysis!$A61,Monitoring_eng!$A:$A,0),MATCH(Analysis!AC$1,Monitoring_eng!$1:$1,0))</f>
        <v>yes</v>
      </c>
      <c r="AD61" s="25" t="str">
        <f>INDEX(Monitoring_eng!$A$1:$CX$78,MATCH(Analysis!$A61,Monitoring_eng!$A:$A,0),MATCH(Analysis!AD$1,Monitoring_eng!$1:$1,0))</f>
        <v>yes</v>
      </c>
      <c r="AE61" s="25" t="str">
        <f>INDEX(Monitoring_eng!$A$1:$CX$78,MATCH(Analysis!$A61,Monitoring_eng!$A:$A,0),MATCH(Analysis!AE$1,Monitoring_eng!$1:$1,0))</f>
        <v>yes</v>
      </c>
      <c r="AF61" s="25" t="str">
        <f>INDEX(Monitoring_eng!$A$1:$CX$78,MATCH(Analysis!$A61,Monitoring_eng!$A:$A,0),MATCH(Analysis!AF$1,Monitoring_eng!$1:$1,0))</f>
        <v>yes</v>
      </c>
      <c r="AG61" s="25" t="str">
        <f>INDEX(Monitoring_eng!$A$1:$CX$78,MATCH(Analysis!$A61,Monitoring_eng!$A:$A,0),MATCH(Analysis!AG$1,Monitoring_eng!$1:$1,0))</f>
        <v>yes</v>
      </c>
      <c r="AH61" s="25" t="str">
        <f>INDEX(Monitoring_eng!$A$1:$CX$78,MATCH(Analysis!$A61,Monitoring_eng!$A:$A,0),MATCH(Analysis!AH$1,Monitoring_eng!$1:$1,0))</f>
        <v>no</v>
      </c>
      <c r="AI61" s="25" t="str">
        <f>INDEX(Monitoring_eng!$A$1:$CX$78,MATCH(Analysis!$A61,Monitoring_eng!$A:$A,0),MATCH(Analysis!AI$1,Monitoring_eng!$1:$1,0))</f>
        <v>yes</v>
      </c>
      <c r="AJ61" s="25" t="str">
        <f>INDEX(Monitoring_eng!$A$1:$CX$78,MATCH(Analysis!$A61,Monitoring_eng!$A:$A,0),MATCH(Analysis!AJ$1,Monitoring_eng!$1:$1,0))</f>
        <v>yes</v>
      </c>
      <c r="AK61" s="25" t="str">
        <f>INDEX(Monitoring_eng!$A$1:$CX$78,MATCH(Analysis!$A61,Monitoring_eng!$A:$A,0),MATCH(Analysis!AK$1,Monitoring_eng!$1:$1,0))</f>
        <v>yes</v>
      </c>
      <c r="AL61" s="25" t="str">
        <f>INDEX(Monitoring_eng!$A$1:$CX$78,MATCH(Analysis!$A61,Monitoring_eng!$A:$A,0),MATCH(Analysis!AL$1,Monitoring_eng!$1:$1,0))</f>
        <v>yes</v>
      </c>
      <c r="AM61" s="25" t="str">
        <f>INDEX(Monitoring_eng!$A$1:$CX$78,MATCH(Analysis!$A61,Monitoring_eng!$A:$A,0),MATCH(Analysis!AM$1,Monitoring_eng!$1:$1,0))</f>
        <v>yes</v>
      </c>
      <c r="AN61" s="25" t="str">
        <f>INDEX(Monitoring_eng!$A$1:$CX$78,MATCH(Analysis!$A61,Monitoring_eng!$A:$A,0),MATCH(Analysis!AN$1,Monitoring_eng!$1:$1,0))</f>
        <v>yes</v>
      </c>
      <c r="AO61" s="25" t="str">
        <f>INDEX(Monitoring_eng!$A$1:$CX$78,MATCH(Analysis!$A61,Monitoring_eng!$A:$A,0),MATCH(Analysis!AO$1,Monitoring_eng!$1:$1,0))</f>
        <v>yes</v>
      </c>
      <c r="AP61" s="25" t="str">
        <f>INDEX(Monitoring_eng!$A$1:$CX$78,MATCH(Analysis!$A61,Monitoring_eng!$A:$A,0),MATCH(Analysis!AP$1,Monitoring_eng!$1:$1,0))</f>
        <v>yes</v>
      </c>
      <c r="AQ61" s="25" t="str">
        <f>INDEX(Monitoring_eng!$A$1:$CX$78,MATCH(Analysis!$A61,Monitoring_eng!$A:$A,0),MATCH(Analysis!AQ$1,Monitoring_eng!$1:$1,0))</f>
        <v>yes</v>
      </c>
      <c r="AR61" s="25" t="str">
        <f>INDEX(Monitoring_eng!$A$1:$CX$78,MATCH(Analysis!$A61,Monitoring_eng!$A:$A,0),MATCH(Analysis!AR$1,Monitoring_eng!$1:$1,0))</f>
        <v>yes</v>
      </c>
      <c r="AS61" s="25" t="str">
        <f>INDEX(Monitoring_eng!$A$1:$CX$78,MATCH(Analysis!$A61,Monitoring_eng!$A:$A,0),MATCH(Analysis!AS$1,Monitoring_eng!$1:$1,0))</f>
        <v>yes</v>
      </c>
      <c r="AT61" s="25" t="str">
        <f>INDEX(Monitoring_eng!$A$1:$CX$78,MATCH(Analysis!$A61,Monitoring_eng!$A:$A,0),MATCH(Analysis!AT$1,Monitoring_eng!$1:$1,0))</f>
        <v>yes</v>
      </c>
      <c r="AU61" s="25" t="str">
        <f>INDEX(Monitoring_eng!$A$1:$CX$78,MATCH(Analysis!$A61,Monitoring_eng!$A:$A,0),MATCH(Analysis!AU$1,Monitoring_eng!$1:$1,0))</f>
        <v>yes</v>
      </c>
      <c r="AV61" s="25" t="str">
        <f>INDEX(Monitoring_eng!$A$1:$CX$78,MATCH(Analysis!$A61,Monitoring_eng!$A:$A,0),MATCH(Analysis!AV$1,Monitoring_eng!$1:$1,0))</f>
        <v>yes</v>
      </c>
      <c r="AW61" s="25" t="str">
        <f>INDEX(Monitoring_eng!$A$1:$CX$78,MATCH(Analysis!$A61,Monitoring_eng!$A:$A,0),MATCH(Analysis!AW$1,Monitoring_eng!$1:$1,0))</f>
        <v>yes</v>
      </c>
      <c r="AX61" s="25" t="str">
        <f>INDEX(Monitoring_eng!$A$1:$CX$78,MATCH(Analysis!$A61,Monitoring_eng!$A:$A,0),MATCH(Analysis!AX$1,Monitoring_eng!$1:$1,0))</f>
        <v>yes</v>
      </c>
      <c r="AY61" s="25" t="str">
        <f>INDEX(Monitoring_eng!$A$1:$CX$78,MATCH(Analysis!$A61,Monitoring_eng!$A:$A,0),MATCH(Analysis!AY$1,Monitoring_eng!$1:$1,0))</f>
        <v>yes</v>
      </c>
      <c r="AZ61" s="25" t="str">
        <f>INDEX(Monitoring_eng!$A$1:$CX$78,MATCH(Analysis!$A61,Monitoring_eng!$A:$A,0),MATCH(Analysis!AZ$1,Monitoring_eng!$1:$1,0))</f>
        <v>yes</v>
      </c>
      <c r="BA61" s="37" t="s">
        <v>621</v>
      </c>
      <c r="BB61" s="37">
        <f t="shared" si="0"/>
        <v>47</v>
      </c>
      <c r="BC61" s="37" t="s">
        <v>622</v>
      </c>
      <c r="BD61" s="37">
        <f t="shared" si="1"/>
        <v>2</v>
      </c>
      <c r="BE61" s="37" t="s">
        <v>623</v>
      </c>
      <c r="BF61" s="37">
        <f t="shared" si="2"/>
        <v>1</v>
      </c>
      <c r="BG61" s="37" t="s">
        <v>755</v>
      </c>
      <c r="BH61" s="37">
        <f t="shared" si="3"/>
        <v>0</v>
      </c>
      <c r="BI61" s="37">
        <f t="shared" si="4"/>
        <v>50</v>
      </c>
      <c r="BJ61" s="37">
        <f t="shared" si="5"/>
        <v>50</v>
      </c>
      <c r="BK61" s="37" t="str">
        <f t="shared" si="6"/>
        <v>yes</v>
      </c>
      <c r="BL61" s="37" t="str">
        <f t="shared" si="7"/>
        <v>no</v>
      </c>
      <c r="BM61" s="37">
        <f t="shared" si="8"/>
        <v>47</v>
      </c>
      <c r="BN61" s="37">
        <f t="shared" si="9"/>
        <v>2</v>
      </c>
      <c r="BO61" s="69">
        <f t="shared" si="10"/>
        <v>0.94</v>
      </c>
      <c r="BP61" s="69">
        <f t="shared" si="11"/>
        <v>0.04</v>
      </c>
      <c r="BQ61" s="70">
        <f>COUNTIFS($C61:$AZ61,$BK61,Results!$T$87:$BQ$87,BQ$1)/((COUNTIF(Results!$T$87:$BQ$87,BQ$1)-COUNTIFS($C61:$AZ61,"N/A",Results!$T$87:$BQ$87,BQ$1)))</f>
        <v>1</v>
      </c>
      <c r="BR61" s="70">
        <f>COUNTIFS($C61:$AZ61,$BK61,Results!$T$87:$BQ$87,BR$1)/((COUNTIF(Results!$T$87:$BQ$87,BR$1)-COUNTIFS($C61:$AZ61,"N/A",Results!$T$87:$BQ$87,BR$1)))</f>
        <v>0.83333333333333337</v>
      </c>
      <c r="BS61" s="70">
        <f>COUNTIFS($C61:$AZ61,$BK61,Results!$T$87:$BQ$87,BS$1)/((COUNTIF(Results!$T$87:$BQ$87,BS$1)-COUNTIFS($C61:$AZ61,"N/A",Results!$T$87:$BQ$87,BS$1)))</f>
        <v>1</v>
      </c>
      <c r="BT61" s="70">
        <f>COUNTIFS($C61:$AZ61,$BK61,Results!$T$87:$BQ$87,BT$1)/((COUNTIF(Results!$T$87:$BQ$87,BT$1)-COUNTIFS($C61:$AZ61,"N/A",Results!$T$87:$BQ$87,BT$1)))</f>
        <v>0.92307692307692313</v>
      </c>
      <c r="BU61" s="70">
        <f>COUNTIFS($C61:$AZ61,$BK61,Results!$T$89:$BQ$89,BU$1)/((COUNTIF(Results!$T$89:$BQ$89,BU$1)-COUNTIFS($C61:$AZ61,"N/A",Results!$T$89:$BQ$89,BU$1)))</f>
        <v>0.8</v>
      </c>
      <c r="BV61" s="70">
        <f>COUNTIFS($C61:$AZ61,$BK61,Results!$T$89:$BQ$89,BV$1)/((COUNTIF(Results!$T$89:$BQ$89,BV$1)-COUNTIFS($C61:$AZ61,"N/A",Results!$T$89:$BQ$89,BV$1)))</f>
        <v>1</v>
      </c>
      <c r="BW61" s="70">
        <f>COUNTIFS($C61:$AZ61,$BK61,Results!$T$89:$BQ$89,BW$1)/((COUNTIF(Results!$T$89:$BQ$89,BW$1)-COUNTIFS($C61:$AZ61,"N/A",Results!$T$89:$BQ$89,BW$1)))</f>
        <v>1</v>
      </c>
      <c r="BX61" s="70">
        <f>COUNTIFS($C61:$AZ61,$BK61,Results!$T$89:$BQ$89,BX$1)/((COUNTIF(Results!$T$89:$BQ$89,BX$1)-COUNTIFS($C61:$AZ61,"N/A",Results!$T$89:$BQ$89,BX$1)))</f>
        <v>1</v>
      </c>
      <c r="BY61" s="70">
        <f>COUNTIFS($C61:$AZ61,$BK61,Results!$T$90:$BQ$90,BY$1)/((COUNTIF(Results!$T$90:$BQ$90,BY$1)-COUNTIFS($C61:$AZ61,"N/A",Results!$T$90:$BQ$90,BY$1)))</f>
        <v>0.94117647058823528</v>
      </c>
      <c r="BZ61" s="70">
        <f>COUNTIFS($C61:$AZ61,$BK61,Results!$T$90:$BQ$90,BZ$1)/((COUNTIF(Results!$T$90:$BQ$90,BZ$1)-COUNTIFS($C61:$AZ61,"N/A",Results!$T$90:$BQ$90,BZ$1)))</f>
        <v>0.88235294117647056</v>
      </c>
      <c r="CA61" s="70">
        <f>COUNTIFS($C61:$AZ61,$BK61,Results!$T$90:$BQ$90,CA$1)/((COUNTIF(Results!$T$90:$BQ$90,CA$1)-COUNTIFS($C61:$AZ61,"N/A",Results!$T$90:$BQ$90,CA$1)))</f>
        <v>1</v>
      </c>
      <c r="CB61" s="70">
        <f>COUNTIFS($C61:$AZ61,$BK61,Results!$T$91:$BQ$91,CB$1)/((COUNTIF(Results!$T$91:$BQ$91,CB$1)-COUNTIFS($C61:$AZ61,"N/A",Results!$T$91:$BQ$91,CB$1)))</f>
        <v>0.88235294117647056</v>
      </c>
      <c r="CC61" s="70">
        <f>COUNTIFS($C61:$AZ61,$BK61,Results!$T$91:$BQ$91,CC$1)/((COUNTIF(Results!$T$91:$BQ$91,CC$1)-COUNTIFS($C61:$AZ61,"N/A",Results!$T$91:$BQ$91,CC$1)))</f>
        <v>0.94117647058823528</v>
      </c>
      <c r="CD61" s="37"/>
    </row>
    <row r="62" spans="1:82" x14ac:dyDescent="0.3">
      <c r="A62" s="37" t="s">
        <v>363</v>
      </c>
      <c r="B62" s="51" t="s">
        <v>292</v>
      </c>
      <c r="C62" s="25" t="str">
        <f>INDEX(Monitoring_eng!$A$1:$CX$78,MATCH(Analysis!$A62,Monitoring_eng!$A:$A,0),MATCH(Analysis!C$1,Monitoring_eng!$1:$1,0))</f>
        <v>yes</v>
      </c>
      <c r="D62" s="25" t="str">
        <f>INDEX(Monitoring_eng!$A$1:$CX$78,MATCH(Analysis!$A62,Monitoring_eng!$A:$A,0),MATCH(Analysis!D$1,Monitoring_eng!$1:$1,0))</f>
        <v>yes</v>
      </c>
      <c r="E62" s="25" t="str">
        <f>INDEX(Monitoring_eng!$A$1:$CX$78,MATCH(Analysis!$A62,Monitoring_eng!$A:$A,0),MATCH(Analysis!E$1,Monitoring_eng!$1:$1,0))</f>
        <v>yes</v>
      </c>
      <c r="F62" s="25" t="str">
        <f>INDEX(Monitoring_eng!$A$1:$CX$78,MATCH(Analysis!$A62,Monitoring_eng!$A:$A,0),MATCH(Analysis!F$1,Monitoring_eng!$1:$1,0))</f>
        <v>yes</v>
      </c>
      <c r="G62" s="25" t="str">
        <f>INDEX(Monitoring_eng!$A$1:$CX$78,MATCH(Analysis!$A62,Monitoring_eng!$A:$A,0),MATCH(Analysis!G$1,Monitoring_eng!$1:$1,0))</f>
        <v>yes</v>
      </c>
      <c r="H62" s="25" t="str">
        <f>INDEX(Monitoring_eng!$A$1:$CX$78,MATCH(Analysis!$A62,Monitoring_eng!$A:$A,0),MATCH(Analysis!H$1,Monitoring_eng!$1:$1,0))</f>
        <v>yes</v>
      </c>
      <c r="I62" s="25" t="str">
        <f>INDEX(Monitoring_eng!$A$1:$CX$78,MATCH(Analysis!$A62,Monitoring_eng!$A:$A,0),MATCH(Analysis!I$1,Monitoring_eng!$1:$1,0))</f>
        <v>yes</v>
      </c>
      <c r="J62" s="25" t="str">
        <f>INDEX(Monitoring_eng!$A$1:$CX$78,MATCH(Analysis!$A62,Monitoring_eng!$A:$A,0),MATCH(Analysis!J$1,Monitoring_eng!$1:$1,0))</f>
        <v>yes</v>
      </c>
      <c r="K62" s="25" t="str">
        <f>INDEX(Monitoring_eng!$A$1:$CX$78,MATCH(Analysis!$A62,Monitoring_eng!$A:$A,0),MATCH(Analysis!K$1,Monitoring_eng!$1:$1,0))</f>
        <v>yes</v>
      </c>
      <c r="L62" s="25" t="str">
        <f>INDEX(Monitoring_eng!$A$1:$CX$78,MATCH(Analysis!$A62,Monitoring_eng!$A:$A,0),MATCH(Analysis!L$1,Monitoring_eng!$1:$1,0))</f>
        <v>no</v>
      </c>
      <c r="M62" s="25" t="str">
        <f>INDEX(Monitoring_eng!$A$1:$CX$78,MATCH(Analysis!$A62,Monitoring_eng!$A:$A,0),MATCH(Analysis!M$1,Monitoring_eng!$1:$1,0))</f>
        <v>no</v>
      </c>
      <c r="N62" s="25" t="str">
        <f>INDEX(Monitoring_eng!$A$1:$CX$78,MATCH(Analysis!$A62,Monitoring_eng!$A:$A,0),MATCH(Analysis!N$1,Monitoring_eng!$1:$1,0))</f>
        <v>yes</v>
      </c>
      <c r="O62" s="25" t="str">
        <f>INDEX(Monitoring_eng!$A$1:$CX$78,MATCH(Analysis!$A62,Monitoring_eng!$A:$A,0),MATCH(Analysis!O$1,Monitoring_eng!$1:$1,0))</f>
        <v>no</v>
      </c>
      <c r="P62" s="25" t="str">
        <f>INDEX(Monitoring_eng!$A$1:$CX$78,MATCH(Analysis!$A62,Monitoring_eng!$A:$A,0),MATCH(Analysis!P$1,Monitoring_eng!$1:$1,0))</f>
        <v>yes</v>
      </c>
      <c r="Q62" s="25" t="str">
        <f>INDEX(Monitoring_eng!$A$1:$CX$78,MATCH(Analysis!$A62,Monitoring_eng!$A:$A,0),MATCH(Analysis!Q$1,Monitoring_eng!$1:$1,0))</f>
        <v>yes</v>
      </c>
      <c r="R62" s="25" t="str">
        <f>INDEX(Monitoring_eng!$A$1:$CX$78,MATCH(Analysis!$A62,Monitoring_eng!$A:$A,0),MATCH(Analysis!R$1,Monitoring_eng!$1:$1,0))</f>
        <v>yes</v>
      </c>
      <c r="S62" s="25" t="str">
        <f>INDEX(Monitoring_eng!$A$1:$CX$78,MATCH(Analysis!$A62,Monitoring_eng!$A:$A,0),MATCH(Analysis!S$1,Monitoring_eng!$1:$1,0))</f>
        <v>yes</v>
      </c>
      <c r="T62" s="25" t="str">
        <f>INDEX(Monitoring_eng!$A$1:$CX$78,MATCH(Analysis!$A62,Monitoring_eng!$A:$A,0),MATCH(Analysis!T$1,Monitoring_eng!$1:$1,0))</f>
        <v>no</v>
      </c>
      <c r="U62" s="25" t="str">
        <f>INDEX(Monitoring_eng!$A$1:$CX$78,MATCH(Analysis!$A62,Monitoring_eng!$A:$A,0),MATCH(Analysis!U$1,Monitoring_eng!$1:$1,0))</f>
        <v>yes</v>
      </c>
      <c r="V62" s="25" t="str">
        <f>INDEX(Monitoring_eng!$A$1:$CX$78,MATCH(Analysis!$A62,Monitoring_eng!$A:$A,0),MATCH(Analysis!V$1,Monitoring_eng!$1:$1,0))</f>
        <v>yes</v>
      </c>
      <c r="W62" s="25" t="str">
        <f>INDEX(Monitoring_eng!$A$1:$CX$78,MATCH(Analysis!$A62,Monitoring_eng!$A:$A,0),MATCH(Analysis!W$1,Monitoring_eng!$1:$1,0))</f>
        <v>yes</v>
      </c>
      <c r="X62" s="25" t="str">
        <f>INDEX(Monitoring_eng!$A$1:$CX$78,MATCH(Analysis!$A62,Monitoring_eng!$A:$A,0),MATCH(Analysis!X$1,Monitoring_eng!$1:$1,0))</f>
        <v>yes</v>
      </c>
      <c r="Y62" s="25" t="str">
        <f>INDEX(Monitoring_eng!$A$1:$CX$78,MATCH(Analysis!$A62,Monitoring_eng!$A:$A,0),MATCH(Analysis!Y$1,Monitoring_eng!$1:$1,0))</f>
        <v>yes</v>
      </c>
      <c r="Z62" s="25" t="str">
        <f>INDEX(Monitoring_eng!$A$1:$CX$78,MATCH(Analysis!$A62,Monitoring_eng!$A:$A,0),MATCH(Analysis!Z$1,Monitoring_eng!$1:$1,0))</f>
        <v>yes</v>
      </c>
      <c r="AA62" s="25" t="str">
        <f>INDEX(Monitoring_eng!$A$1:$CX$78,MATCH(Analysis!$A62,Monitoring_eng!$A:$A,0),MATCH(Analysis!AA$1,Monitoring_eng!$1:$1,0))</f>
        <v>yes</v>
      </c>
      <c r="AB62" s="25" t="str">
        <f>INDEX(Monitoring_eng!$A$1:$CX$78,MATCH(Analysis!$A62,Monitoring_eng!$A:$A,0),MATCH(Analysis!AB$1,Monitoring_eng!$1:$1,0))</f>
        <v>yes</v>
      </c>
      <c r="AC62" s="25" t="str">
        <f>INDEX(Monitoring_eng!$A$1:$CX$78,MATCH(Analysis!$A62,Monitoring_eng!$A:$A,0),MATCH(Analysis!AC$1,Monitoring_eng!$1:$1,0))</f>
        <v>yes</v>
      </c>
      <c r="AD62" s="25" t="str">
        <f>INDEX(Monitoring_eng!$A$1:$CX$78,MATCH(Analysis!$A62,Monitoring_eng!$A:$A,0),MATCH(Analysis!AD$1,Monitoring_eng!$1:$1,0))</f>
        <v>no</v>
      </c>
      <c r="AE62" s="25" t="str">
        <f>INDEX(Monitoring_eng!$A$1:$CX$78,MATCH(Analysis!$A62,Monitoring_eng!$A:$A,0),MATCH(Analysis!AE$1,Monitoring_eng!$1:$1,0))</f>
        <v>yes</v>
      </c>
      <c r="AF62" s="25" t="str">
        <f>INDEX(Monitoring_eng!$A$1:$CX$78,MATCH(Analysis!$A62,Monitoring_eng!$A:$A,0),MATCH(Analysis!AF$1,Monitoring_eng!$1:$1,0))</f>
        <v>yes</v>
      </c>
      <c r="AG62" s="25" t="str">
        <f>INDEX(Monitoring_eng!$A$1:$CX$78,MATCH(Analysis!$A62,Monitoring_eng!$A:$A,0),MATCH(Analysis!AG$1,Monitoring_eng!$1:$1,0))</f>
        <v>no</v>
      </c>
      <c r="AH62" s="25" t="str">
        <f>INDEX(Monitoring_eng!$A$1:$CX$78,MATCH(Analysis!$A62,Monitoring_eng!$A:$A,0),MATCH(Analysis!AH$1,Monitoring_eng!$1:$1,0))</f>
        <v>no</v>
      </c>
      <c r="AI62" s="25" t="str">
        <f>INDEX(Monitoring_eng!$A$1:$CX$78,MATCH(Analysis!$A62,Monitoring_eng!$A:$A,0),MATCH(Analysis!AI$1,Monitoring_eng!$1:$1,0))</f>
        <v>no</v>
      </c>
      <c r="AJ62" s="25" t="str">
        <f>INDEX(Monitoring_eng!$A$1:$CX$78,MATCH(Analysis!$A62,Monitoring_eng!$A:$A,0),MATCH(Analysis!AJ$1,Monitoring_eng!$1:$1,0))</f>
        <v>no</v>
      </c>
      <c r="AK62" s="25" t="str">
        <f>INDEX(Monitoring_eng!$A$1:$CX$78,MATCH(Analysis!$A62,Monitoring_eng!$A:$A,0),MATCH(Analysis!AK$1,Monitoring_eng!$1:$1,0))</f>
        <v>no</v>
      </c>
      <c r="AL62" s="25" t="str">
        <f>INDEX(Monitoring_eng!$A$1:$CX$78,MATCH(Analysis!$A62,Monitoring_eng!$A:$A,0),MATCH(Analysis!AL$1,Monitoring_eng!$1:$1,0))</f>
        <v>yes</v>
      </c>
      <c r="AM62" s="25" t="str">
        <f>INDEX(Monitoring_eng!$A$1:$CX$78,MATCH(Analysis!$A62,Monitoring_eng!$A:$A,0),MATCH(Analysis!AM$1,Monitoring_eng!$1:$1,0))</f>
        <v>no</v>
      </c>
      <c r="AN62" s="25" t="str">
        <f>INDEX(Monitoring_eng!$A$1:$CX$78,MATCH(Analysis!$A62,Monitoring_eng!$A:$A,0),MATCH(Analysis!AN$1,Monitoring_eng!$1:$1,0))</f>
        <v>yes</v>
      </c>
      <c r="AO62" s="25" t="str">
        <f>INDEX(Monitoring_eng!$A$1:$CX$78,MATCH(Analysis!$A62,Monitoring_eng!$A:$A,0),MATCH(Analysis!AO$1,Monitoring_eng!$1:$1,0))</f>
        <v>yes</v>
      </c>
      <c r="AP62" s="25" t="str">
        <f>INDEX(Monitoring_eng!$A$1:$CX$78,MATCH(Analysis!$A62,Monitoring_eng!$A:$A,0),MATCH(Analysis!AP$1,Monitoring_eng!$1:$1,0))</f>
        <v>yes</v>
      </c>
      <c r="AQ62" s="25" t="str">
        <f>INDEX(Monitoring_eng!$A$1:$CX$78,MATCH(Analysis!$A62,Monitoring_eng!$A:$A,0),MATCH(Analysis!AQ$1,Monitoring_eng!$1:$1,0))</f>
        <v>yes</v>
      </c>
      <c r="AR62" s="25" t="str">
        <f>INDEX(Monitoring_eng!$A$1:$CX$78,MATCH(Analysis!$A62,Monitoring_eng!$A:$A,0),MATCH(Analysis!AR$1,Monitoring_eng!$1:$1,0))</f>
        <v>yes</v>
      </c>
      <c r="AS62" s="25" t="str">
        <f>INDEX(Monitoring_eng!$A$1:$CX$78,MATCH(Analysis!$A62,Monitoring_eng!$A:$A,0),MATCH(Analysis!AS$1,Monitoring_eng!$1:$1,0))</f>
        <v>yes</v>
      </c>
      <c r="AT62" s="25" t="str">
        <f>INDEX(Monitoring_eng!$A$1:$CX$78,MATCH(Analysis!$A62,Monitoring_eng!$A:$A,0),MATCH(Analysis!AT$1,Monitoring_eng!$1:$1,0))</f>
        <v>yes</v>
      </c>
      <c r="AU62" s="25" t="str">
        <f>INDEX(Monitoring_eng!$A$1:$CX$78,MATCH(Analysis!$A62,Monitoring_eng!$A:$A,0),MATCH(Analysis!AU$1,Monitoring_eng!$1:$1,0))</f>
        <v>yes</v>
      </c>
      <c r="AV62" s="25" t="str">
        <f>INDEX(Monitoring_eng!$A$1:$CX$78,MATCH(Analysis!$A62,Monitoring_eng!$A:$A,0),MATCH(Analysis!AV$1,Monitoring_eng!$1:$1,0))</f>
        <v>yes</v>
      </c>
      <c r="AW62" s="25" t="str">
        <f>INDEX(Monitoring_eng!$A$1:$CX$78,MATCH(Analysis!$A62,Monitoring_eng!$A:$A,0),MATCH(Analysis!AW$1,Monitoring_eng!$1:$1,0))</f>
        <v>yes</v>
      </c>
      <c r="AX62" s="25" t="str">
        <f>INDEX(Monitoring_eng!$A$1:$CX$78,MATCH(Analysis!$A62,Monitoring_eng!$A:$A,0),MATCH(Analysis!AX$1,Monitoring_eng!$1:$1,0))</f>
        <v>yes</v>
      </c>
      <c r="AY62" s="25" t="str">
        <f>INDEX(Monitoring_eng!$A$1:$CX$78,MATCH(Analysis!$A62,Monitoring_eng!$A:$A,0),MATCH(Analysis!AY$1,Monitoring_eng!$1:$1,0))</f>
        <v>yes</v>
      </c>
      <c r="AZ62" s="25" t="str">
        <f>INDEX(Monitoring_eng!$A$1:$CX$78,MATCH(Analysis!$A62,Monitoring_eng!$A:$A,0),MATCH(Analysis!AZ$1,Monitoring_eng!$1:$1,0))</f>
        <v>no</v>
      </c>
      <c r="BA62" s="37" t="s">
        <v>621</v>
      </c>
      <c r="BB62" s="37">
        <f t="shared" si="0"/>
        <v>38</v>
      </c>
      <c r="BC62" s="37" t="s">
        <v>622</v>
      </c>
      <c r="BD62" s="37">
        <f t="shared" si="1"/>
        <v>12</v>
      </c>
      <c r="BE62" s="37" t="s">
        <v>623</v>
      </c>
      <c r="BF62" s="37">
        <f t="shared" si="2"/>
        <v>0</v>
      </c>
      <c r="BG62" s="37" t="s">
        <v>755</v>
      </c>
      <c r="BH62" s="37">
        <f t="shared" si="3"/>
        <v>0</v>
      </c>
      <c r="BI62" s="37">
        <f t="shared" si="4"/>
        <v>50</v>
      </c>
      <c r="BJ62" s="37">
        <f t="shared" si="5"/>
        <v>50</v>
      </c>
      <c r="BK62" s="37" t="str">
        <f t="shared" si="6"/>
        <v>yes</v>
      </c>
      <c r="BL62" s="37" t="str">
        <f t="shared" si="7"/>
        <v>no</v>
      </c>
      <c r="BM62" s="37">
        <f t="shared" si="8"/>
        <v>38</v>
      </c>
      <c r="BN62" s="37">
        <f t="shared" si="9"/>
        <v>12</v>
      </c>
      <c r="BO62" s="69">
        <f t="shared" si="10"/>
        <v>0.76</v>
      </c>
      <c r="BP62" s="69">
        <f t="shared" si="11"/>
        <v>0.24</v>
      </c>
      <c r="BQ62" s="70">
        <f>COUNTIFS($C62:$AZ62,$BK62,Results!$T$87:$BQ$87,BQ$1)/((COUNTIF(Results!$T$87:$BQ$87,BQ$1)-COUNTIFS($C62:$AZ62,"N/A",Results!$T$87:$BQ$87,BQ$1)))</f>
        <v>0.88235294117647056</v>
      </c>
      <c r="BR62" s="70">
        <f>COUNTIFS($C62:$AZ62,$BK62,Results!$T$87:$BQ$87,BR$1)/((COUNTIF(Results!$T$87:$BQ$87,BR$1)-COUNTIFS($C62:$AZ62,"N/A",Results!$T$87:$BQ$87,BR$1)))</f>
        <v>0.75</v>
      </c>
      <c r="BS62" s="70">
        <f>COUNTIFS($C62:$AZ62,$BK62,Results!$T$87:$BQ$87,BS$1)/((COUNTIF(Results!$T$87:$BQ$87,BS$1)-COUNTIFS($C62:$AZ62,"N/A",Results!$T$87:$BQ$87,BS$1)))</f>
        <v>0.875</v>
      </c>
      <c r="BT62" s="70">
        <f>COUNTIFS($C62:$AZ62,$BK62,Results!$T$87:$BQ$87,BT$1)/((COUNTIF(Results!$T$87:$BQ$87,BT$1)-COUNTIFS($C62:$AZ62,"N/A",Results!$T$87:$BQ$87,BT$1)))</f>
        <v>0.53846153846153844</v>
      </c>
      <c r="BU62" s="70">
        <f>COUNTIFS($C62:$AZ62,$BK62,Results!$T$89:$BQ$89,BU$1)/((COUNTIF(Results!$T$89:$BQ$89,BU$1)-COUNTIFS($C62:$AZ62,"N/A",Results!$T$89:$BQ$89,BU$1)))</f>
        <v>0.66666666666666663</v>
      </c>
      <c r="BV62" s="70">
        <f>COUNTIFS($C62:$AZ62,$BK62,Results!$T$89:$BQ$89,BV$1)/((COUNTIF(Results!$T$89:$BQ$89,BV$1)-COUNTIFS($C62:$AZ62,"N/A",Results!$T$89:$BQ$89,BV$1)))</f>
        <v>0.81818181818181823</v>
      </c>
      <c r="BW62" s="70">
        <f>COUNTIFS($C62:$AZ62,$BK62,Results!$T$89:$BQ$89,BW$1)/((COUNTIF(Results!$T$89:$BQ$89,BW$1)-COUNTIFS($C62:$AZ62,"N/A",Results!$T$89:$BQ$89,BW$1)))</f>
        <v>0.77777777777777779</v>
      </c>
      <c r="BX62" s="70">
        <f>COUNTIFS($C62:$AZ62,$BK62,Results!$T$89:$BQ$89,BX$1)/((COUNTIF(Results!$T$89:$BQ$89,BX$1)-COUNTIFS($C62:$AZ62,"N/A",Results!$T$89:$BQ$89,BX$1)))</f>
        <v>0.75</v>
      </c>
      <c r="BY62" s="70">
        <f>COUNTIFS($C62:$AZ62,$BK62,Results!$T$90:$BQ$90,BY$1)/((COUNTIF(Results!$T$90:$BQ$90,BY$1)-COUNTIFS($C62:$AZ62,"N/A",Results!$T$90:$BQ$90,BY$1)))</f>
        <v>0.76470588235294112</v>
      </c>
      <c r="BZ62" s="70">
        <f>COUNTIFS($C62:$AZ62,$BK62,Results!$T$90:$BQ$90,BZ$1)/((COUNTIF(Results!$T$90:$BQ$90,BZ$1)-COUNTIFS($C62:$AZ62,"N/A",Results!$T$90:$BQ$90,BZ$1)))</f>
        <v>0.6470588235294118</v>
      </c>
      <c r="CA62" s="70">
        <f>COUNTIFS($C62:$AZ62,$BK62,Results!$T$90:$BQ$90,CA$1)/((COUNTIF(Results!$T$90:$BQ$90,CA$1)-COUNTIFS($C62:$AZ62,"N/A",Results!$T$90:$BQ$90,CA$1)))</f>
        <v>0.875</v>
      </c>
      <c r="CB62" s="70">
        <f>COUNTIFS($C62:$AZ62,$BK62,Results!$T$91:$BQ$91,CB$1)/((COUNTIF(Results!$T$91:$BQ$91,CB$1)-COUNTIFS($C62:$AZ62,"N/A",Results!$T$91:$BQ$91,CB$1)))</f>
        <v>0.6470588235294118</v>
      </c>
      <c r="CC62" s="70">
        <f>COUNTIFS($C62:$AZ62,$BK62,Results!$T$91:$BQ$91,CC$1)/((COUNTIF(Results!$T$91:$BQ$91,CC$1)-COUNTIFS($C62:$AZ62,"N/A",Results!$T$91:$BQ$91,CC$1)))</f>
        <v>0.76470588235294112</v>
      </c>
      <c r="CD62" s="68"/>
    </row>
    <row r="63" spans="1:82" x14ac:dyDescent="0.3">
      <c r="A63" s="37" t="s">
        <v>364</v>
      </c>
      <c r="B63" s="51" t="s">
        <v>163</v>
      </c>
      <c r="C63" s="25" t="str">
        <f>INDEX(Monitoring_eng!$A$1:$CX$78,MATCH(Analysis!$A63,Monitoring_eng!$A:$A,0),MATCH(Analysis!C$1,Monitoring_eng!$1:$1,0))</f>
        <v>yes</v>
      </c>
      <c r="D63" s="25" t="str">
        <f>INDEX(Monitoring_eng!$A$1:$CX$78,MATCH(Analysis!$A63,Monitoring_eng!$A:$A,0),MATCH(Analysis!D$1,Monitoring_eng!$1:$1,0))</f>
        <v>no</v>
      </c>
      <c r="E63" s="25" t="str">
        <f>INDEX(Monitoring_eng!$A$1:$CX$78,MATCH(Analysis!$A63,Monitoring_eng!$A:$A,0),MATCH(Analysis!E$1,Monitoring_eng!$1:$1,0))</f>
        <v>yes</v>
      </c>
      <c r="F63" s="25" t="str">
        <f>INDEX(Monitoring_eng!$A$1:$CX$78,MATCH(Analysis!$A63,Monitoring_eng!$A:$A,0),MATCH(Analysis!F$1,Monitoring_eng!$1:$1,0))</f>
        <v>yes</v>
      </c>
      <c r="G63" s="25" t="str">
        <f>INDEX(Monitoring_eng!$A$1:$CX$78,MATCH(Analysis!$A63,Monitoring_eng!$A:$A,0),MATCH(Analysis!G$1,Monitoring_eng!$1:$1,0))</f>
        <v>yes</v>
      </c>
      <c r="H63" s="25" t="str">
        <f>INDEX(Monitoring_eng!$A$1:$CX$78,MATCH(Analysis!$A63,Monitoring_eng!$A:$A,0),MATCH(Analysis!H$1,Monitoring_eng!$1:$1,0))</f>
        <v>yes</v>
      </c>
      <c r="I63" s="25" t="str">
        <f>INDEX(Monitoring_eng!$A$1:$CX$78,MATCH(Analysis!$A63,Monitoring_eng!$A:$A,0),MATCH(Analysis!I$1,Monitoring_eng!$1:$1,0))</f>
        <v>yes</v>
      </c>
      <c r="J63" s="25" t="str">
        <f>INDEX(Monitoring_eng!$A$1:$CX$78,MATCH(Analysis!$A63,Monitoring_eng!$A:$A,0),MATCH(Analysis!J$1,Monitoring_eng!$1:$1,0))</f>
        <v>yes</v>
      </c>
      <c r="K63" s="25" t="str">
        <f>INDEX(Monitoring_eng!$A$1:$CX$78,MATCH(Analysis!$A63,Monitoring_eng!$A:$A,0),MATCH(Analysis!K$1,Monitoring_eng!$1:$1,0))</f>
        <v>yes</v>
      </c>
      <c r="L63" s="25" t="str">
        <f>INDEX(Monitoring_eng!$A$1:$CX$78,MATCH(Analysis!$A63,Monitoring_eng!$A:$A,0),MATCH(Analysis!L$1,Monitoring_eng!$1:$1,0))</f>
        <v>yes</v>
      </c>
      <c r="M63" s="25" t="str">
        <f>INDEX(Monitoring_eng!$A$1:$CX$78,MATCH(Analysis!$A63,Monitoring_eng!$A:$A,0),MATCH(Analysis!M$1,Monitoring_eng!$1:$1,0))</f>
        <v>yes</v>
      </c>
      <c r="N63" s="25" t="str">
        <f>INDEX(Monitoring_eng!$A$1:$CX$78,MATCH(Analysis!$A63,Monitoring_eng!$A:$A,0),MATCH(Analysis!N$1,Monitoring_eng!$1:$1,0))</f>
        <v>yes</v>
      </c>
      <c r="O63" s="25" t="str">
        <f>INDEX(Monitoring_eng!$A$1:$CX$78,MATCH(Analysis!$A63,Monitoring_eng!$A:$A,0),MATCH(Analysis!O$1,Monitoring_eng!$1:$1,0))</f>
        <v>yes</v>
      </c>
      <c r="P63" s="25" t="str">
        <f>INDEX(Monitoring_eng!$A$1:$CX$78,MATCH(Analysis!$A63,Monitoring_eng!$A:$A,0),MATCH(Analysis!P$1,Monitoring_eng!$1:$1,0))</f>
        <v>yes</v>
      </c>
      <c r="Q63" s="25" t="str">
        <f>INDEX(Monitoring_eng!$A$1:$CX$78,MATCH(Analysis!$A63,Monitoring_eng!$A:$A,0),MATCH(Analysis!Q$1,Monitoring_eng!$1:$1,0))</f>
        <v>yes</v>
      </c>
      <c r="R63" s="25" t="str">
        <f>INDEX(Monitoring_eng!$A$1:$CX$78,MATCH(Analysis!$A63,Monitoring_eng!$A:$A,0),MATCH(Analysis!R$1,Monitoring_eng!$1:$1,0))</f>
        <v>no</v>
      </c>
      <c r="S63" s="25" t="str">
        <f>INDEX(Monitoring_eng!$A$1:$CX$78,MATCH(Analysis!$A63,Monitoring_eng!$A:$A,0),MATCH(Analysis!S$1,Monitoring_eng!$1:$1,0))</f>
        <v>no</v>
      </c>
      <c r="T63" s="25" t="str">
        <f>INDEX(Monitoring_eng!$A$1:$CX$78,MATCH(Analysis!$A63,Monitoring_eng!$A:$A,0),MATCH(Analysis!T$1,Monitoring_eng!$1:$1,0))</f>
        <v>no</v>
      </c>
      <c r="U63" s="25" t="str">
        <f>INDEX(Monitoring_eng!$A$1:$CX$78,MATCH(Analysis!$A63,Monitoring_eng!$A:$A,0),MATCH(Analysis!U$1,Monitoring_eng!$1:$1,0))</f>
        <v>yes</v>
      </c>
      <c r="V63" s="25" t="str">
        <f>INDEX(Monitoring_eng!$A$1:$CX$78,MATCH(Analysis!$A63,Monitoring_eng!$A:$A,0),MATCH(Analysis!V$1,Monitoring_eng!$1:$1,0))</f>
        <v>yes</v>
      </c>
      <c r="W63" s="25" t="str">
        <f>INDEX(Monitoring_eng!$A$1:$CX$78,MATCH(Analysis!$A63,Monitoring_eng!$A:$A,0),MATCH(Analysis!W$1,Monitoring_eng!$1:$1,0))</f>
        <v>yes</v>
      </c>
      <c r="X63" s="25" t="str">
        <f>INDEX(Monitoring_eng!$A$1:$CX$78,MATCH(Analysis!$A63,Monitoring_eng!$A:$A,0),MATCH(Analysis!X$1,Monitoring_eng!$1:$1,0))</f>
        <v>yes</v>
      </c>
      <c r="Y63" s="25" t="str">
        <f>INDEX(Monitoring_eng!$A$1:$CX$78,MATCH(Analysis!$A63,Monitoring_eng!$A:$A,0),MATCH(Analysis!Y$1,Monitoring_eng!$1:$1,0))</f>
        <v>yes</v>
      </c>
      <c r="Z63" s="25" t="str">
        <f>INDEX(Monitoring_eng!$A$1:$CX$78,MATCH(Analysis!$A63,Monitoring_eng!$A:$A,0),MATCH(Analysis!Z$1,Monitoring_eng!$1:$1,0))</f>
        <v>yes</v>
      </c>
      <c r="AA63" s="25" t="str">
        <f>INDEX(Monitoring_eng!$A$1:$CX$78,MATCH(Analysis!$A63,Monitoring_eng!$A:$A,0),MATCH(Analysis!AA$1,Monitoring_eng!$1:$1,0))</f>
        <v>yes</v>
      </c>
      <c r="AB63" s="25" t="str">
        <f>INDEX(Monitoring_eng!$A$1:$CX$78,MATCH(Analysis!$A63,Monitoring_eng!$A:$A,0),MATCH(Analysis!AB$1,Monitoring_eng!$1:$1,0))</f>
        <v>yes</v>
      </c>
      <c r="AC63" s="25" t="str">
        <f>INDEX(Monitoring_eng!$A$1:$CX$78,MATCH(Analysis!$A63,Monitoring_eng!$A:$A,0),MATCH(Analysis!AC$1,Monitoring_eng!$1:$1,0))</f>
        <v>yes</v>
      </c>
      <c r="AD63" s="25" t="str">
        <f>INDEX(Monitoring_eng!$A$1:$CX$78,MATCH(Analysis!$A63,Monitoring_eng!$A:$A,0),MATCH(Analysis!AD$1,Monitoring_eng!$1:$1,0))</f>
        <v>yes</v>
      </c>
      <c r="AE63" s="25" t="str">
        <f>INDEX(Monitoring_eng!$A$1:$CX$78,MATCH(Analysis!$A63,Monitoring_eng!$A:$A,0),MATCH(Analysis!AE$1,Monitoring_eng!$1:$1,0))</f>
        <v>yes</v>
      </c>
      <c r="AF63" s="25" t="str">
        <f>INDEX(Monitoring_eng!$A$1:$CX$78,MATCH(Analysis!$A63,Monitoring_eng!$A:$A,0),MATCH(Analysis!AF$1,Monitoring_eng!$1:$1,0))</f>
        <v>yes</v>
      </c>
      <c r="AG63" s="25" t="str">
        <f>INDEX(Monitoring_eng!$A$1:$CX$78,MATCH(Analysis!$A63,Monitoring_eng!$A:$A,0),MATCH(Analysis!AG$1,Monitoring_eng!$1:$1,0))</f>
        <v>yes</v>
      </c>
      <c r="AH63" s="25" t="str">
        <f>INDEX(Monitoring_eng!$A$1:$CX$78,MATCH(Analysis!$A63,Monitoring_eng!$A:$A,0),MATCH(Analysis!AH$1,Monitoring_eng!$1:$1,0))</f>
        <v>no</v>
      </c>
      <c r="AI63" s="25" t="str">
        <f>INDEX(Monitoring_eng!$A$1:$CX$78,MATCH(Analysis!$A63,Monitoring_eng!$A:$A,0),MATCH(Analysis!AI$1,Monitoring_eng!$1:$1,0))</f>
        <v>yes</v>
      </c>
      <c r="AJ63" s="25" t="str">
        <f>INDEX(Monitoring_eng!$A$1:$CX$78,MATCH(Analysis!$A63,Monitoring_eng!$A:$A,0),MATCH(Analysis!AJ$1,Monitoring_eng!$1:$1,0))</f>
        <v>yes</v>
      </c>
      <c r="AK63" s="25" t="str">
        <f>INDEX(Monitoring_eng!$A$1:$CX$78,MATCH(Analysis!$A63,Monitoring_eng!$A:$A,0),MATCH(Analysis!AK$1,Monitoring_eng!$1:$1,0))</f>
        <v>yes</v>
      </c>
      <c r="AL63" s="25" t="str">
        <f>INDEX(Monitoring_eng!$A$1:$CX$78,MATCH(Analysis!$A63,Monitoring_eng!$A:$A,0),MATCH(Analysis!AL$1,Monitoring_eng!$1:$1,0))</f>
        <v>yes</v>
      </c>
      <c r="AM63" s="25" t="str">
        <f>INDEX(Monitoring_eng!$A$1:$CX$78,MATCH(Analysis!$A63,Monitoring_eng!$A:$A,0),MATCH(Analysis!AM$1,Monitoring_eng!$1:$1,0))</f>
        <v>partially</v>
      </c>
      <c r="AN63" s="25" t="str">
        <f>INDEX(Monitoring_eng!$A$1:$CX$78,MATCH(Analysis!$A63,Monitoring_eng!$A:$A,0),MATCH(Analysis!AN$1,Monitoring_eng!$1:$1,0))</f>
        <v>yes</v>
      </c>
      <c r="AO63" s="25" t="str">
        <f>INDEX(Monitoring_eng!$A$1:$CX$78,MATCH(Analysis!$A63,Monitoring_eng!$A:$A,0),MATCH(Analysis!AO$1,Monitoring_eng!$1:$1,0))</f>
        <v>yes</v>
      </c>
      <c r="AP63" s="25" t="str">
        <f>INDEX(Monitoring_eng!$A$1:$CX$78,MATCH(Analysis!$A63,Monitoring_eng!$A:$A,0),MATCH(Analysis!AP$1,Monitoring_eng!$1:$1,0))</f>
        <v>yes</v>
      </c>
      <c r="AQ63" s="25" t="str">
        <f>INDEX(Monitoring_eng!$A$1:$CX$78,MATCH(Analysis!$A63,Monitoring_eng!$A:$A,0),MATCH(Analysis!AQ$1,Monitoring_eng!$1:$1,0))</f>
        <v>yes</v>
      </c>
      <c r="AR63" s="25" t="str">
        <f>INDEX(Monitoring_eng!$A$1:$CX$78,MATCH(Analysis!$A63,Monitoring_eng!$A:$A,0),MATCH(Analysis!AR$1,Monitoring_eng!$1:$1,0))</f>
        <v>yes</v>
      </c>
      <c r="AS63" s="25" t="str">
        <f>INDEX(Monitoring_eng!$A$1:$CX$78,MATCH(Analysis!$A63,Monitoring_eng!$A:$A,0),MATCH(Analysis!AS$1,Monitoring_eng!$1:$1,0))</f>
        <v>yes</v>
      </c>
      <c r="AT63" s="25" t="str">
        <f>INDEX(Monitoring_eng!$A$1:$CX$78,MATCH(Analysis!$A63,Monitoring_eng!$A:$A,0),MATCH(Analysis!AT$1,Monitoring_eng!$1:$1,0))</f>
        <v>yes</v>
      </c>
      <c r="AU63" s="25" t="str">
        <f>INDEX(Monitoring_eng!$A$1:$CX$78,MATCH(Analysis!$A63,Monitoring_eng!$A:$A,0),MATCH(Analysis!AU$1,Monitoring_eng!$1:$1,0))</f>
        <v>yes</v>
      </c>
      <c r="AV63" s="25" t="str">
        <f>INDEX(Monitoring_eng!$A$1:$CX$78,MATCH(Analysis!$A63,Monitoring_eng!$A:$A,0),MATCH(Analysis!AV$1,Monitoring_eng!$1:$1,0))</f>
        <v>yes</v>
      </c>
      <c r="AW63" s="25" t="str">
        <f>INDEX(Monitoring_eng!$A$1:$CX$78,MATCH(Analysis!$A63,Monitoring_eng!$A:$A,0),MATCH(Analysis!AW$1,Monitoring_eng!$1:$1,0))</f>
        <v>yes</v>
      </c>
      <c r="AX63" s="25" t="str">
        <f>INDEX(Monitoring_eng!$A$1:$CX$78,MATCH(Analysis!$A63,Monitoring_eng!$A:$A,0),MATCH(Analysis!AX$1,Monitoring_eng!$1:$1,0))</f>
        <v>yes</v>
      </c>
      <c r="AY63" s="25" t="str">
        <f>INDEX(Monitoring_eng!$A$1:$CX$78,MATCH(Analysis!$A63,Monitoring_eng!$A:$A,0),MATCH(Analysis!AY$1,Monitoring_eng!$1:$1,0))</f>
        <v>yes</v>
      </c>
      <c r="AZ63" s="25" t="str">
        <f>INDEX(Monitoring_eng!$A$1:$CX$78,MATCH(Analysis!$A63,Monitoring_eng!$A:$A,0),MATCH(Analysis!AZ$1,Monitoring_eng!$1:$1,0))</f>
        <v>yes</v>
      </c>
      <c r="BA63" s="37" t="s">
        <v>621</v>
      </c>
      <c r="BB63" s="37">
        <f t="shared" si="0"/>
        <v>44</v>
      </c>
      <c r="BC63" s="37" t="s">
        <v>622</v>
      </c>
      <c r="BD63" s="37">
        <f t="shared" si="1"/>
        <v>5</v>
      </c>
      <c r="BE63" s="37" t="s">
        <v>623</v>
      </c>
      <c r="BF63" s="37">
        <f t="shared" si="2"/>
        <v>1</v>
      </c>
      <c r="BG63" s="37" t="s">
        <v>755</v>
      </c>
      <c r="BH63" s="37">
        <f t="shared" si="3"/>
        <v>0</v>
      </c>
      <c r="BI63" s="37">
        <f t="shared" si="4"/>
        <v>50</v>
      </c>
      <c r="BJ63" s="37">
        <f t="shared" si="5"/>
        <v>50</v>
      </c>
      <c r="BK63" s="37" t="str">
        <f t="shared" si="6"/>
        <v>yes</v>
      </c>
      <c r="BL63" s="37" t="str">
        <f t="shared" si="7"/>
        <v>no</v>
      </c>
      <c r="BM63" s="37">
        <f t="shared" si="8"/>
        <v>44</v>
      </c>
      <c r="BN63" s="37">
        <f t="shared" si="9"/>
        <v>5</v>
      </c>
      <c r="BO63" s="69">
        <f t="shared" si="10"/>
        <v>0.88</v>
      </c>
      <c r="BP63" s="69">
        <f t="shared" si="11"/>
        <v>0.1</v>
      </c>
      <c r="BQ63" s="70">
        <f>COUNTIFS($C63:$AZ63,$BK63,Results!$T$87:$BQ$87,BQ$1)/((COUNTIF(Results!$T$87:$BQ$87,BQ$1)-COUNTIFS($C63:$AZ63,"N/A",Results!$T$87:$BQ$87,BQ$1)))</f>
        <v>0.88235294117647056</v>
      </c>
      <c r="BR63" s="70">
        <f>COUNTIFS($C63:$AZ63,$BK63,Results!$T$87:$BQ$87,BR$1)/((COUNTIF(Results!$T$87:$BQ$87,BR$1)-COUNTIFS($C63:$AZ63,"N/A",Results!$T$87:$BQ$87,BR$1)))</f>
        <v>0.83333333333333337</v>
      </c>
      <c r="BS63" s="70">
        <f>COUNTIFS($C63:$AZ63,$BK63,Results!$T$87:$BQ$87,BS$1)/((COUNTIF(Results!$T$87:$BQ$87,BS$1)-COUNTIFS($C63:$AZ63,"N/A",Results!$T$87:$BQ$87,BS$1)))</f>
        <v>0.875</v>
      </c>
      <c r="BT63" s="70">
        <f>COUNTIFS($C63:$AZ63,$BK63,Results!$T$87:$BQ$87,BT$1)/((COUNTIF(Results!$T$87:$BQ$87,BT$1)-COUNTIFS($C63:$AZ63,"N/A",Results!$T$87:$BQ$87,BT$1)))</f>
        <v>0.92307692307692313</v>
      </c>
      <c r="BU63" s="70">
        <f>COUNTIFS($C63:$AZ63,$BK63,Results!$T$89:$BQ$89,BU$1)/((COUNTIF(Results!$T$89:$BQ$89,BU$1)-COUNTIFS($C63:$AZ63,"N/A",Results!$T$89:$BQ$89,BU$1)))</f>
        <v>0.66666666666666663</v>
      </c>
      <c r="BV63" s="70">
        <f>COUNTIFS($C63:$AZ63,$BK63,Results!$T$89:$BQ$89,BV$1)/((COUNTIF(Results!$T$89:$BQ$89,BV$1)-COUNTIFS($C63:$AZ63,"N/A",Results!$T$89:$BQ$89,BV$1)))</f>
        <v>0.95454545454545459</v>
      </c>
      <c r="BW63" s="70">
        <f>COUNTIFS($C63:$AZ63,$BK63,Results!$T$89:$BQ$89,BW$1)/((COUNTIF(Results!$T$89:$BQ$89,BW$1)-COUNTIFS($C63:$AZ63,"N/A",Results!$T$89:$BQ$89,BW$1)))</f>
        <v>1</v>
      </c>
      <c r="BX63" s="70">
        <f>COUNTIFS($C63:$AZ63,$BK63,Results!$T$89:$BQ$89,BX$1)/((COUNTIF(Results!$T$89:$BQ$89,BX$1)-COUNTIFS($C63:$AZ63,"N/A",Results!$T$89:$BQ$89,BX$1)))</f>
        <v>1</v>
      </c>
      <c r="BY63" s="70">
        <f>COUNTIFS($C63:$AZ63,$BK63,Results!$T$90:$BQ$90,BY$1)/((COUNTIF(Results!$T$90:$BQ$90,BY$1)-COUNTIFS($C63:$AZ63,"N/A",Results!$T$90:$BQ$90,BY$1)))</f>
        <v>0.82352941176470584</v>
      </c>
      <c r="BZ63" s="70">
        <f>COUNTIFS($C63:$AZ63,$BK63,Results!$T$90:$BQ$90,BZ$1)/((COUNTIF(Results!$T$90:$BQ$90,BZ$1)-COUNTIFS($C63:$AZ63,"N/A",Results!$T$90:$BQ$90,BZ$1)))</f>
        <v>0.88235294117647056</v>
      </c>
      <c r="CA63" s="70">
        <f>COUNTIFS($C63:$AZ63,$BK63,Results!$T$90:$BQ$90,CA$1)/((COUNTIF(Results!$T$90:$BQ$90,CA$1)-COUNTIFS($C63:$AZ63,"N/A",Results!$T$90:$BQ$90,CA$1)))</f>
        <v>0.9375</v>
      </c>
      <c r="CB63" s="70">
        <f>COUNTIFS($C63:$AZ63,$BK63,Results!$T$91:$BQ$91,CB$1)/((COUNTIF(Results!$T$91:$BQ$91,CB$1)-COUNTIFS($C63:$AZ63,"N/A",Results!$T$91:$BQ$91,CB$1)))</f>
        <v>0.88235294117647056</v>
      </c>
      <c r="CC63" s="70">
        <f>COUNTIFS($C63:$AZ63,$BK63,Results!$T$91:$BQ$91,CC$1)/((COUNTIF(Results!$T$91:$BQ$91,CC$1)-COUNTIFS($C63:$AZ63,"N/A",Results!$T$91:$BQ$91,CC$1)))</f>
        <v>0.82352941176470584</v>
      </c>
      <c r="CD63" s="37"/>
    </row>
    <row r="64" spans="1:82" x14ac:dyDescent="0.3">
      <c r="A64" s="37" t="s">
        <v>365</v>
      </c>
      <c r="B64" s="51" t="s">
        <v>164</v>
      </c>
      <c r="C64" s="25" t="str">
        <f>INDEX(Monitoring_eng!$A$1:$CX$78,MATCH(Analysis!$A64,Monitoring_eng!$A:$A,0),MATCH(Analysis!C$1,Monitoring_eng!$1:$1,0))</f>
        <v>yes</v>
      </c>
      <c r="D64" s="25" t="str">
        <f>INDEX(Monitoring_eng!$A$1:$CX$78,MATCH(Analysis!$A64,Monitoring_eng!$A:$A,0),MATCH(Analysis!D$1,Monitoring_eng!$1:$1,0))</f>
        <v>yes</v>
      </c>
      <c r="E64" s="25" t="str">
        <f>INDEX(Monitoring_eng!$A$1:$CX$78,MATCH(Analysis!$A64,Monitoring_eng!$A:$A,0),MATCH(Analysis!E$1,Monitoring_eng!$1:$1,0))</f>
        <v>no</v>
      </c>
      <c r="F64" s="25" t="str">
        <f>INDEX(Monitoring_eng!$A$1:$CX$78,MATCH(Analysis!$A64,Monitoring_eng!$A:$A,0),MATCH(Analysis!F$1,Monitoring_eng!$1:$1,0))</f>
        <v>yes</v>
      </c>
      <c r="G64" s="25" t="str">
        <f>INDEX(Monitoring_eng!$A$1:$CX$78,MATCH(Analysis!$A64,Monitoring_eng!$A:$A,0),MATCH(Analysis!G$1,Monitoring_eng!$1:$1,0))</f>
        <v>no</v>
      </c>
      <c r="H64" s="25" t="str">
        <f>INDEX(Monitoring_eng!$A$1:$CX$78,MATCH(Analysis!$A64,Monitoring_eng!$A:$A,0),MATCH(Analysis!H$1,Monitoring_eng!$1:$1,0))</f>
        <v>yes</v>
      </c>
      <c r="I64" s="25" t="str">
        <f>INDEX(Monitoring_eng!$A$1:$CX$78,MATCH(Analysis!$A64,Monitoring_eng!$A:$A,0),MATCH(Analysis!I$1,Monitoring_eng!$1:$1,0))</f>
        <v>yes</v>
      </c>
      <c r="J64" s="25" t="str">
        <f>INDEX(Monitoring_eng!$A$1:$CX$78,MATCH(Analysis!$A64,Monitoring_eng!$A:$A,0),MATCH(Analysis!J$1,Monitoring_eng!$1:$1,0))</f>
        <v>yes</v>
      </c>
      <c r="K64" s="25" t="str">
        <f>INDEX(Monitoring_eng!$A$1:$CX$78,MATCH(Analysis!$A64,Monitoring_eng!$A:$A,0),MATCH(Analysis!K$1,Monitoring_eng!$1:$1,0))</f>
        <v>yes</v>
      </c>
      <c r="L64" s="25" t="str">
        <f>INDEX(Monitoring_eng!$A$1:$CX$78,MATCH(Analysis!$A64,Monitoring_eng!$A:$A,0),MATCH(Analysis!L$1,Monitoring_eng!$1:$1,0))</f>
        <v>no</v>
      </c>
      <c r="M64" s="25" t="str">
        <f>INDEX(Monitoring_eng!$A$1:$CX$78,MATCH(Analysis!$A64,Monitoring_eng!$A:$A,0),MATCH(Analysis!M$1,Monitoring_eng!$1:$1,0))</f>
        <v>yes</v>
      </c>
      <c r="N64" s="25" t="str">
        <f>INDEX(Monitoring_eng!$A$1:$CX$78,MATCH(Analysis!$A64,Monitoring_eng!$A:$A,0),MATCH(Analysis!N$1,Monitoring_eng!$1:$1,0))</f>
        <v>no</v>
      </c>
      <c r="O64" s="25" t="str">
        <f>INDEX(Monitoring_eng!$A$1:$CX$78,MATCH(Analysis!$A64,Monitoring_eng!$A:$A,0),MATCH(Analysis!O$1,Monitoring_eng!$1:$1,0))</f>
        <v>no</v>
      </c>
      <c r="P64" s="25" t="str">
        <f>INDEX(Monitoring_eng!$A$1:$CX$78,MATCH(Analysis!$A64,Monitoring_eng!$A:$A,0),MATCH(Analysis!P$1,Monitoring_eng!$1:$1,0))</f>
        <v>yes</v>
      </c>
      <c r="Q64" s="25" t="str">
        <f>INDEX(Monitoring_eng!$A$1:$CX$78,MATCH(Analysis!$A64,Monitoring_eng!$A:$A,0),MATCH(Analysis!Q$1,Monitoring_eng!$1:$1,0))</f>
        <v>yes</v>
      </c>
      <c r="R64" s="25" t="str">
        <f>INDEX(Monitoring_eng!$A$1:$CX$78,MATCH(Analysis!$A64,Monitoring_eng!$A:$A,0),MATCH(Analysis!R$1,Monitoring_eng!$1:$1,0))</f>
        <v>yes</v>
      </c>
      <c r="S64" s="25" t="str">
        <f>INDEX(Monitoring_eng!$A$1:$CX$78,MATCH(Analysis!$A64,Monitoring_eng!$A:$A,0),MATCH(Analysis!S$1,Monitoring_eng!$1:$1,0))</f>
        <v>no</v>
      </c>
      <c r="T64" s="25" t="str">
        <f>INDEX(Monitoring_eng!$A$1:$CX$78,MATCH(Analysis!$A64,Monitoring_eng!$A:$A,0),MATCH(Analysis!T$1,Monitoring_eng!$1:$1,0))</f>
        <v>no</v>
      </c>
      <c r="U64" s="25" t="str">
        <f>INDEX(Monitoring_eng!$A$1:$CX$78,MATCH(Analysis!$A64,Monitoring_eng!$A:$A,0),MATCH(Analysis!U$1,Monitoring_eng!$1:$1,0))</f>
        <v>yes</v>
      </c>
      <c r="V64" s="25" t="str">
        <f>INDEX(Monitoring_eng!$A$1:$CX$78,MATCH(Analysis!$A64,Monitoring_eng!$A:$A,0),MATCH(Analysis!V$1,Monitoring_eng!$1:$1,0))</f>
        <v>no</v>
      </c>
      <c r="W64" s="25" t="str">
        <f>INDEX(Monitoring_eng!$A$1:$CX$78,MATCH(Analysis!$A64,Monitoring_eng!$A:$A,0),MATCH(Analysis!W$1,Monitoring_eng!$1:$1,0))</f>
        <v>no</v>
      </c>
      <c r="X64" s="25" t="str">
        <f>INDEX(Monitoring_eng!$A$1:$CX$78,MATCH(Analysis!$A64,Monitoring_eng!$A:$A,0),MATCH(Analysis!X$1,Monitoring_eng!$1:$1,0))</f>
        <v>yes</v>
      </c>
      <c r="Y64" s="25" t="str">
        <f>INDEX(Monitoring_eng!$A$1:$CX$78,MATCH(Analysis!$A64,Monitoring_eng!$A:$A,0),MATCH(Analysis!Y$1,Monitoring_eng!$1:$1,0))</f>
        <v>no</v>
      </c>
      <c r="Z64" s="25" t="str">
        <f>INDEX(Monitoring_eng!$A$1:$CX$78,MATCH(Analysis!$A64,Monitoring_eng!$A:$A,0),MATCH(Analysis!Z$1,Monitoring_eng!$1:$1,0))</f>
        <v>yes</v>
      </c>
      <c r="AA64" s="25" t="str">
        <f>INDEX(Monitoring_eng!$A$1:$CX$78,MATCH(Analysis!$A64,Monitoring_eng!$A:$A,0),MATCH(Analysis!AA$1,Monitoring_eng!$1:$1,0))</f>
        <v>no</v>
      </c>
      <c r="AB64" s="25" t="str">
        <f>INDEX(Monitoring_eng!$A$1:$CX$78,MATCH(Analysis!$A64,Monitoring_eng!$A:$A,0),MATCH(Analysis!AB$1,Monitoring_eng!$1:$1,0))</f>
        <v>no</v>
      </c>
      <c r="AC64" s="25" t="str">
        <f>INDEX(Monitoring_eng!$A$1:$CX$78,MATCH(Analysis!$A64,Monitoring_eng!$A:$A,0),MATCH(Analysis!AC$1,Monitoring_eng!$1:$1,0))</f>
        <v>yes</v>
      </c>
      <c r="AD64" s="25" t="str">
        <f>INDEX(Monitoring_eng!$A$1:$CX$78,MATCH(Analysis!$A64,Monitoring_eng!$A:$A,0),MATCH(Analysis!AD$1,Monitoring_eng!$1:$1,0))</f>
        <v>no</v>
      </c>
      <c r="AE64" s="25" t="str">
        <f>INDEX(Monitoring_eng!$A$1:$CX$78,MATCH(Analysis!$A64,Monitoring_eng!$A:$A,0),MATCH(Analysis!AE$1,Monitoring_eng!$1:$1,0))</f>
        <v>yes</v>
      </c>
      <c r="AF64" s="25" t="str">
        <f>INDEX(Monitoring_eng!$A$1:$CX$78,MATCH(Analysis!$A64,Monitoring_eng!$A:$A,0),MATCH(Analysis!AF$1,Monitoring_eng!$1:$1,0))</f>
        <v>yes</v>
      </c>
      <c r="AG64" s="25" t="str">
        <f>INDEX(Monitoring_eng!$A$1:$CX$78,MATCH(Analysis!$A64,Monitoring_eng!$A:$A,0),MATCH(Analysis!AG$1,Monitoring_eng!$1:$1,0))</f>
        <v>no</v>
      </c>
      <c r="AH64" s="25" t="str">
        <f>INDEX(Monitoring_eng!$A$1:$CX$78,MATCH(Analysis!$A64,Monitoring_eng!$A:$A,0),MATCH(Analysis!AH$1,Monitoring_eng!$1:$1,0))</f>
        <v>no</v>
      </c>
      <c r="AI64" s="25" t="str">
        <f>INDEX(Monitoring_eng!$A$1:$CX$78,MATCH(Analysis!$A64,Monitoring_eng!$A:$A,0),MATCH(Analysis!AI$1,Monitoring_eng!$1:$1,0))</f>
        <v>no</v>
      </c>
      <c r="AJ64" s="25" t="str">
        <f>INDEX(Monitoring_eng!$A$1:$CX$78,MATCH(Analysis!$A64,Monitoring_eng!$A:$A,0),MATCH(Analysis!AJ$1,Monitoring_eng!$1:$1,0))</f>
        <v>partially</v>
      </c>
      <c r="AK64" s="25" t="str">
        <f>INDEX(Monitoring_eng!$A$1:$CX$78,MATCH(Analysis!$A64,Monitoring_eng!$A:$A,0),MATCH(Analysis!AK$1,Monitoring_eng!$1:$1,0))</f>
        <v>no</v>
      </c>
      <c r="AL64" s="25" t="str">
        <f>INDEX(Monitoring_eng!$A$1:$CX$78,MATCH(Analysis!$A64,Monitoring_eng!$A:$A,0),MATCH(Analysis!AL$1,Monitoring_eng!$1:$1,0))</f>
        <v>no</v>
      </c>
      <c r="AM64" s="25" t="str">
        <f>INDEX(Monitoring_eng!$A$1:$CX$78,MATCH(Analysis!$A64,Monitoring_eng!$A:$A,0),MATCH(Analysis!AM$1,Monitoring_eng!$1:$1,0))</f>
        <v>no</v>
      </c>
      <c r="AN64" s="25" t="str">
        <f>INDEX(Monitoring_eng!$A$1:$CX$78,MATCH(Analysis!$A64,Monitoring_eng!$A:$A,0),MATCH(Analysis!AN$1,Monitoring_eng!$1:$1,0))</f>
        <v>yes</v>
      </c>
      <c r="AO64" s="25" t="str">
        <f>INDEX(Monitoring_eng!$A$1:$CX$78,MATCH(Analysis!$A64,Monitoring_eng!$A:$A,0),MATCH(Analysis!AO$1,Monitoring_eng!$1:$1,0))</f>
        <v>yes</v>
      </c>
      <c r="AP64" s="25" t="str">
        <f>INDEX(Monitoring_eng!$A$1:$CX$78,MATCH(Analysis!$A64,Monitoring_eng!$A:$A,0),MATCH(Analysis!AP$1,Monitoring_eng!$1:$1,0))</f>
        <v>yes</v>
      </c>
      <c r="AQ64" s="25" t="str">
        <f>INDEX(Monitoring_eng!$A$1:$CX$78,MATCH(Analysis!$A64,Monitoring_eng!$A:$A,0),MATCH(Analysis!AQ$1,Monitoring_eng!$1:$1,0))</f>
        <v>yes</v>
      </c>
      <c r="AR64" s="25" t="str">
        <f>INDEX(Monitoring_eng!$A$1:$CX$78,MATCH(Analysis!$A64,Monitoring_eng!$A:$A,0),MATCH(Analysis!AR$1,Monitoring_eng!$1:$1,0))</f>
        <v>partially</v>
      </c>
      <c r="AS64" s="25" t="str">
        <f>INDEX(Monitoring_eng!$A$1:$CX$78,MATCH(Analysis!$A64,Monitoring_eng!$A:$A,0),MATCH(Analysis!AS$1,Monitoring_eng!$1:$1,0))</f>
        <v>partially</v>
      </c>
      <c r="AT64" s="25" t="str">
        <f>INDEX(Monitoring_eng!$A$1:$CX$78,MATCH(Analysis!$A64,Monitoring_eng!$A:$A,0),MATCH(Analysis!AT$1,Monitoring_eng!$1:$1,0))</f>
        <v>no</v>
      </c>
      <c r="AU64" s="25" t="str">
        <f>INDEX(Monitoring_eng!$A$1:$CX$78,MATCH(Analysis!$A64,Monitoring_eng!$A:$A,0),MATCH(Analysis!AU$1,Monitoring_eng!$1:$1,0))</f>
        <v>no</v>
      </c>
      <c r="AV64" s="25" t="str">
        <f>INDEX(Monitoring_eng!$A$1:$CX$78,MATCH(Analysis!$A64,Monitoring_eng!$A:$A,0),MATCH(Analysis!AV$1,Monitoring_eng!$1:$1,0))</f>
        <v>yes</v>
      </c>
      <c r="AW64" s="25" t="str">
        <f>INDEX(Monitoring_eng!$A$1:$CX$78,MATCH(Analysis!$A64,Monitoring_eng!$A:$A,0),MATCH(Analysis!AW$1,Monitoring_eng!$1:$1,0))</f>
        <v>no</v>
      </c>
      <c r="AX64" s="25" t="str">
        <f>INDEX(Monitoring_eng!$A$1:$CX$78,MATCH(Analysis!$A64,Monitoring_eng!$A:$A,0),MATCH(Analysis!AX$1,Monitoring_eng!$1:$1,0))</f>
        <v>yes</v>
      </c>
      <c r="AY64" s="25" t="str">
        <f>INDEX(Monitoring_eng!$A$1:$CX$78,MATCH(Analysis!$A64,Monitoring_eng!$A:$A,0),MATCH(Analysis!AY$1,Monitoring_eng!$1:$1,0))</f>
        <v>yes</v>
      </c>
      <c r="AZ64" s="25" t="str">
        <f>INDEX(Monitoring_eng!$A$1:$CX$78,MATCH(Analysis!$A64,Monitoring_eng!$A:$A,0),MATCH(Analysis!AZ$1,Monitoring_eng!$1:$1,0))</f>
        <v>no</v>
      </c>
      <c r="BA64" s="37" t="s">
        <v>621</v>
      </c>
      <c r="BB64" s="37">
        <f t="shared" si="0"/>
        <v>24</v>
      </c>
      <c r="BC64" s="37" t="s">
        <v>622</v>
      </c>
      <c r="BD64" s="37">
        <f t="shared" si="1"/>
        <v>23</v>
      </c>
      <c r="BE64" s="37" t="s">
        <v>623</v>
      </c>
      <c r="BF64" s="37">
        <f t="shared" si="2"/>
        <v>3</v>
      </c>
      <c r="BG64" s="37" t="s">
        <v>755</v>
      </c>
      <c r="BH64" s="37">
        <f t="shared" si="3"/>
        <v>0</v>
      </c>
      <c r="BI64" s="37">
        <f t="shared" si="4"/>
        <v>50</v>
      </c>
      <c r="BJ64" s="37">
        <f t="shared" si="5"/>
        <v>50</v>
      </c>
      <c r="BK64" s="37" t="str">
        <f t="shared" si="6"/>
        <v>yes</v>
      </c>
      <c r="BL64" s="37" t="str">
        <f t="shared" si="7"/>
        <v>no</v>
      </c>
      <c r="BM64" s="37">
        <f t="shared" si="8"/>
        <v>24</v>
      </c>
      <c r="BN64" s="37">
        <f t="shared" si="9"/>
        <v>23</v>
      </c>
      <c r="BO64" s="69">
        <f t="shared" si="10"/>
        <v>0.48</v>
      </c>
      <c r="BP64" s="69">
        <f t="shared" si="11"/>
        <v>0.46</v>
      </c>
      <c r="BQ64" s="70">
        <f>COUNTIFS($C64:$AZ64,$BK64,Results!$T$87:$BQ$87,BQ$1)/((COUNTIF(Results!$T$87:$BQ$87,BQ$1)-COUNTIFS($C64:$AZ64,"N/A",Results!$T$87:$BQ$87,BQ$1)))</f>
        <v>0.52941176470588236</v>
      </c>
      <c r="BR64" s="70">
        <f>COUNTIFS($C64:$AZ64,$BK64,Results!$T$87:$BQ$87,BR$1)/((COUNTIF(Results!$T$87:$BQ$87,BR$1)-COUNTIFS($C64:$AZ64,"N/A",Results!$T$87:$BQ$87,BR$1)))</f>
        <v>0.66666666666666663</v>
      </c>
      <c r="BS64" s="70">
        <f>COUNTIFS($C64:$AZ64,$BK64,Results!$T$87:$BQ$87,BS$1)/((COUNTIF(Results!$T$87:$BQ$87,BS$1)-COUNTIFS($C64:$AZ64,"N/A",Results!$T$87:$BQ$87,BS$1)))</f>
        <v>0.5</v>
      </c>
      <c r="BT64" s="70">
        <f>COUNTIFS($C64:$AZ64,$BK64,Results!$T$87:$BQ$87,BT$1)/((COUNTIF(Results!$T$87:$BQ$87,BT$1)-COUNTIFS($C64:$AZ64,"N/A",Results!$T$87:$BQ$87,BT$1)))</f>
        <v>0.23076923076923078</v>
      </c>
      <c r="BU64" s="70">
        <f>COUNTIFS($C64:$AZ64,$BK64,Results!$T$89:$BQ$89,BU$1)/((COUNTIF(Results!$T$89:$BQ$89,BU$1)-COUNTIFS($C64:$AZ64,"N/A",Results!$T$89:$BQ$89,BU$1)))</f>
        <v>0.4</v>
      </c>
      <c r="BV64" s="70">
        <f>COUNTIFS($C64:$AZ64,$BK64,Results!$T$89:$BQ$89,BV$1)/((COUNTIF(Results!$T$89:$BQ$89,BV$1)-COUNTIFS($C64:$AZ64,"N/A",Results!$T$89:$BQ$89,BV$1)))</f>
        <v>0.63636363636363635</v>
      </c>
      <c r="BW64" s="70">
        <f>COUNTIFS($C64:$AZ64,$BK64,Results!$T$89:$BQ$89,BW$1)/((COUNTIF(Results!$T$89:$BQ$89,BW$1)-COUNTIFS($C64:$AZ64,"N/A",Results!$T$89:$BQ$89,BW$1)))</f>
        <v>0.22222222222222221</v>
      </c>
      <c r="BX64" s="70">
        <f>COUNTIFS($C64:$AZ64,$BK64,Results!$T$89:$BQ$89,BX$1)/((COUNTIF(Results!$T$89:$BQ$89,BX$1)-COUNTIFS($C64:$AZ64,"N/A",Results!$T$89:$BQ$89,BX$1)))</f>
        <v>0.5</v>
      </c>
      <c r="BY64" s="70">
        <f>COUNTIFS($C64:$AZ64,$BK64,Results!$T$90:$BQ$90,BY$1)/((COUNTIF(Results!$T$90:$BQ$90,BY$1)-COUNTIFS($C64:$AZ64,"N/A",Results!$T$90:$BQ$90,BY$1)))</f>
        <v>0.41176470588235292</v>
      </c>
      <c r="BZ64" s="70">
        <f>COUNTIFS($C64:$AZ64,$BK64,Results!$T$90:$BQ$90,BZ$1)/((COUNTIF(Results!$T$90:$BQ$90,BZ$1)-COUNTIFS($C64:$AZ64,"N/A",Results!$T$90:$BQ$90,BZ$1)))</f>
        <v>0.52941176470588236</v>
      </c>
      <c r="CA64" s="70">
        <f>COUNTIFS($C64:$AZ64,$BK64,Results!$T$90:$BQ$90,CA$1)/((COUNTIF(Results!$T$90:$BQ$90,CA$1)-COUNTIFS($C64:$AZ64,"N/A",Results!$T$90:$BQ$90,CA$1)))</f>
        <v>0.5</v>
      </c>
      <c r="CB64" s="70">
        <f>COUNTIFS($C64:$AZ64,$BK64,Results!$T$91:$BQ$91,CB$1)/((COUNTIF(Results!$T$91:$BQ$91,CB$1)-COUNTIFS($C64:$AZ64,"N/A",Results!$T$91:$BQ$91,CB$1)))</f>
        <v>0.52941176470588236</v>
      </c>
      <c r="CC64" s="70">
        <f>COUNTIFS($C64:$AZ64,$BK64,Results!$T$91:$BQ$91,CC$1)/((COUNTIF(Results!$T$91:$BQ$91,CC$1)-COUNTIFS($C64:$AZ64,"N/A",Results!$T$91:$BQ$91,CC$1)))</f>
        <v>0.41176470588235292</v>
      </c>
      <c r="CD64" s="37"/>
    </row>
    <row r="65" spans="1:82" x14ac:dyDescent="0.3">
      <c r="A65" s="37" t="s">
        <v>366</v>
      </c>
      <c r="B65" s="51" t="s">
        <v>165</v>
      </c>
      <c r="C65" s="25" t="str">
        <f>INDEX(Monitoring_eng!$A$1:$CX$78,MATCH(Analysis!$A65,Monitoring_eng!$A:$A,0),MATCH(Analysis!C$1,Monitoring_eng!$1:$1,0))</f>
        <v>yes</v>
      </c>
      <c r="D65" s="25" t="str">
        <f>INDEX(Monitoring_eng!$A$1:$CX$78,MATCH(Analysis!$A65,Monitoring_eng!$A:$A,0),MATCH(Analysis!D$1,Monitoring_eng!$1:$1,0))</f>
        <v>yes</v>
      </c>
      <c r="E65" s="25" t="str">
        <f>INDEX(Monitoring_eng!$A$1:$CX$78,MATCH(Analysis!$A65,Monitoring_eng!$A:$A,0),MATCH(Analysis!E$1,Monitoring_eng!$1:$1,0))</f>
        <v>yes</v>
      </c>
      <c r="F65" s="25" t="str">
        <f>INDEX(Monitoring_eng!$A$1:$CX$78,MATCH(Analysis!$A65,Monitoring_eng!$A:$A,0),MATCH(Analysis!F$1,Monitoring_eng!$1:$1,0))</f>
        <v>yes</v>
      </c>
      <c r="G65" s="25" t="str">
        <f>INDEX(Monitoring_eng!$A$1:$CX$78,MATCH(Analysis!$A65,Monitoring_eng!$A:$A,0),MATCH(Analysis!G$1,Monitoring_eng!$1:$1,0))</f>
        <v>no</v>
      </c>
      <c r="H65" s="25" t="str">
        <f>INDEX(Monitoring_eng!$A$1:$CX$78,MATCH(Analysis!$A65,Monitoring_eng!$A:$A,0),MATCH(Analysis!H$1,Monitoring_eng!$1:$1,0))</f>
        <v>yes</v>
      </c>
      <c r="I65" s="25" t="str">
        <f>INDEX(Monitoring_eng!$A$1:$CX$78,MATCH(Analysis!$A65,Monitoring_eng!$A:$A,0),MATCH(Analysis!I$1,Monitoring_eng!$1:$1,0))</f>
        <v>yes</v>
      </c>
      <c r="J65" s="25" t="str">
        <f>INDEX(Monitoring_eng!$A$1:$CX$78,MATCH(Analysis!$A65,Monitoring_eng!$A:$A,0),MATCH(Analysis!J$1,Monitoring_eng!$1:$1,0))</f>
        <v>yes</v>
      </c>
      <c r="K65" s="25" t="str">
        <f>INDEX(Monitoring_eng!$A$1:$CX$78,MATCH(Analysis!$A65,Monitoring_eng!$A:$A,0),MATCH(Analysis!K$1,Monitoring_eng!$1:$1,0))</f>
        <v>yes</v>
      </c>
      <c r="L65" s="25" t="str">
        <f>INDEX(Monitoring_eng!$A$1:$CX$78,MATCH(Analysis!$A65,Monitoring_eng!$A:$A,0),MATCH(Analysis!L$1,Monitoring_eng!$1:$1,0))</f>
        <v>no</v>
      </c>
      <c r="M65" s="25" t="str">
        <f>INDEX(Monitoring_eng!$A$1:$CX$78,MATCH(Analysis!$A65,Monitoring_eng!$A:$A,0),MATCH(Analysis!M$1,Monitoring_eng!$1:$1,0))</f>
        <v>yes</v>
      </c>
      <c r="N65" s="25" t="str">
        <f>INDEX(Monitoring_eng!$A$1:$CX$78,MATCH(Analysis!$A65,Monitoring_eng!$A:$A,0),MATCH(Analysis!N$1,Monitoring_eng!$1:$1,0))</f>
        <v>no</v>
      </c>
      <c r="O65" s="25" t="str">
        <f>INDEX(Monitoring_eng!$A$1:$CX$78,MATCH(Analysis!$A65,Monitoring_eng!$A:$A,0),MATCH(Analysis!O$1,Monitoring_eng!$1:$1,0))</f>
        <v>no</v>
      </c>
      <c r="P65" s="25" t="str">
        <f>INDEX(Monitoring_eng!$A$1:$CX$78,MATCH(Analysis!$A65,Monitoring_eng!$A:$A,0),MATCH(Analysis!P$1,Monitoring_eng!$1:$1,0))</f>
        <v>yes</v>
      </c>
      <c r="Q65" s="25" t="str">
        <f>INDEX(Monitoring_eng!$A$1:$CX$78,MATCH(Analysis!$A65,Monitoring_eng!$A:$A,0),MATCH(Analysis!Q$1,Monitoring_eng!$1:$1,0))</f>
        <v>partially</v>
      </c>
      <c r="R65" s="25" t="str">
        <f>INDEX(Monitoring_eng!$A$1:$CX$78,MATCH(Analysis!$A65,Monitoring_eng!$A:$A,0),MATCH(Analysis!R$1,Monitoring_eng!$1:$1,0))</f>
        <v>yes</v>
      </c>
      <c r="S65" s="25" t="str">
        <f>INDEX(Monitoring_eng!$A$1:$CX$78,MATCH(Analysis!$A65,Monitoring_eng!$A:$A,0),MATCH(Analysis!S$1,Monitoring_eng!$1:$1,0))</f>
        <v>no</v>
      </c>
      <c r="T65" s="25" t="str">
        <f>INDEX(Monitoring_eng!$A$1:$CX$78,MATCH(Analysis!$A65,Monitoring_eng!$A:$A,0),MATCH(Analysis!T$1,Monitoring_eng!$1:$1,0))</f>
        <v>no</v>
      </c>
      <c r="U65" s="25" t="str">
        <f>INDEX(Monitoring_eng!$A$1:$CX$78,MATCH(Analysis!$A65,Monitoring_eng!$A:$A,0),MATCH(Analysis!U$1,Monitoring_eng!$1:$1,0))</f>
        <v>yes</v>
      </c>
      <c r="V65" s="25" t="str">
        <f>INDEX(Monitoring_eng!$A$1:$CX$78,MATCH(Analysis!$A65,Monitoring_eng!$A:$A,0),MATCH(Analysis!V$1,Monitoring_eng!$1:$1,0))</f>
        <v>no</v>
      </c>
      <c r="W65" s="25" t="str">
        <f>INDEX(Monitoring_eng!$A$1:$CX$78,MATCH(Analysis!$A65,Monitoring_eng!$A:$A,0),MATCH(Analysis!W$1,Monitoring_eng!$1:$1,0))</f>
        <v>no</v>
      </c>
      <c r="X65" s="25" t="str">
        <f>INDEX(Monitoring_eng!$A$1:$CX$78,MATCH(Analysis!$A65,Monitoring_eng!$A:$A,0),MATCH(Analysis!X$1,Monitoring_eng!$1:$1,0))</f>
        <v>yes</v>
      </c>
      <c r="Y65" s="25" t="str">
        <f>INDEX(Monitoring_eng!$A$1:$CX$78,MATCH(Analysis!$A65,Monitoring_eng!$A:$A,0),MATCH(Analysis!Y$1,Monitoring_eng!$1:$1,0))</f>
        <v>no</v>
      </c>
      <c r="Z65" s="25" t="str">
        <f>INDEX(Monitoring_eng!$A$1:$CX$78,MATCH(Analysis!$A65,Monitoring_eng!$A:$A,0),MATCH(Analysis!Z$1,Monitoring_eng!$1:$1,0))</f>
        <v>no</v>
      </c>
      <c r="AA65" s="25" t="str">
        <f>INDEX(Monitoring_eng!$A$1:$CX$78,MATCH(Analysis!$A65,Monitoring_eng!$A:$A,0),MATCH(Analysis!AA$1,Monitoring_eng!$1:$1,0))</f>
        <v>yes</v>
      </c>
      <c r="AB65" s="25" t="str">
        <f>INDEX(Monitoring_eng!$A$1:$CX$78,MATCH(Analysis!$A65,Monitoring_eng!$A:$A,0),MATCH(Analysis!AB$1,Monitoring_eng!$1:$1,0))</f>
        <v>no</v>
      </c>
      <c r="AC65" s="25" t="str">
        <f>INDEX(Monitoring_eng!$A$1:$CX$78,MATCH(Analysis!$A65,Monitoring_eng!$A:$A,0),MATCH(Analysis!AC$1,Monitoring_eng!$1:$1,0))</f>
        <v>partially</v>
      </c>
      <c r="AD65" s="25" t="str">
        <f>INDEX(Monitoring_eng!$A$1:$CX$78,MATCH(Analysis!$A65,Monitoring_eng!$A:$A,0),MATCH(Analysis!AD$1,Monitoring_eng!$1:$1,0))</f>
        <v>no</v>
      </c>
      <c r="AE65" s="25" t="str">
        <f>INDEX(Monitoring_eng!$A$1:$CX$78,MATCH(Analysis!$A65,Monitoring_eng!$A:$A,0),MATCH(Analysis!AE$1,Monitoring_eng!$1:$1,0))</f>
        <v>yes</v>
      </c>
      <c r="AF65" s="25" t="str">
        <f>INDEX(Monitoring_eng!$A$1:$CX$78,MATCH(Analysis!$A65,Monitoring_eng!$A:$A,0),MATCH(Analysis!AF$1,Monitoring_eng!$1:$1,0))</f>
        <v>yes</v>
      </c>
      <c r="AG65" s="25" t="str">
        <f>INDEX(Monitoring_eng!$A$1:$CX$78,MATCH(Analysis!$A65,Monitoring_eng!$A:$A,0),MATCH(Analysis!AG$1,Monitoring_eng!$1:$1,0))</f>
        <v>no</v>
      </c>
      <c r="AH65" s="25" t="str">
        <f>INDEX(Monitoring_eng!$A$1:$CX$78,MATCH(Analysis!$A65,Monitoring_eng!$A:$A,0),MATCH(Analysis!AH$1,Monitoring_eng!$1:$1,0))</f>
        <v>no</v>
      </c>
      <c r="AI65" s="25" t="str">
        <f>INDEX(Monitoring_eng!$A$1:$CX$78,MATCH(Analysis!$A65,Monitoring_eng!$A:$A,0),MATCH(Analysis!AI$1,Monitoring_eng!$1:$1,0))</f>
        <v>no</v>
      </c>
      <c r="AJ65" s="25" t="str">
        <f>INDEX(Monitoring_eng!$A$1:$CX$78,MATCH(Analysis!$A65,Monitoring_eng!$A:$A,0),MATCH(Analysis!AJ$1,Monitoring_eng!$1:$1,0))</f>
        <v>no</v>
      </c>
      <c r="AK65" s="25" t="str">
        <f>INDEX(Monitoring_eng!$A$1:$CX$78,MATCH(Analysis!$A65,Monitoring_eng!$A:$A,0),MATCH(Analysis!AK$1,Monitoring_eng!$1:$1,0))</f>
        <v>no</v>
      </c>
      <c r="AL65" s="25" t="str">
        <f>INDEX(Monitoring_eng!$A$1:$CX$78,MATCH(Analysis!$A65,Monitoring_eng!$A:$A,0),MATCH(Analysis!AL$1,Monitoring_eng!$1:$1,0))</f>
        <v>no</v>
      </c>
      <c r="AM65" s="25" t="str">
        <f>INDEX(Monitoring_eng!$A$1:$CX$78,MATCH(Analysis!$A65,Monitoring_eng!$A:$A,0),MATCH(Analysis!AM$1,Monitoring_eng!$1:$1,0))</f>
        <v>no</v>
      </c>
      <c r="AN65" s="25" t="str">
        <f>INDEX(Monitoring_eng!$A$1:$CX$78,MATCH(Analysis!$A65,Monitoring_eng!$A:$A,0),MATCH(Analysis!AN$1,Monitoring_eng!$1:$1,0))</f>
        <v>yes</v>
      </c>
      <c r="AO65" s="25" t="str">
        <f>INDEX(Monitoring_eng!$A$1:$CX$78,MATCH(Analysis!$A65,Monitoring_eng!$A:$A,0),MATCH(Analysis!AO$1,Monitoring_eng!$1:$1,0))</f>
        <v>yes</v>
      </c>
      <c r="AP65" s="25" t="str">
        <f>INDEX(Monitoring_eng!$A$1:$CX$78,MATCH(Analysis!$A65,Monitoring_eng!$A:$A,0),MATCH(Analysis!AP$1,Monitoring_eng!$1:$1,0))</f>
        <v>yes</v>
      </c>
      <c r="AQ65" s="25" t="str">
        <f>INDEX(Monitoring_eng!$A$1:$CX$78,MATCH(Analysis!$A65,Monitoring_eng!$A:$A,0),MATCH(Analysis!AQ$1,Monitoring_eng!$1:$1,0))</f>
        <v>yes</v>
      </c>
      <c r="AR65" s="25" t="str">
        <f>INDEX(Monitoring_eng!$A$1:$CX$78,MATCH(Analysis!$A65,Monitoring_eng!$A:$A,0),MATCH(Analysis!AR$1,Monitoring_eng!$1:$1,0))</f>
        <v>yes</v>
      </c>
      <c r="AS65" s="25" t="str">
        <f>INDEX(Monitoring_eng!$A$1:$CX$78,MATCH(Analysis!$A65,Monitoring_eng!$A:$A,0),MATCH(Analysis!AS$1,Monitoring_eng!$1:$1,0))</f>
        <v>no</v>
      </c>
      <c r="AT65" s="25" t="str">
        <f>INDEX(Monitoring_eng!$A$1:$CX$78,MATCH(Analysis!$A65,Monitoring_eng!$A:$A,0),MATCH(Analysis!AT$1,Monitoring_eng!$1:$1,0))</f>
        <v>no</v>
      </c>
      <c r="AU65" s="25" t="str">
        <f>INDEX(Monitoring_eng!$A$1:$CX$78,MATCH(Analysis!$A65,Monitoring_eng!$A:$A,0),MATCH(Analysis!AU$1,Monitoring_eng!$1:$1,0))</f>
        <v>no</v>
      </c>
      <c r="AV65" s="25" t="str">
        <f>INDEX(Monitoring_eng!$A$1:$CX$78,MATCH(Analysis!$A65,Monitoring_eng!$A:$A,0),MATCH(Analysis!AV$1,Monitoring_eng!$1:$1,0))</f>
        <v>yes</v>
      </c>
      <c r="AW65" s="25" t="str">
        <f>INDEX(Monitoring_eng!$A$1:$CX$78,MATCH(Analysis!$A65,Monitoring_eng!$A:$A,0),MATCH(Analysis!AW$1,Monitoring_eng!$1:$1,0))</f>
        <v>yes</v>
      </c>
      <c r="AX65" s="25" t="str">
        <f>INDEX(Monitoring_eng!$A$1:$CX$78,MATCH(Analysis!$A65,Monitoring_eng!$A:$A,0),MATCH(Analysis!AX$1,Monitoring_eng!$1:$1,0))</f>
        <v>yes</v>
      </c>
      <c r="AY65" s="25" t="str">
        <f>INDEX(Monitoring_eng!$A$1:$CX$78,MATCH(Analysis!$A65,Monitoring_eng!$A:$A,0),MATCH(Analysis!AY$1,Monitoring_eng!$1:$1,0))</f>
        <v>yes</v>
      </c>
      <c r="AZ65" s="25" t="str">
        <f>INDEX(Monitoring_eng!$A$1:$CX$78,MATCH(Analysis!$A65,Monitoring_eng!$A:$A,0),MATCH(Analysis!AZ$1,Monitoring_eng!$1:$1,0))</f>
        <v>no</v>
      </c>
      <c r="BA65" s="37" t="s">
        <v>621</v>
      </c>
      <c r="BB65" s="37">
        <f t="shared" si="0"/>
        <v>25</v>
      </c>
      <c r="BC65" s="37" t="s">
        <v>622</v>
      </c>
      <c r="BD65" s="37">
        <f t="shared" si="1"/>
        <v>23</v>
      </c>
      <c r="BE65" s="37" t="s">
        <v>623</v>
      </c>
      <c r="BF65" s="37">
        <f t="shared" si="2"/>
        <v>2</v>
      </c>
      <c r="BG65" s="37" t="s">
        <v>755</v>
      </c>
      <c r="BH65" s="37">
        <f t="shared" si="3"/>
        <v>0</v>
      </c>
      <c r="BI65" s="37">
        <f t="shared" si="4"/>
        <v>50</v>
      </c>
      <c r="BJ65" s="37">
        <f t="shared" si="5"/>
        <v>50</v>
      </c>
      <c r="BK65" s="37" t="str">
        <f t="shared" si="6"/>
        <v>yes</v>
      </c>
      <c r="BL65" s="37" t="str">
        <f t="shared" si="7"/>
        <v>no</v>
      </c>
      <c r="BM65" s="37">
        <f t="shared" si="8"/>
        <v>25</v>
      </c>
      <c r="BN65" s="37">
        <f t="shared" si="9"/>
        <v>23</v>
      </c>
      <c r="BO65" s="69">
        <f t="shared" si="10"/>
        <v>0.5</v>
      </c>
      <c r="BP65" s="69">
        <f t="shared" si="11"/>
        <v>0.46</v>
      </c>
      <c r="BQ65" s="70">
        <f>COUNTIFS($C65:$AZ65,$BK65,Results!$T$87:$BQ$87,BQ$1)/((COUNTIF(Results!$T$87:$BQ$87,BQ$1)-COUNTIFS($C65:$AZ65,"N/A",Results!$T$87:$BQ$87,BQ$1)))</f>
        <v>0.52941176470588236</v>
      </c>
      <c r="BR65" s="70">
        <f>COUNTIFS($C65:$AZ65,$BK65,Results!$T$87:$BQ$87,BR$1)/((COUNTIF(Results!$T$87:$BQ$87,BR$1)-COUNTIFS($C65:$AZ65,"N/A",Results!$T$87:$BQ$87,BR$1)))</f>
        <v>0.75</v>
      </c>
      <c r="BS65" s="70">
        <f>COUNTIFS($C65:$AZ65,$BK65,Results!$T$87:$BQ$87,BS$1)/((COUNTIF(Results!$T$87:$BQ$87,BS$1)-COUNTIFS($C65:$AZ65,"N/A",Results!$T$87:$BQ$87,BS$1)))</f>
        <v>0.5</v>
      </c>
      <c r="BT65" s="70">
        <f>COUNTIFS($C65:$AZ65,$BK65,Results!$T$87:$BQ$87,BT$1)/((COUNTIF(Results!$T$87:$BQ$87,BT$1)-COUNTIFS($C65:$AZ65,"N/A",Results!$T$87:$BQ$87,BT$1)))</f>
        <v>0.23076923076923078</v>
      </c>
      <c r="BU65" s="70">
        <f>COUNTIFS($C65:$AZ65,$BK65,Results!$T$89:$BQ$89,BU$1)/((COUNTIF(Results!$T$89:$BQ$89,BU$1)-COUNTIFS($C65:$AZ65,"N/A",Results!$T$89:$BQ$89,BU$1)))</f>
        <v>0.4</v>
      </c>
      <c r="BV65" s="70">
        <f>COUNTIFS($C65:$AZ65,$BK65,Results!$T$89:$BQ$89,BV$1)/((COUNTIF(Results!$T$89:$BQ$89,BV$1)-COUNTIFS($C65:$AZ65,"N/A",Results!$T$89:$BQ$89,BV$1)))</f>
        <v>0.68181818181818177</v>
      </c>
      <c r="BW65" s="70">
        <f>COUNTIFS($C65:$AZ65,$BK65,Results!$T$89:$BQ$89,BW$1)/((COUNTIF(Results!$T$89:$BQ$89,BW$1)-COUNTIFS($C65:$AZ65,"N/A",Results!$T$89:$BQ$89,BW$1)))</f>
        <v>0.33333333333333331</v>
      </c>
      <c r="BX65" s="70">
        <f>COUNTIFS($C65:$AZ65,$BK65,Results!$T$89:$BQ$89,BX$1)/((COUNTIF(Results!$T$89:$BQ$89,BX$1)-COUNTIFS($C65:$AZ65,"N/A",Results!$T$89:$BQ$89,BX$1)))</f>
        <v>0.25</v>
      </c>
      <c r="BY65" s="70">
        <f>COUNTIFS($C65:$AZ65,$BK65,Results!$T$90:$BQ$90,BY$1)/((COUNTIF(Results!$T$90:$BQ$90,BY$1)-COUNTIFS($C65:$AZ65,"N/A",Results!$T$90:$BQ$90,BY$1)))</f>
        <v>0.47058823529411764</v>
      </c>
      <c r="BZ65" s="70">
        <f>COUNTIFS($C65:$AZ65,$BK65,Results!$T$90:$BQ$90,BZ$1)/((COUNTIF(Results!$T$90:$BQ$90,BZ$1)-COUNTIFS($C65:$AZ65,"N/A",Results!$T$90:$BQ$90,BZ$1)))</f>
        <v>0.58823529411764708</v>
      </c>
      <c r="CA65" s="70">
        <f>COUNTIFS($C65:$AZ65,$BK65,Results!$T$90:$BQ$90,CA$1)/((COUNTIF(Results!$T$90:$BQ$90,CA$1)-COUNTIFS($C65:$AZ65,"N/A",Results!$T$90:$BQ$90,CA$1)))</f>
        <v>0.4375</v>
      </c>
      <c r="CB65" s="70">
        <f>COUNTIFS($C65:$AZ65,$BK65,Results!$T$91:$BQ$91,CB$1)/((COUNTIF(Results!$T$91:$BQ$91,CB$1)-COUNTIFS($C65:$AZ65,"N/A",Results!$T$91:$BQ$91,CB$1)))</f>
        <v>0.58823529411764708</v>
      </c>
      <c r="CC65" s="70">
        <f>COUNTIFS($C65:$AZ65,$BK65,Results!$T$91:$BQ$91,CC$1)/((COUNTIF(Results!$T$91:$BQ$91,CC$1)-COUNTIFS($C65:$AZ65,"N/A",Results!$T$91:$BQ$91,CC$1)))</f>
        <v>0.47058823529411764</v>
      </c>
      <c r="CD65" s="37"/>
    </row>
    <row r="66" spans="1:82" x14ac:dyDescent="0.3">
      <c r="A66" s="37" t="s">
        <v>367</v>
      </c>
      <c r="B66" s="45" t="s">
        <v>301</v>
      </c>
      <c r="C66" s="25" t="str">
        <f>INDEX(Monitoring_eng!$A$1:$CX$78,MATCH(Analysis!$A66,Monitoring_eng!$A:$A,0),MATCH(Analysis!C$1,Monitoring_eng!$1:$1,0))</f>
        <v>yes</v>
      </c>
      <c r="D66" s="25" t="str">
        <f>INDEX(Monitoring_eng!$A$1:$CX$78,MATCH(Analysis!$A66,Monitoring_eng!$A:$A,0),MATCH(Analysis!D$1,Monitoring_eng!$1:$1,0))</f>
        <v>yes</v>
      </c>
      <c r="E66" s="25" t="str">
        <f>INDEX(Monitoring_eng!$A$1:$CX$78,MATCH(Analysis!$A66,Monitoring_eng!$A:$A,0),MATCH(Analysis!E$1,Monitoring_eng!$1:$1,0))</f>
        <v>yes</v>
      </c>
      <c r="F66" s="25" t="str">
        <f>INDEX(Monitoring_eng!$A$1:$CX$78,MATCH(Analysis!$A66,Monitoring_eng!$A:$A,0),MATCH(Analysis!F$1,Monitoring_eng!$1:$1,0))</f>
        <v>yes</v>
      </c>
      <c r="G66" s="25" t="str">
        <f>INDEX(Monitoring_eng!$A$1:$CX$78,MATCH(Analysis!$A66,Monitoring_eng!$A:$A,0),MATCH(Analysis!G$1,Monitoring_eng!$1:$1,0))</f>
        <v>yes</v>
      </c>
      <c r="H66" s="25" t="str">
        <f>INDEX(Monitoring_eng!$A$1:$CX$78,MATCH(Analysis!$A66,Monitoring_eng!$A:$A,0),MATCH(Analysis!H$1,Monitoring_eng!$1:$1,0))</f>
        <v>yes</v>
      </c>
      <c r="I66" s="25" t="str">
        <f>INDEX(Monitoring_eng!$A$1:$CX$78,MATCH(Analysis!$A66,Monitoring_eng!$A:$A,0),MATCH(Analysis!I$1,Monitoring_eng!$1:$1,0))</f>
        <v>yes</v>
      </c>
      <c r="J66" s="25" t="str">
        <f>INDEX(Monitoring_eng!$A$1:$CX$78,MATCH(Analysis!$A66,Monitoring_eng!$A:$A,0),MATCH(Analysis!J$1,Monitoring_eng!$1:$1,0))</f>
        <v>yes</v>
      </c>
      <c r="K66" s="25" t="str">
        <f>INDEX(Monitoring_eng!$A$1:$CX$78,MATCH(Analysis!$A66,Monitoring_eng!$A:$A,0),MATCH(Analysis!K$1,Monitoring_eng!$1:$1,0))</f>
        <v>yes</v>
      </c>
      <c r="L66" s="25" t="str">
        <f>INDEX(Monitoring_eng!$A$1:$CX$78,MATCH(Analysis!$A66,Monitoring_eng!$A:$A,0),MATCH(Analysis!L$1,Monitoring_eng!$1:$1,0))</f>
        <v>no</v>
      </c>
      <c r="M66" s="25" t="str">
        <f>INDEX(Monitoring_eng!$A$1:$CX$78,MATCH(Analysis!$A66,Monitoring_eng!$A:$A,0),MATCH(Analysis!M$1,Monitoring_eng!$1:$1,0))</f>
        <v>yes</v>
      </c>
      <c r="N66" s="25" t="str">
        <f>INDEX(Monitoring_eng!$A$1:$CX$78,MATCH(Analysis!$A66,Monitoring_eng!$A:$A,0),MATCH(Analysis!N$1,Monitoring_eng!$1:$1,0))</f>
        <v>partially</v>
      </c>
      <c r="O66" s="25" t="str">
        <f>INDEX(Monitoring_eng!$A$1:$CX$78,MATCH(Analysis!$A66,Monitoring_eng!$A:$A,0),MATCH(Analysis!O$1,Monitoring_eng!$1:$1,0))</f>
        <v>no</v>
      </c>
      <c r="P66" s="25" t="str">
        <f>INDEX(Monitoring_eng!$A$1:$CX$78,MATCH(Analysis!$A66,Monitoring_eng!$A:$A,0),MATCH(Analysis!P$1,Monitoring_eng!$1:$1,0))</f>
        <v>yes</v>
      </c>
      <c r="Q66" s="25" t="str">
        <f>INDEX(Monitoring_eng!$A$1:$CX$78,MATCH(Analysis!$A66,Monitoring_eng!$A:$A,0),MATCH(Analysis!Q$1,Monitoring_eng!$1:$1,0))</f>
        <v>yes</v>
      </c>
      <c r="R66" s="25" t="str">
        <f>INDEX(Monitoring_eng!$A$1:$CX$78,MATCH(Analysis!$A66,Monitoring_eng!$A:$A,0),MATCH(Analysis!R$1,Monitoring_eng!$1:$1,0))</f>
        <v>no</v>
      </c>
      <c r="S66" s="25" t="str">
        <f>INDEX(Monitoring_eng!$A$1:$CX$78,MATCH(Analysis!$A66,Monitoring_eng!$A:$A,0),MATCH(Analysis!S$1,Monitoring_eng!$1:$1,0))</f>
        <v>no</v>
      </c>
      <c r="T66" s="25" t="str">
        <f>INDEX(Monitoring_eng!$A$1:$CX$78,MATCH(Analysis!$A66,Monitoring_eng!$A:$A,0),MATCH(Analysis!T$1,Monitoring_eng!$1:$1,0))</f>
        <v>no</v>
      </c>
      <c r="U66" s="25" t="str">
        <f>INDEX(Monitoring_eng!$A$1:$CX$78,MATCH(Analysis!$A66,Monitoring_eng!$A:$A,0),MATCH(Analysis!U$1,Monitoring_eng!$1:$1,0))</f>
        <v>no</v>
      </c>
      <c r="V66" s="25" t="str">
        <f>INDEX(Monitoring_eng!$A$1:$CX$78,MATCH(Analysis!$A66,Monitoring_eng!$A:$A,0),MATCH(Analysis!V$1,Monitoring_eng!$1:$1,0))</f>
        <v>no</v>
      </c>
      <c r="W66" s="25" t="str">
        <f>INDEX(Monitoring_eng!$A$1:$CX$78,MATCH(Analysis!$A66,Monitoring_eng!$A:$A,0),MATCH(Analysis!W$1,Monitoring_eng!$1:$1,0))</f>
        <v>yes</v>
      </c>
      <c r="X66" s="25" t="str">
        <f>INDEX(Monitoring_eng!$A$1:$CX$78,MATCH(Analysis!$A66,Monitoring_eng!$A:$A,0),MATCH(Analysis!X$1,Monitoring_eng!$1:$1,0))</f>
        <v>yes</v>
      </c>
      <c r="Y66" s="25" t="str">
        <f>INDEX(Monitoring_eng!$A$1:$CX$78,MATCH(Analysis!$A66,Monitoring_eng!$A:$A,0),MATCH(Analysis!Y$1,Monitoring_eng!$1:$1,0))</f>
        <v>yes</v>
      </c>
      <c r="Z66" s="25" t="str">
        <f>INDEX(Monitoring_eng!$A$1:$CX$78,MATCH(Analysis!$A66,Monitoring_eng!$A:$A,0),MATCH(Analysis!Z$1,Monitoring_eng!$1:$1,0))</f>
        <v>yes</v>
      </c>
      <c r="AA66" s="25" t="str">
        <f>INDEX(Monitoring_eng!$A$1:$CX$78,MATCH(Analysis!$A66,Monitoring_eng!$A:$A,0),MATCH(Analysis!AA$1,Monitoring_eng!$1:$1,0))</f>
        <v>no</v>
      </c>
      <c r="AB66" s="25" t="str">
        <f>INDEX(Monitoring_eng!$A$1:$CX$78,MATCH(Analysis!$A66,Monitoring_eng!$A:$A,0),MATCH(Analysis!AB$1,Monitoring_eng!$1:$1,0))</f>
        <v>yes</v>
      </c>
      <c r="AC66" s="25" t="str">
        <f>INDEX(Monitoring_eng!$A$1:$CX$78,MATCH(Analysis!$A66,Monitoring_eng!$A:$A,0),MATCH(Analysis!AC$1,Monitoring_eng!$1:$1,0))</f>
        <v>yes</v>
      </c>
      <c r="AD66" s="25" t="str">
        <f>INDEX(Monitoring_eng!$A$1:$CX$78,MATCH(Analysis!$A66,Monitoring_eng!$A:$A,0),MATCH(Analysis!AD$1,Monitoring_eng!$1:$1,0))</f>
        <v>yes</v>
      </c>
      <c r="AE66" s="25" t="str">
        <f>INDEX(Monitoring_eng!$A$1:$CX$78,MATCH(Analysis!$A66,Monitoring_eng!$A:$A,0),MATCH(Analysis!AE$1,Monitoring_eng!$1:$1,0))</f>
        <v>yes</v>
      </c>
      <c r="AF66" s="25" t="str">
        <f>INDEX(Monitoring_eng!$A$1:$CX$78,MATCH(Analysis!$A66,Monitoring_eng!$A:$A,0),MATCH(Analysis!AF$1,Monitoring_eng!$1:$1,0))</f>
        <v>yes</v>
      </c>
      <c r="AG66" s="25" t="str">
        <f>INDEX(Monitoring_eng!$A$1:$CX$78,MATCH(Analysis!$A66,Monitoring_eng!$A:$A,0),MATCH(Analysis!AG$1,Monitoring_eng!$1:$1,0))</f>
        <v>yes</v>
      </c>
      <c r="AH66" s="25" t="str">
        <f>INDEX(Monitoring_eng!$A$1:$CX$78,MATCH(Analysis!$A66,Monitoring_eng!$A:$A,0),MATCH(Analysis!AH$1,Monitoring_eng!$1:$1,0))</f>
        <v>yes</v>
      </c>
      <c r="AI66" s="25" t="str">
        <f>INDEX(Monitoring_eng!$A$1:$CX$78,MATCH(Analysis!$A66,Monitoring_eng!$A:$A,0),MATCH(Analysis!AI$1,Monitoring_eng!$1:$1,0))</f>
        <v>partially</v>
      </c>
      <c r="AJ66" s="25" t="str">
        <f>INDEX(Monitoring_eng!$A$1:$CX$78,MATCH(Analysis!$A66,Monitoring_eng!$A:$A,0),MATCH(Analysis!AJ$1,Monitoring_eng!$1:$1,0))</f>
        <v>yes</v>
      </c>
      <c r="AK66" s="25" t="str">
        <f>INDEX(Monitoring_eng!$A$1:$CX$78,MATCH(Analysis!$A66,Monitoring_eng!$A:$A,0),MATCH(Analysis!AK$1,Monitoring_eng!$1:$1,0))</f>
        <v>no</v>
      </c>
      <c r="AL66" s="25" t="str">
        <f>INDEX(Monitoring_eng!$A$1:$CX$78,MATCH(Analysis!$A66,Monitoring_eng!$A:$A,0),MATCH(Analysis!AL$1,Monitoring_eng!$1:$1,0))</f>
        <v>no</v>
      </c>
      <c r="AM66" s="25" t="str">
        <f>INDEX(Monitoring_eng!$A$1:$CX$78,MATCH(Analysis!$A66,Monitoring_eng!$A:$A,0),MATCH(Analysis!AM$1,Monitoring_eng!$1:$1,0))</f>
        <v>yes</v>
      </c>
      <c r="AN66" s="25" t="str">
        <f>INDEX(Monitoring_eng!$A$1:$CX$78,MATCH(Analysis!$A66,Monitoring_eng!$A:$A,0),MATCH(Analysis!AN$1,Monitoring_eng!$1:$1,0))</f>
        <v>yes</v>
      </c>
      <c r="AO66" s="25" t="str">
        <f>INDEX(Monitoring_eng!$A$1:$CX$78,MATCH(Analysis!$A66,Monitoring_eng!$A:$A,0),MATCH(Analysis!AO$1,Monitoring_eng!$1:$1,0))</f>
        <v>yes</v>
      </c>
      <c r="AP66" s="25" t="str">
        <f>INDEX(Monitoring_eng!$A$1:$CX$78,MATCH(Analysis!$A66,Monitoring_eng!$A:$A,0),MATCH(Analysis!AP$1,Monitoring_eng!$1:$1,0))</f>
        <v>yes</v>
      </c>
      <c r="AQ66" s="25" t="str">
        <f>INDEX(Monitoring_eng!$A$1:$CX$78,MATCH(Analysis!$A66,Monitoring_eng!$A:$A,0),MATCH(Analysis!AQ$1,Monitoring_eng!$1:$1,0))</f>
        <v>yes</v>
      </c>
      <c r="AR66" s="25" t="str">
        <f>INDEX(Monitoring_eng!$A$1:$CX$78,MATCH(Analysis!$A66,Monitoring_eng!$A:$A,0),MATCH(Analysis!AR$1,Monitoring_eng!$1:$1,0))</f>
        <v>yes</v>
      </c>
      <c r="AS66" s="25" t="str">
        <f>INDEX(Monitoring_eng!$A$1:$CX$78,MATCH(Analysis!$A66,Monitoring_eng!$A:$A,0),MATCH(Analysis!AS$1,Monitoring_eng!$1:$1,0))</f>
        <v>no</v>
      </c>
      <c r="AT66" s="25" t="str">
        <f>INDEX(Monitoring_eng!$A$1:$CX$78,MATCH(Analysis!$A66,Monitoring_eng!$A:$A,0),MATCH(Analysis!AT$1,Monitoring_eng!$1:$1,0))</f>
        <v>partially</v>
      </c>
      <c r="AU66" s="25" t="str">
        <f>INDEX(Monitoring_eng!$A$1:$CX$78,MATCH(Analysis!$A66,Monitoring_eng!$A:$A,0),MATCH(Analysis!AU$1,Monitoring_eng!$1:$1,0))</f>
        <v>yes</v>
      </c>
      <c r="AV66" s="25" t="str">
        <f>INDEX(Monitoring_eng!$A$1:$CX$78,MATCH(Analysis!$A66,Monitoring_eng!$A:$A,0),MATCH(Analysis!AV$1,Monitoring_eng!$1:$1,0))</f>
        <v>yes</v>
      </c>
      <c r="AW66" s="25" t="str">
        <f>INDEX(Monitoring_eng!$A$1:$CX$78,MATCH(Analysis!$A66,Monitoring_eng!$A:$A,0),MATCH(Analysis!AW$1,Monitoring_eng!$1:$1,0))</f>
        <v>yes</v>
      </c>
      <c r="AX66" s="25" t="str">
        <f>INDEX(Monitoring_eng!$A$1:$CX$78,MATCH(Analysis!$A66,Monitoring_eng!$A:$A,0),MATCH(Analysis!AX$1,Monitoring_eng!$1:$1,0))</f>
        <v>yes</v>
      </c>
      <c r="AY66" s="25" t="str">
        <f>INDEX(Monitoring_eng!$A$1:$CX$78,MATCH(Analysis!$A66,Monitoring_eng!$A:$A,0),MATCH(Analysis!AY$1,Monitoring_eng!$1:$1,0))</f>
        <v>no</v>
      </c>
      <c r="AZ66" s="25" t="str">
        <f>INDEX(Monitoring_eng!$A$1:$CX$78,MATCH(Analysis!$A66,Monitoring_eng!$A:$A,0),MATCH(Analysis!AZ$1,Monitoring_eng!$1:$1,0))</f>
        <v>yes</v>
      </c>
      <c r="BA66" s="37" t="s">
        <v>621</v>
      </c>
      <c r="BB66" s="37">
        <f t="shared" ref="BB66:BB78" si="12">COUNTIF($C66:$AZ66,$BA66)</f>
        <v>35</v>
      </c>
      <c r="BC66" s="37" t="s">
        <v>622</v>
      </c>
      <c r="BD66" s="37">
        <f t="shared" ref="BD66:BD78" si="13">COUNTIF($C66:$AZ66,$BC66)</f>
        <v>12</v>
      </c>
      <c r="BE66" s="37" t="s">
        <v>623</v>
      </c>
      <c r="BF66" s="37">
        <f t="shared" ref="BF66:BF78" si="14">COUNTIF($C66:$AZ66,$BE66)</f>
        <v>3</v>
      </c>
      <c r="BG66" s="37" t="s">
        <v>755</v>
      </c>
      <c r="BH66" s="37">
        <f t="shared" si="3"/>
        <v>0</v>
      </c>
      <c r="BI66" s="37">
        <f t="shared" si="4"/>
        <v>50</v>
      </c>
      <c r="BJ66" s="37">
        <f t="shared" si="5"/>
        <v>50</v>
      </c>
      <c r="BK66" s="37" t="str">
        <f t="shared" si="6"/>
        <v>yes</v>
      </c>
      <c r="BL66" s="37" t="str">
        <f t="shared" si="7"/>
        <v>no</v>
      </c>
      <c r="BM66" s="37">
        <f t="shared" si="8"/>
        <v>35</v>
      </c>
      <c r="BN66" s="37">
        <f t="shared" si="9"/>
        <v>12</v>
      </c>
      <c r="BO66" s="69">
        <f t="shared" si="10"/>
        <v>0.7</v>
      </c>
      <c r="BP66" s="69">
        <f t="shared" si="11"/>
        <v>0.24</v>
      </c>
      <c r="BQ66" s="70">
        <f>COUNTIFS($C66:$AZ66,$BK66,Results!$T$87:$BQ$87,BQ$1)/((COUNTIF(Results!$T$87:$BQ$87,BQ$1)-COUNTIFS($C66:$AZ66,"N/A",Results!$T$87:$BQ$87,BQ$1)))</f>
        <v>0.70588235294117652</v>
      </c>
      <c r="BR66" s="70">
        <f>COUNTIFS($C66:$AZ66,$BK66,Results!$T$87:$BQ$87,BR$1)/((COUNTIF(Results!$T$87:$BQ$87,BR$1)-COUNTIFS($C66:$AZ66,"N/A",Results!$T$87:$BQ$87,BR$1)))</f>
        <v>0.75</v>
      </c>
      <c r="BS66" s="70">
        <f>COUNTIFS($C66:$AZ66,$BK66,Results!$T$87:$BQ$87,BS$1)/((COUNTIF(Results!$T$87:$BQ$87,BS$1)-COUNTIFS($C66:$AZ66,"N/A",Results!$T$87:$BQ$87,BS$1)))</f>
        <v>0.625</v>
      </c>
      <c r="BT66" s="70">
        <f>COUNTIFS($C66:$AZ66,$BK66,Results!$T$87:$BQ$87,BT$1)/((COUNTIF(Results!$T$87:$BQ$87,BT$1)-COUNTIFS($C66:$AZ66,"N/A",Results!$T$87:$BQ$87,BT$1)))</f>
        <v>0.69230769230769229</v>
      </c>
      <c r="BU66" s="70">
        <f>COUNTIFS($C66:$AZ66,$BK66,Results!$T$89:$BQ$89,BU$1)/((COUNTIF(Results!$T$89:$BQ$89,BU$1)-COUNTIFS($C66:$AZ66,"N/A",Results!$T$89:$BQ$89,BU$1)))</f>
        <v>0.6</v>
      </c>
      <c r="BV66" s="70">
        <f>COUNTIFS($C66:$AZ66,$BK66,Results!$T$89:$BQ$89,BV$1)/((COUNTIF(Results!$T$89:$BQ$89,BV$1)-COUNTIFS($C66:$AZ66,"N/A",Results!$T$89:$BQ$89,BV$1)))</f>
        <v>0.86363636363636365</v>
      </c>
      <c r="BW66" s="70">
        <f>COUNTIFS($C66:$AZ66,$BK66,Results!$T$89:$BQ$89,BW$1)/((COUNTIF(Results!$T$89:$BQ$89,BW$1)-COUNTIFS($C66:$AZ66,"N/A",Results!$T$89:$BQ$89,BW$1)))</f>
        <v>0.55555555555555558</v>
      </c>
      <c r="BX66" s="70">
        <f>COUNTIFS($C66:$AZ66,$BK66,Results!$T$89:$BQ$89,BX$1)/((COUNTIF(Results!$T$89:$BQ$89,BX$1)-COUNTIFS($C66:$AZ66,"N/A",Results!$T$89:$BQ$89,BX$1)))</f>
        <v>0.5</v>
      </c>
      <c r="BY66" s="70">
        <f>COUNTIFS($C66:$AZ66,$BK66,Results!$T$90:$BQ$90,BY$1)/((COUNTIF(Results!$T$90:$BQ$90,BY$1)-COUNTIFS($C66:$AZ66,"N/A",Results!$T$90:$BQ$90,BY$1)))</f>
        <v>0.76470588235294112</v>
      </c>
      <c r="BZ66" s="70">
        <f>COUNTIFS($C66:$AZ66,$BK66,Results!$T$90:$BQ$90,BZ$1)/((COUNTIF(Results!$T$90:$BQ$90,BZ$1)-COUNTIFS($C66:$AZ66,"N/A",Results!$T$90:$BQ$90,BZ$1)))</f>
        <v>0.58823529411764708</v>
      </c>
      <c r="CA66" s="70">
        <f>COUNTIFS($C66:$AZ66,$BK66,Results!$T$90:$BQ$90,CA$1)/((COUNTIF(Results!$T$90:$BQ$90,CA$1)-COUNTIFS($C66:$AZ66,"N/A",Results!$T$90:$BQ$90,CA$1)))</f>
        <v>0.75</v>
      </c>
      <c r="CB66" s="70">
        <f>COUNTIFS($C66:$AZ66,$BK66,Results!$T$91:$BQ$91,CB$1)/((COUNTIF(Results!$T$91:$BQ$91,CB$1)-COUNTIFS($C66:$AZ66,"N/A",Results!$T$91:$BQ$91,CB$1)))</f>
        <v>0.58823529411764708</v>
      </c>
      <c r="CC66" s="70">
        <f>COUNTIFS($C66:$AZ66,$BK66,Results!$T$91:$BQ$91,CC$1)/((COUNTIF(Results!$T$91:$BQ$91,CC$1)-COUNTIFS($C66:$AZ66,"N/A",Results!$T$91:$BQ$91,CC$1)))</f>
        <v>0.76470588235294112</v>
      </c>
      <c r="CD66" s="37"/>
    </row>
    <row r="67" spans="1:82" x14ac:dyDescent="0.3">
      <c r="A67" s="37" t="s">
        <v>368</v>
      </c>
      <c r="B67" s="45" t="s">
        <v>166</v>
      </c>
      <c r="C67" s="25" t="str">
        <f>INDEX(Monitoring_eng!$A$1:$CX$78,MATCH(Analysis!$A67,Monitoring_eng!$A:$A,0),MATCH(Analysis!C$1,Monitoring_eng!$1:$1,0))</f>
        <v>no</v>
      </c>
      <c r="D67" s="25" t="str">
        <f>INDEX(Monitoring_eng!$A$1:$CX$78,MATCH(Analysis!$A67,Monitoring_eng!$A:$A,0),MATCH(Analysis!D$1,Monitoring_eng!$1:$1,0))</f>
        <v>no</v>
      </c>
      <c r="E67" s="25" t="str">
        <f>INDEX(Monitoring_eng!$A$1:$CX$78,MATCH(Analysis!$A67,Monitoring_eng!$A:$A,0),MATCH(Analysis!E$1,Monitoring_eng!$1:$1,0))</f>
        <v>no</v>
      </c>
      <c r="F67" s="25" t="str">
        <f>INDEX(Monitoring_eng!$A$1:$CX$78,MATCH(Analysis!$A67,Monitoring_eng!$A:$A,0),MATCH(Analysis!F$1,Monitoring_eng!$1:$1,0))</f>
        <v>no</v>
      </c>
      <c r="G67" s="25" t="str">
        <f>INDEX(Monitoring_eng!$A$1:$CX$78,MATCH(Analysis!$A67,Monitoring_eng!$A:$A,0),MATCH(Analysis!G$1,Monitoring_eng!$1:$1,0))</f>
        <v>no</v>
      </c>
      <c r="H67" s="25" t="str">
        <f>INDEX(Monitoring_eng!$A$1:$CX$78,MATCH(Analysis!$A67,Monitoring_eng!$A:$A,0),MATCH(Analysis!H$1,Monitoring_eng!$1:$1,0))</f>
        <v>yes</v>
      </c>
      <c r="I67" s="25" t="str">
        <f>INDEX(Monitoring_eng!$A$1:$CX$78,MATCH(Analysis!$A67,Monitoring_eng!$A:$A,0),MATCH(Analysis!I$1,Monitoring_eng!$1:$1,0))</f>
        <v>yes</v>
      </c>
      <c r="J67" s="25" t="str">
        <f>INDEX(Monitoring_eng!$A$1:$CX$78,MATCH(Analysis!$A67,Monitoring_eng!$A:$A,0),MATCH(Analysis!J$1,Monitoring_eng!$1:$1,0))</f>
        <v>yes</v>
      </c>
      <c r="K67" s="25" t="str">
        <f>INDEX(Monitoring_eng!$A$1:$CX$78,MATCH(Analysis!$A67,Monitoring_eng!$A:$A,0),MATCH(Analysis!K$1,Monitoring_eng!$1:$1,0))</f>
        <v>no</v>
      </c>
      <c r="L67" s="25" t="str">
        <f>INDEX(Monitoring_eng!$A$1:$CX$78,MATCH(Analysis!$A67,Monitoring_eng!$A:$A,0),MATCH(Analysis!L$1,Monitoring_eng!$1:$1,0))</f>
        <v>no</v>
      </c>
      <c r="M67" s="25" t="str">
        <f>INDEX(Monitoring_eng!$A$1:$CX$78,MATCH(Analysis!$A67,Monitoring_eng!$A:$A,0),MATCH(Analysis!M$1,Monitoring_eng!$1:$1,0))</f>
        <v>yes</v>
      </c>
      <c r="N67" s="25" t="str">
        <f>INDEX(Monitoring_eng!$A$1:$CX$78,MATCH(Analysis!$A67,Monitoring_eng!$A:$A,0),MATCH(Analysis!N$1,Monitoring_eng!$1:$1,0))</f>
        <v>partially</v>
      </c>
      <c r="O67" s="25" t="str">
        <f>INDEX(Monitoring_eng!$A$1:$CX$78,MATCH(Analysis!$A67,Monitoring_eng!$A:$A,0),MATCH(Analysis!O$1,Monitoring_eng!$1:$1,0))</f>
        <v>no</v>
      </c>
      <c r="P67" s="25" t="str">
        <f>INDEX(Monitoring_eng!$A$1:$CX$78,MATCH(Analysis!$A67,Monitoring_eng!$A:$A,0),MATCH(Analysis!P$1,Monitoring_eng!$1:$1,0))</f>
        <v>no</v>
      </c>
      <c r="Q67" s="25" t="str">
        <f>INDEX(Monitoring_eng!$A$1:$CX$78,MATCH(Analysis!$A67,Monitoring_eng!$A:$A,0),MATCH(Analysis!Q$1,Monitoring_eng!$1:$1,0))</f>
        <v>partially</v>
      </c>
      <c r="R67" s="25" t="str">
        <f>INDEX(Monitoring_eng!$A$1:$CX$78,MATCH(Analysis!$A67,Monitoring_eng!$A:$A,0),MATCH(Analysis!R$1,Monitoring_eng!$1:$1,0))</f>
        <v>yes</v>
      </c>
      <c r="S67" s="25" t="str">
        <f>INDEX(Monitoring_eng!$A$1:$CX$78,MATCH(Analysis!$A67,Monitoring_eng!$A:$A,0),MATCH(Analysis!S$1,Monitoring_eng!$1:$1,0))</f>
        <v>no</v>
      </c>
      <c r="T67" s="25" t="str">
        <f>INDEX(Monitoring_eng!$A$1:$CX$78,MATCH(Analysis!$A67,Monitoring_eng!$A:$A,0),MATCH(Analysis!T$1,Monitoring_eng!$1:$1,0))</f>
        <v>no</v>
      </c>
      <c r="U67" s="25" t="str">
        <f>INDEX(Monitoring_eng!$A$1:$CX$78,MATCH(Analysis!$A67,Monitoring_eng!$A:$A,0),MATCH(Analysis!U$1,Monitoring_eng!$1:$1,0))</f>
        <v>yes</v>
      </c>
      <c r="V67" s="25" t="str">
        <f>INDEX(Monitoring_eng!$A$1:$CX$78,MATCH(Analysis!$A67,Monitoring_eng!$A:$A,0),MATCH(Analysis!V$1,Monitoring_eng!$1:$1,0))</f>
        <v>yes</v>
      </c>
      <c r="W67" s="25" t="str">
        <f>INDEX(Monitoring_eng!$A$1:$CX$78,MATCH(Analysis!$A67,Monitoring_eng!$A:$A,0),MATCH(Analysis!W$1,Monitoring_eng!$1:$1,0))</f>
        <v>no</v>
      </c>
      <c r="X67" s="25" t="str">
        <f>INDEX(Monitoring_eng!$A$1:$CX$78,MATCH(Analysis!$A67,Monitoring_eng!$A:$A,0),MATCH(Analysis!X$1,Monitoring_eng!$1:$1,0))</f>
        <v>no</v>
      </c>
      <c r="Y67" s="25" t="str">
        <f>INDEX(Monitoring_eng!$A$1:$CX$78,MATCH(Analysis!$A67,Monitoring_eng!$A:$A,0),MATCH(Analysis!Y$1,Monitoring_eng!$1:$1,0))</f>
        <v>no</v>
      </c>
      <c r="Z67" s="25" t="str">
        <f>INDEX(Monitoring_eng!$A$1:$CX$78,MATCH(Analysis!$A67,Monitoring_eng!$A:$A,0),MATCH(Analysis!Z$1,Monitoring_eng!$1:$1,0))</f>
        <v>no</v>
      </c>
      <c r="AA67" s="25" t="str">
        <f>INDEX(Monitoring_eng!$A$1:$CX$78,MATCH(Analysis!$A67,Monitoring_eng!$A:$A,0),MATCH(Analysis!AA$1,Monitoring_eng!$1:$1,0))</f>
        <v>yes</v>
      </c>
      <c r="AB67" s="25" t="str">
        <f>INDEX(Monitoring_eng!$A$1:$CX$78,MATCH(Analysis!$A67,Monitoring_eng!$A:$A,0),MATCH(Analysis!AB$1,Monitoring_eng!$1:$1,0))</f>
        <v>no</v>
      </c>
      <c r="AC67" s="25" t="str">
        <f>INDEX(Monitoring_eng!$A$1:$CX$78,MATCH(Analysis!$A67,Monitoring_eng!$A:$A,0),MATCH(Analysis!AC$1,Monitoring_eng!$1:$1,0))</f>
        <v>yes</v>
      </c>
      <c r="AD67" s="25" t="str">
        <f>INDEX(Monitoring_eng!$A$1:$CX$78,MATCH(Analysis!$A67,Monitoring_eng!$A:$A,0),MATCH(Analysis!AD$1,Monitoring_eng!$1:$1,0))</f>
        <v>no</v>
      </c>
      <c r="AE67" s="25" t="str">
        <f>INDEX(Monitoring_eng!$A$1:$CX$78,MATCH(Analysis!$A67,Monitoring_eng!$A:$A,0),MATCH(Analysis!AE$1,Monitoring_eng!$1:$1,0))</f>
        <v>no</v>
      </c>
      <c r="AF67" s="25" t="str">
        <f>INDEX(Monitoring_eng!$A$1:$CX$78,MATCH(Analysis!$A67,Monitoring_eng!$A:$A,0),MATCH(Analysis!AF$1,Monitoring_eng!$1:$1,0))</f>
        <v>no</v>
      </c>
      <c r="AG67" s="25" t="str">
        <f>INDEX(Monitoring_eng!$A$1:$CX$78,MATCH(Analysis!$A67,Monitoring_eng!$A:$A,0),MATCH(Analysis!AG$1,Monitoring_eng!$1:$1,0))</f>
        <v>partially</v>
      </c>
      <c r="AH67" s="25" t="str">
        <f>INDEX(Monitoring_eng!$A$1:$CX$78,MATCH(Analysis!$A67,Monitoring_eng!$A:$A,0),MATCH(Analysis!AH$1,Monitoring_eng!$1:$1,0))</f>
        <v>partially</v>
      </c>
      <c r="AI67" s="25" t="str">
        <f>INDEX(Monitoring_eng!$A$1:$CX$78,MATCH(Analysis!$A67,Monitoring_eng!$A:$A,0),MATCH(Analysis!AI$1,Monitoring_eng!$1:$1,0))</f>
        <v>yes</v>
      </c>
      <c r="AJ67" s="25" t="str">
        <f>INDEX(Monitoring_eng!$A$1:$CX$78,MATCH(Analysis!$A67,Monitoring_eng!$A:$A,0),MATCH(Analysis!AJ$1,Monitoring_eng!$1:$1,0))</f>
        <v>partially</v>
      </c>
      <c r="AK67" s="25" t="str">
        <f>INDEX(Monitoring_eng!$A$1:$CX$78,MATCH(Analysis!$A67,Monitoring_eng!$A:$A,0),MATCH(Analysis!AK$1,Monitoring_eng!$1:$1,0))</f>
        <v>partially</v>
      </c>
      <c r="AL67" s="25" t="str">
        <f>INDEX(Monitoring_eng!$A$1:$CX$78,MATCH(Analysis!$A67,Monitoring_eng!$A:$A,0),MATCH(Analysis!AL$1,Monitoring_eng!$1:$1,0))</f>
        <v>no</v>
      </c>
      <c r="AM67" s="25" t="str">
        <f>INDEX(Monitoring_eng!$A$1:$CX$78,MATCH(Analysis!$A67,Monitoring_eng!$A:$A,0),MATCH(Analysis!AM$1,Monitoring_eng!$1:$1,0))</f>
        <v>no</v>
      </c>
      <c r="AN67" s="25" t="str">
        <f>INDEX(Monitoring_eng!$A$1:$CX$78,MATCH(Analysis!$A67,Monitoring_eng!$A:$A,0),MATCH(Analysis!AN$1,Monitoring_eng!$1:$1,0))</f>
        <v>yes</v>
      </c>
      <c r="AO67" s="25" t="str">
        <f>INDEX(Monitoring_eng!$A$1:$CX$78,MATCH(Analysis!$A67,Monitoring_eng!$A:$A,0),MATCH(Analysis!AO$1,Monitoring_eng!$1:$1,0))</f>
        <v>partially</v>
      </c>
      <c r="AP67" s="25" t="str">
        <f>INDEX(Monitoring_eng!$A$1:$CX$78,MATCH(Analysis!$A67,Monitoring_eng!$A:$A,0),MATCH(Analysis!AP$1,Monitoring_eng!$1:$1,0))</f>
        <v>yes</v>
      </c>
      <c r="AQ67" s="25" t="str">
        <f>INDEX(Monitoring_eng!$A$1:$CX$78,MATCH(Analysis!$A67,Monitoring_eng!$A:$A,0),MATCH(Analysis!AQ$1,Monitoring_eng!$1:$1,0))</f>
        <v>partially</v>
      </c>
      <c r="AR67" s="25" t="str">
        <f>INDEX(Monitoring_eng!$A$1:$CX$78,MATCH(Analysis!$A67,Monitoring_eng!$A:$A,0),MATCH(Analysis!AR$1,Monitoring_eng!$1:$1,0))</f>
        <v>no</v>
      </c>
      <c r="AS67" s="25" t="str">
        <f>INDEX(Monitoring_eng!$A$1:$CX$78,MATCH(Analysis!$A67,Monitoring_eng!$A:$A,0),MATCH(Analysis!AS$1,Monitoring_eng!$1:$1,0))</f>
        <v>no</v>
      </c>
      <c r="AT67" s="25" t="str">
        <f>INDEX(Monitoring_eng!$A$1:$CX$78,MATCH(Analysis!$A67,Monitoring_eng!$A:$A,0),MATCH(Analysis!AT$1,Monitoring_eng!$1:$1,0))</f>
        <v>partially</v>
      </c>
      <c r="AU67" s="25" t="str">
        <f>INDEX(Monitoring_eng!$A$1:$CX$78,MATCH(Analysis!$A67,Monitoring_eng!$A:$A,0),MATCH(Analysis!AU$1,Monitoring_eng!$1:$1,0))</f>
        <v>no</v>
      </c>
      <c r="AV67" s="25" t="str">
        <f>INDEX(Monitoring_eng!$A$1:$CX$78,MATCH(Analysis!$A67,Monitoring_eng!$A:$A,0),MATCH(Analysis!AV$1,Monitoring_eng!$1:$1,0))</f>
        <v>yes</v>
      </c>
      <c r="AW67" s="25" t="str">
        <f>INDEX(Monitoring_eng!$A$1:$CX$78,MATCH(Analysis!$A67,Monitoring_eng!$A:$A,0),MATCH(Analysis!AW$1,Monitoring_eng!$1:$1,0))</f>
        <v>partially</v>
      </c>
      <c r="AX67" s="25" t="str">
        <f>INDEX(Monitoring_eng!$A$1:$CX$78,MATCH(Analysis!$A67,Monitoring_eng!$A:$A,0),MATCH(Analysis!AX$1,Monitoring_eng!$1:$1,0))</f>
        <v>partially</v>
      </c>
      <c r="AY67" s="25" t="str">
        <f>INDEX(Monitoring_eng!$A$1:$CX$78,MATCH(Analysis!$A67,Monitoring_eng!$A:$A,0),MATCH(Analysis!AY$1,Monitoring_eng!$1:$1,0))</f>
        <v>no</v>
      </c>
      <c r="AZ67" s="25" t="str">
        <f>INDEX(Monitoring_eng!$A$1:$CX$78,MATCH(Analysis!$A67,Monitoring_eng!$A:$A,0),MATCH(Analysis!AZ$1,Monitoring_eng!$1:$1,0))</f>
        <v>partially</v>
      </c>
      <c r="BA67" s="37" t="s">
        <v>621</v>
      </c>
      <c r="BB67" s="37">
        <f t="shared" si="12"/>
        <v>13</v>
      </c>
      <c r="BC67" s="37" t="s">
        <v>622</v>
      </c>
      <c r="BD67" s="37">
        <f t="shared" si="13"/>
        <v>25</v>
      </c>
      <c r="BE67" s="37" t="s">
        <v>623</v>
      </c>
      <c r="BF67" s="37">
        <f t="shared" si="14"/>
        <v>12</v>
      </c>
      <c r="BG67" s="37" t="s">
        <v>755</v>
      </c>
      <c r="BH67" s="37">
        <f t="shared" ref="BH67:BH78" si="15">COUNTIF($C67:$AZ67,$BG67)</f>
        <v>0</v>
      </c>
      <c r="BI67" s="37">
        <f t="shared" ref="BI67:BI78" si="16">BB67+BD67+BF67+BH67</f>
        <v>50</v>
      </c>
      <c r="BJ67" s="37">
        <f t="shared" ref="BJ67:BJ78" si="17">50-(COUNTIF($C67:$AZ67,"N/A"))</f>
        <v>50</v>
      </c>
      <c r="BK67" s="37" t="str">
        <f t="shared" ref="BK67:BK78" si="18">BA67</f>
        <v>yes</v>
      </c>
      <c r="BL67" s="37" t="str">
        <f t="shared" ref="BL67:BL78" si="19">BC67</f>
        <v>no</v>
      </c>
      <c r="BM67" s="37">
        <f t="shared" ref="BM67:BM78" si="20">BB67</f>
        <v>13</v>
      </c>
      <c r="BN67" s="37">
        <f t="shared" ref="BN67:BN78" si="21">BD67</f>
        <v>25</v>
      </c>
      <c r="BO67" s="69">
        <f t="shared" ref="BO67:BO78" si="22">BM67/BJ67</f>
        <v>0.26</v>
      </c>
      <c r="BP67" s="69">
        <f t="shared" ref="BP67:BP78" si="23">BN67/BJ67</f>
        <v>0.5</v>
      </c>
      <c r="BQ67" s="70">
        <f>COUNTIFS($C67:$AZ67,$BK67,Results!$T$87:$BQ$87,BQ$1)/((COUNTIF(Results!$T$87:$BQ$87,BQ$1)-COUNTIFS($C67:$AZ67,"N/A",Results!$T$87:$BQ$87,BQ$1)))</f>
        <v>0.17647058823529413</v>
      </c>
      <c r="BR67" s="70">
        <f>COUNTIFS($C67:$AZ67,$BK67,Results!$T$87:$BQ$87,BR$1)/((COUNTIF(Results!$T$87:$BQ$87,BR$1)-COUNTIFS($C67:$AZ67,"N/A",Results!$T$87:$BQ$87,BR$1)))</f>
        <v>0.41666666666666669</v>
      </c>
      <c r="BS67" s="70">
        <f>COUNTIFS($C67:$AZ67,$BK67,Results!$T$87:$BQ$87,BS$1)/((COUNTIF(Results!$T$87:$BQ$87,BS$1)-COUNTIFS($C67:$AZ67,"N/A",Results!$T$87:$BQ$87,BS$1)))</f>
        <v>0.25</v>
      </c>
      <c r="BT67" s="70">
        <f>COUNTIFS($C67:$AZ67,$BK67,Results!$T$87:$BQ$87,BT$1)/((COUNTIF(Results!$T$87:$BQ$87,BT$1)-COUNTIFS($C67:$AZ67,"N/A",Results!$T$87:$BQ$87,BT$1)))</f>
        <v>0.23076923076923078</v>
      </c>
      <c r="BU67" s="70">
        <f>COUNTIFS($C67:$AZ67,$BK67,Results!$T$89:$BQ$89,BU$1)/((COUNTIF(Results!$T$89:$BQ$89,BU$1)-COUNTIFS($C67:$AZ67,"N/A",Results!$T$89:$BQ$89,BU$1)))</f>
        <v>0.13333333333333333</v>
      </c>
      <c r="BV67" s="70">
        <f>COUNTIFS($C67:$AZ67,$BK67,Results!$T$89:$BQ$89,BV$1)/((COUNTIF(Results!$T$89:$BQ$89,BV$1)-COUNTIFS($C67:$AZ67,"N/A",Results!$T$89:$BQ$89,BV$1)))</f>
        <v>0.31818181818181818</v>
      </c>
      <c r="BW67" s="70">
        <f>COUNTIFS($C67:$AZ67,$BK67,Results!$T$89:$BQ$89,BW$1)/((COUNTIF(Results!$T$89:$BQ$89,BW$1)-COUNTIFS($C67:$AZ67,"N/A",Results!$T$89:$BQ$89,BW$1)))</f>
        <v>0.22222222222222221</v>
      </c>
      <c r="BX67" s="70">
        <f>COUNTIFS($C67:$AZ67,$BK67,Results!$T$89:$BQ$89,BX$1)/((COUNTIF(Results!$T$89:$BQ$89,BX$1)-COUNTIFS($C67:$AZ67,"N/A",Results!$T$89:$BQ$89,BX$1)))</f>
        <v>0.5</v>
      </c>
      <c r="BY67" s="70">
        <f>COUNTIFS($C67:$AZ67,$BK67,Results!$T$90:$BQ$90,BY$1)/((COUNTIF(Results!$T$90:$BQ$90,BY$1)-COUNTIFS($C67:$AZ67,"N/A",Results!$T$90:$BQ$90,BY$1)))</f>
        <v>0.23529411764705882</v>
      </c>
      <c r="BZ67" s="70">
        <f>COUNTIFS($C67:$AZ67,$BK67,Results!$T$90:$BQ$90,BZ$1)/((COUNTIF(Results!$T$90:$BQ$90,BZ$1)-COUNTIFS($C67:$AZ67,"N/A",Results!$T$90:$BQ$90,BZ$1)))</f>
        <v>0.35294117647058826</v>
      </c>
      <c r="CA67" s="70">
        <f>COUNTIFS($C67:$AZ67,$BK67,Results!$T$90:$BQ$90,CA$1)/((COUNTIF(Results!$T$90:$BQ$90,CA$1)-COUNTIFS($C67:$AZ67,"N/A",Results!$T$90:$BQ$90,CA$1)))</f>
        <v>0.1875</v>
      </c>
      <c r="CB67" s="70">
        <f>COUNTIFS($C67:$AZ67,$BK67,Results!$T$91:$BQ$91,CB$1)/((COUNTIF(Results!$T$91:$BQ$91,CB$1)-COUNTIFS($C67:$AZ67,"N/A",Results!$T$91:$BQ$91,CB$1)))</f>
        <v>0.35294117647058826</v>
      </c>
      <c r="CC67" s="70">
        <f>COUNTIFS($C67:$AZ67,$BK67,Results!$T$91:$BQ$91,CC$1)/((COUNTIF(Results!$T$91:$BQ$91,CC$1)-COUNTIFS($C67:$AZ67,"N/A",Results!$T$91:$BQ$91,CC$1)))</f>
        <v>0.23529411764705882</v>
      </c>
      <c r="CD67" s="37"/>
    </row>
    <row r="68" spans="1:82" x14ac:dyDescent="0.3">
      <c r="A68" s="37" t="s">
        <v>369</v>
      </c>
      <c r="B68" s="45" t="s">
        <v>284</v>
      </c>
      <c r="C68" s="25" t="str">
        <f>INDEX(Monitoring_eng!$A$1:$CX$78,MATCH(Analysis!$A68,Monitoring_eng!$A:$A,0),MATCH(Analysis!C$1,Monitoring_eng!$1:$1,0))</f>
        <v>yes</v>
      </c>
      <c r="D68" s="25" t="str">
        <f>INDEX(Monitoring_eng!$A$1:$CX$78,MATCH(Analysis!$A68,Monitoring_eng!$A:$A,0),MATCH(Analysis!D$1,Monitoring_eng!$1:$1,0))</f>
        <v>yes</v>
      </c>
      <c r="E68" s="25" t="str">
        <f>INDEX(Monitoring_eng!$A$1:$CX$78,MATCH(Analysis!$A68,Monitoring_eng!$A:$A,0),MATCH(Analysis!E$1,Monitoring_eng!$1:$1,0))</f>
        <v>no</v>
      </c>
      <c r="F68" s="25" t="str">
        <f>INDEX(Monitoring_eng!$A$1:$CX$78,MATCH(Analysis!$A68,Monitoring_eng!$A:$A,0),MATCH(Analysis!F$1,Monitoring_eng!$1:$1,0))</f>
        <v>no</v>
      </c>
      <c r="G68" s="25" t="str">
        <f>INDEX(Monitoring_eng!$A$1:$CX$78,MATCH(Analysis!$A68,Monitoring_eng!$A:$A,0),MATCH(Analysis!G$1,Monitoring_eng!$1:$1,0))</f>
        <v>no</v>
      </c>
      <c r="H68" s="25" t="str">
        <f>INDEX(Monitoring_eng!$A$1:$CX$78,MATCH(Analysis!$A68,Monitoring_eng!$A:$A,0),MATCH(Analysis!H$1,Monitoring_eng!$1:$1,0))</f>
        <v>yes</v>
      </c>
      <c r="I68" s="25" t="str">
        <f>INDEX(Monitoring_eng!$A$1:$CX$78,MATCH(Analysis!$A68,Monitoring_eng!$A:$A,0),MATCH(Analysis!I$1,Monitoring_eng!$1:$1,0))</f>
        <v>yes</v>
      </c>
      <c r="J68" s="25" t="str">
        <f>INDEX(Monitoring_eng!$A$1:$CX$78,MATCH(Analysis!$A68,Monitoring_eng!$A:$A,0),MATCH(Analysis!J$1,Monitoring_eng!$1:$1,0))</f>
        <v>yes</v>
      </c>
      <c r="K68" s="25" t="str">
        <f>INDEX(Monitoring_eng!$A$1:$CX$78,MATCH(Analysis!$A68,Monitoring_eng!$A:$A,0),MATCH(Analysis!K$1,Monitoring_eng!$1:$1,0))</f>
        <v>yes</v>
      </c>
      <c r="L68" s="25" t="str">
        <f>INDEX(Monitoring_eng!$A$1:$CX$78,MATCH(Analysis!$A68,Monitoring_eng!$A:$A,0),MATCH(Analysis!L$1,Monitoring_eng!$1:$1,0))</f>
        <v>no</v>
      </c>
      <c r="M68" s="25" t="str">
        <f>INDEX(Monitoring_eng!$A$1:$CX$78,MATCH(Analysis!$A68,Monitoring_eng!$A:$A,0),MATCH(Analysis!M$1,Monitoring_eng!$1:$1,0))</f>
        <v>yes</v>
      </c>
      <c r="N68" s="25" t="str">
        <f>INDEX(Monitoring_eng!$A$1:$CX$78,MATCH(Analysis!$A68,Monitoring_eng!$A:$A,0),MATCH(Analysis!N$1,Monitoring_eng!$1:$1,0))</f>
        <v>no</v>
      </c>
      <c r="O68" s="25" t="str">
        <f>INDEX(Monitoring_eng!$A$1:$CX$78,MATCH(Analysis!$A68,Monitoring_eng!$A:$A,0),MATCH(Analysis!O$1,Monitoring_eng!$1:$1,0))</f>
        <v>no</v>
      </c>
      <c r="P68" s="25" t="str">
        <f>INDEX(Monitoring_eng!$A$1:$CX$78,MATCH(Analysis!$A68,Monitoring_eng!$A:$A,0),MATCH(Analysis!P$1,Monitoring_eng!$1:$1,0))</f>
        <v>yes</v>
      </c>
      <c r="Q68" s="25" t="str">
        <f>INDEX(Monitoring_eng!$A$1:$CX$78,MATCH(Analysis!$A68,Monitoring_eng!$A:$A,0),MATCH(Analysis!Q$1,Monitoring_eng!$1:$1,0))</f>
        <v>yes</v>
      </c>
      <c r="R68" s="25" t="str">
        <f>INDEX(Monitoring_eng!$A$1:$CX$78,MATCH(Analysis!$A68,Monitoring_eng!$A:$A,0),MATCH(Analysis!R$1,Monitoring_eng!$1:$1,0))</f>
        <v>no</v>
      </c>
      <c r="S68" s="25" t="str">
        <f>INDEX(Monitoring_eng!$A$1:$CX$78,MATCH(Analysis!$A68,Monitoring_eng!$A:$A,0),MATCH(Analysis!S$1,Monitoring_eng!$1:$1,0))</f>
        <v>yes</v>
      </c>
      <c r="T68" s="25" t="str">
        <f>INDEX(Monitoring_eng!$A$1:$CX$78,MATCH(Analysis!$A68,Monitoring_eng!$A:$A,0),MATCH(Analysis!T$1,Monitoring_eng!$1:$1,0))</f>
        <v>yes</v>
      </c>
      <c r="U68" s="25" t="str">
        <f>INDEX(Monitoring_eng!$A$1:$CX$78,MATCH(Analysis!$A68,Monitoring_eng!$A:$A,0),MATCH(Analysis!U$1,Monitoring_eng!$1:$1,0))</f>
        <v>yes</v>
      </c>
      <c r="V68" s="25" t="str">
        <f>INDEX(Monitoring_eng!$A$1:$CX$78,MATCH(Analysis!$A68,Monitoring_eng!$A:$A,0),MATCH(Analysis!V$1,Monitoring_eng!$1:$1,0))</f>
        <v>yes</v>
      </c>
      <c r="W68" s="25" t="str">
        <f>INDEX(Monitoring_eng!$A$1:$CX$78,MATCH(Analysis!$A68,Monitoring_eng!$A:$A,0),MATCH(Analysis!W$1,Monitoring_eng!$1:$1,0))</f>
        <v>no</v>
      </c>
      <c r="X68" s="25" t="str">
        <f>INDEX(Monitoring_eng!$A$1:$CX$78,MATCH(Analysis!$A68,Monitoring_eng!$A:$A,0),MATCH(Analysis!X$1,Monitoring_eng!$1:$1,0))</f>
        <v>yes</v>
      </c>
      <c r="Y68" s="25" t="str">
        <f>INDEX(Monitoring_eng!$A$1:$CX$78,MATCH(Analysis!$A68,Monitoring_eng!$A:$A,0),MATCH(Analysis!Y$1,Monitoring_eng!$1:$1,0))</f>
        <v>no</v>
      </c>
      <c r="Z68" s="25" t="str">
        <f>INDEX(Monitoring_eng!$A$1:$CX$78,MATCH(Analysis!$A68,Monitoring_eng!$A:$A,0),MATCH(Analysis!Z$1,Monitoring_eng!$1:$1,0))</f>
        <v>yes</v>
      </c>
      <c r="AA68" s="25" t="str">
        <f>INDEX(Monitoring_eng!$A$1:$CX$78,MATCH(Analysis!$A68,Monitoring_eng!$A:$A,0),MATCH(Analysis!AA$1,Monitoring_eng!$1:$1,0))</f>
        <v>yes</v>
      </c>
      <c r="AB68" s="25" t="str">
        <f>INDEX(Monitoring_eng!$A$1:$CX$78,MATCH(Analysis!$A68,Monitoring_eng!$A:$A,0),MATCH(Analysis!AB$1,Monitoring_eng!$1:$1,0))</f>
        <v>yes</v>
      </c>
      <c r="AC68" s="25" t="str">
        <f>INDEX(Monitoring_eng!$A$1:$CX$78,MATCH(Analysis!$A68,Monitoring_eng!$A:$A,0),MATCH(Analysis!AC$1,Monitoring_eng!$1:$1,0))</f>
        <v>yes</v>
      </c>
      <c r="AD68" s="25" t="str">
        <f>INDEX(Monitoring_eng!$A$1:$CX$78,MATCH(Analysis!$A68,Monitoring_eng!$A:$A,0),MATCH(Analysis!AD$1,Monitoring_eng!$1:$1,0))</f>
        <v>yes</v>
      </c>
      <c r="AE68" s="25" t="str">
        <f>INDEX(Monitoring_eng!$A$1:$CX$78,MATCH(Analysis!$A68,Monitoring_eng!$A:$A,0),MATCH(Analysis!AE$1,Monitoring_eng!$1:$1,0))</f>
        <v>yes</v>
      </c>
      <c r="AF68" s="25" t="str">
        <f>INDEX(Monitoring_eng!$A$1:$CX$78,MATCH(Analysis!$A68,Monitoring_eng!$A:$A,0),MATCH(Analysis!AF$1,Monitoring_eng!$1:$1,0))</f>
        <v>yes</v>
      </c>
      <c r="AG68" s="25" t="str">
        <f>INDEX(Monitoring_eng!$A$1:$CX$78,MATCH(Analysis!$A68,Monitoring_eng!$A:$A,0),MATCH(Analysis!AG$1,Monitoring_eng!$1:$1,0))</f>
        <v>no</v>
      </c>
      <c r="AH68" s="25" t="str">
        <f>INDEX(Monitoring_eng!$A$1:$CX$78,MATCH(Analysis!$A68,Monitoring_eng!$A:$A,0),MATCH(Analysis!AH$1,Monitoring_eng!$1:$1,0))</f>
        <v>no</v>
      </c>
      <c r="AI68" s="25" t="str">
        <f>INDEX(Monitoring_eng!$A$1:$CX$78,MATCH(Analysis!$A68,Monitoring_eng!$A:$A,0),MATCH(Analysis!AI$1,Monitoring_eng!$1:$1,0))</f>
        <v>partially</v>
      </c>
      <c r="AJ68" s="25" t="str">
        <f>INDEX(Monitoring_eng!$A$1:$CX$78,MATCH(Analysis!$A68,Monitoring_eng!$A:$A,0),MATCH(Analysis!AJ$1,Monitoring_eng!$1:$1,0))</f>
        <v>no</v>
      </c>
      <c r="AK68" s="25" t="str">
        <f>INDEX(Monitoring_eng!$A$1:$CX$78,MATCH(Analysis!$A68,Monitoring_eng!$A:$A,0),MATCH(Analysis!AK$1,Monitoring_eng!$1:$1,0))</f>
        <v>partially</v>
      </c>
      <c r="AL68" s="25" t="str">
        <f>INDEX(Monitoring_eng!$A$1:$CX$78,MATCH(Analysis!$A68,Monitoring_eng!$A:$A,0),MATCH(Analysis!AL$1,Monitoring_eng!$1:$1,0))</f>
        <v>no</v>
      </c>
      <c r="AM68" s="25" t="str">
        <f>INDEX(Monitoring_eng!$A$1:$CX$78,MATCH(Analysis!$A68,Monitoring_eng!$A:$A,0),MATCH(Analysis!AM$1,Monitoring_eng!$1:$1,0))</f>
        <v>yes</v>
      </c>
      <c r="AN68" s="25" t="str">
        <f>INDEX(Monitoring_eng!$A$1:$CX$78,MATCH(Analysis!$A68,Monitoring_eng!$A:$A,0),MATCH(Analysis!AN$1,Monitoring_eng!$1:$1,0))</f>
        <v>yes</v>
      </c>
      <c r="AO68" s="25" t="str">
        <f>INDEX(Monitoring_eng!$A$1:$CX$78,MATCH(Analysis!$A68,Monitoring_eng!$A:$A,0),MATCH(Analysis!AO$1,Monitoring_eng!$1:$1,0))</f>
        <v>no</v>
      </c>
      <c r="AP68" s="25" t="str">
        <f>INDEX(Monitoring_eng!$A$1:$CX$78,MATCH(Analysis!$A68,Monitoring_eng!$A:$A,0),MATCH(Analysis!AP$1,Monitoring_eng!$1:$1,0))</f>
        <v>partially</v>
      </c>
      <c r="AQ68" s="25" t="str">
        <f>INDEX(Monitoring_eng!$A$1:$CX$78,MATCH(Analysis!$A68,Monitoring_eng!$A:$A,0),MATCH(Analysis!AQ$1,Monitoring_eng!$1:$1,0))</f>
        <v>yes</v>
      </c>
      <c r="AR68" s="25" t="str">
        <f>INDEX(Monitoring_eng!$A$1:$CX$78,MATCH(Analysis!$A68,Monitoring_eng!$A:$A,0),MATCH(Analysis!AR$1,Monitoring_eng!$1:$1,0))</f>
        <v>yes</v>
      </c>
      <c r="AS68" s="25" t="str">
        <f>INDEX(Monitoring_eng!$A$1:$CX$78,MATCH(Analysis!$A68,Monitoring_eng!$A:$A,0),MATCH(Analysis!AS$1,Monitoring_eng!$1:$1,0))</f>
        <v>no</v>
      </c>
      <c r="AT68" s="25" t="str">
        <f>INDEX(Monitoring_eng!$A$1:$CX$78,MATCH(Analysis!$A68,Monitoring_eng!$A:$A,0),MATCH(Analysis!AT$1,Monitoring_eng!$1:$1,0))</f>
        <v>partially</v>
      </c>
      <c r="AU68" s="25" t="str">
        <f>INDEX(Monitoring_eng!$A$1:$CX$78,MATCH(Analysis!$A68,Monitoring_eng!$A:$A,0),MATCH(Analysis!AU$1,Monitoring_eng!$1:$1,0))</f>
        <v>partially</v>
      </c>
      <c r="AV68" s="25" t="str">
        <f>INDEX(Monitoring_eng!$A$1:$CX$78,MATCH(Analysis!$A68,Monitoring_eng!$A:$A,0),MATCH(Analysis!AV$1,Monitoring_eng!$1:$1,0))</f>
        <v>yes</v>
      </c>
      <c r="AW68" s="25" t="str">
        <f>INDEX(Monitoring_eng!$A$1:$CX$78,MATCH(Analysis!$A68,Monitoring_eng!$A:$A,0),MATCH(Analysis!AW$1,Monitoring_eng!$1:$1,0))</f>
        <v>no</v>
      </c>
      <c r="AX68" s="25" t="str">
        <f>INDEX(Monitoring_eng!$A$1:$CX$78,MATCH(Analysis!$A68,Monitoring_eng!$A:$A,0),MATCH(Analysis!AX$1,Monitoring_eng!$1:$1,0))</f>
        <v>no</v>
      </c>
      <c r="AY68" s="25" t="str">
        <f>INDEX(Monitoring_eng!$A$1:$CX$78,MATCH(Analysis!$A68,Monitoring_eng!$A:$A,0),MATCH(Analysis!AY$1,Monitoring_eng!$1:$1,0))</f>
        <v>no</v>
      </c>
      <c r="AZ68" s="25" t="str">
        <f>INDEX(Monitoring_eng!$A$1:$CX$78,MATCH(Analysis!$A68,Monitoring_eng!$A:$A,0),MATCH(Analysis!AZ$1,Monitoring_eng!$1:$1,0))</f>
        <v>yes</v>
      </c>
      <c r="BA68" s="37" t="s">
        <v>621</v>
      </c>
      <c r="BB68" s="37">
        <f t="shared" si="12"/>
        <v>27</v>
      </c>
      <c r="BC68" s="37" t="s">
        <v>622</v>
      </c>
      <c r="BD68" s="37">
        <f t="shared" si="13"/>
        <v>18</v>
      </c>
      <c r="BE68" s="37" t="s">
        <v>623</v>
      </c>
      <c r="BF68" s="37">
        <f t="shared" si="14"/>
        <v>5</v>
      </c>
      <c r="BG68" s="37" t="s">
        <v>755</v>
      </c>
      <c r="BH68" s="37">
        <f t="shared" si="15"/>
        <v>0</v>
      </c>
      <c r="BI68" s="37">
        <f t="shared" si="16"/>
        <v>50</v>
      </c>
      <c r="BJ68" s="37">
        <f t="shared" si="17"/>
        <v>50</v>
      </c>
      <c r="BK68" s="37" t="str">
        <f t="shared" si="18"/>
        <v>yes</v>
      </c>
      <c r="BL68" s="37" t="str">
        <f t="shared" si="19"/>
        <v>no</v>
      </c>
      <c r="BM68" s="37">
        <f t="shared" si="20"/>
        <v>27</v>
      </c>
      <c r="BN68" s="37">
        <f t="shared" si="21"/>
        <v>18</v>
      </c>
      <c r="BO68" s="69">
        <f t="shared" si="22"/>
        <v>0.54</v>
      </c>
      <c r="BP68" s="69">
        <f t="shared" si="23"/>
        <v>0.36</v>
      </c>
      <c r="BQ68" s="70">
        <f>COUNTIFS($C68:$AZ68,$BK68,Results!$T$87:$BQ$87,BQ$1)/((COUNTIF(Results!$T$87:$BQ$87,BQ$1)-COUNTIFS($C68:$AZ68,"N/A",Results!$T$87:$BQ$87,BQ$1)))</f>
        <v>0.52941176470588236</v>
      </c>
      <c r="BR68" s="70">
        <f>COUNTIFS($C68:$AZ68,$BK68,Results!$T$87:$BQ$87,BR$1)/((COUNTIF(Results!$T$87:$BQ$87,BR$1)-COUNTIFS($C68:$AZ68,"N/A",Results!$T$87:$BQ$87,BR$1)))</f>
        <v>0.75</v>
      </c>
      <c r="BS68" s="70">
        <f>COUNTIFS($C68:$AZ68,$BK68,Results!$T$87:$BQ$87,BS$1)/((COUNTIF(Results!$T$87:$BQ$87,BS$1)-COUNTIFS($C68:$AZ68,"N/A",Results!$T$87:$BQ$87,BS$1)))</f>
        <v>0.625</v>
      </c>
      <c r="BT68" s="70">
        <f>COUNTIFS($C68:$AZ68,$BK68,Results!$T$87:$BQ$87,BT$1)/((COUNTIF(Results!$T$87:$BQ$87,BT$1)-COUNTIFS($C68:$AZ68,"N/A",Results!$T$87:$BQ$87,BT$1)))</f>
        <v>0.30769230769230771</v>
      </c>
      <c r="BU68" s="70">
        <f>COUNTIFS($C68:$AZ68,$BK68,Results!$T$89:$BQ$89,BU$1)/((COUNTIF(Results!$T$89:$BQ$89,BU$1)-COUNTIFS($C68:$AZ68,"N/A",Results!$T$89:$BQ$89,BU$1)))</f>
        <v>0.53333333333333333</v>
      </c>
      <c r="BV68" s="70">
        <f>COUNTIFS($C68:$AZ68,$BK68,Results!$T$89:$BQ$89,BV$1)/((COUNTIF(Results!$T$89:$BQ$89,BV$1)-COUNTIFS($C68:$AZ68,"N/A",Results!$T$89:$BQ$89,BV$1)))</f>
        <v>0.59090909090909094</v>
      </c>
      <c r="BW68" s="70">
        <f>COUNTIFS($C68:$AZ68,$BK68,Results!$T$89:$BQ$89,BW$1)/((COUNTIF(Results!$T$89:$BQ$89,BW$1)-COUNTIFS($C68:$AZ68,"N/A",Results!$T$89:$BQ$89,BW$1)))</f>
        <v>0.44444444444444442</v>
      </c>
      <c r="BX68" s="70">
        <f>COUNTIFS($C68:$AZ68,$BK68,Results!$T$89:$BQ$89,BX$1)/((COUNTIF(Results!$T$89:$BQ$89,BX$1)-COUNTIFS($C68:$AZ68,"N/A",Results!$T$89:$BQ$89,BX$1)))</f>
        <v>0.5</v>
      </c>
      <c r="BY68" s="70">
        <f>COUNTIFS($C68:$AZ68,$BK68,Results!$T$90:$BQ$90,BY$1)/((COUNTIF(Results!$T$90:$BQ$90,BY$1)-COUNTIFS($C68:$AZ68,"N/A",Results!$T$90:$BQ$90,BY$1)))</f>
        <v>0.6470588235294118</v>
      </c>
      <c r="BZ68" s="70">
        <f>COUNTIFS($C68:$AZ68,$BK68,Results!$T$90:$BQ$90,BZ$1)/((COUNTIF(Results!$T$90:$BQ$90,BZ$1)-COUNTIFS($C68:$AZ68,"N/A",Results!$T$90:$BQ$90,BZ$1)))</f>
        <v>0.47058823529411764</v>
      </c>
      <c r="CA68" s="70">
        <f>COUNTIFS($C68:$AZ68,$BK68,Results!$T$90:$BQ$90,CA$1)/((COUNTIF(Results!$T$90:$BQ$90,CA$1)-COUNTIFS($C68:$AZ68,"N/A",Results!$T$90:$BQ$90,CA$1)))</f>
        <v>0.5</v>
      </c>
      <c r="CB68" s="70">
        <f>COUNTIFS($C68:$AZ68,$BK68,Results!$T$91:$BQ$91,CB$1)/((COUNTIF(Results!$T$91:$BQ$91,CB$1)-COUNTIFS($C68:$AZ68,"N/A",Results!$T$91:$BQ$91,CB$1)))</f>
        <v>0.47058823529411764</v>
      </c>
      <c r="CC68" s="70">
        <f>COUNTIFS($C68:$AZ68,$BK68,Results!$T$91:$BQ$91,CC$1)/((COUNTIF(Results!$T$91:$BQ$91,CC$1)-COUNTIFS($C68:$AZ68,"N/A",Results!$T$91:$BQ$91,CC$1)))</f>
        <v>0.6470588235294118</v>
      </c>
      <c r="CD68" s="37"/>
    </row>
    <row r="69" spans="1:82" x14ac:dyDescent="0.3">
      <c r="A69" s="37" t="s">
        <v>370</v>
      </c>
      <c r="B69" s="45" t="s">
        <v>167</v>
      </c>
      <c r="C69" s="25" t="str">
        <f>INDEX(Monitoring_eng!$A$1:$CX$78,MATCH(Analysis!$A69,Monitoring_eng!$A:$A,0),MATCH(Analysis!C$1,Monitoring_eng!$1:$1,0))</f>
        <v>yes</v>
      </c>
      <c r="D69" s="25" t="str">
        <f>INDEX(Monitoring_eng!$A$1:$CX$78,MATCH(Analysis!$A69,Monitoring_eng!$A:$A,0),MATCH(Analysis!D$1,Monitoring_eng!$1:$1,0))</f>
        <v>no</v>
      </c>
      <c r="E69" s="25" t="str">
        <f>INDEX(Monitoring_eng!$A$1:$CX$78,MATCH(Analysis!$A69,Monitoring_eng!$A:$A,0),MATCH(Analysis!E$1,Monitoring_eng!$1:$1,0))</f>
        <v>no</v>
      </c>
      <c r="F69" s="25" t="str">
        <f>INDEX(Monitoring_eng!$A$1:$CX$78,MATCH(Analysis!$A69,Monitoring_eng!$A:$A,0),MATCH(Analysis!F$1,Monitoring_eng!$1:$1,0))</f>
        <v>no</v>
      </c>
      <c r="G69" s="25" t="str">
        <f>INDEX(Monitoring_eng!$A$1:$CX$78,MATCH(Analysis!$A69,Monitoring_eng!$A:$A,0),MATCH(Analysis!G$1,Monitoring_eng!$1:$1,0))</f>
        <v>yes</v>
      </c>
      <c r="H69" s="25" t="str">
        <f>INDEX(Monitoring_eng!$A$1:$CX$78,MATCH(Analysis!$A69,Monitoring_eng!$A:$A,0),MATCH(Analysis!H$1,Monitoring_eng!$1:$1,0))</f>
        <v>yes</v>
      </c>
      <c r="I69" s="25" t="str">
        <f>INDEX(Monitoring_eng!$A$1:$CX$78,MATCH(Analysis!$A69,Monitoring_eng!$A:$A,0),MATCH(Analysis!I$1,Monitoring_eng!$1:$1,0))</f>
        <v>no</v>
      </c>
      <c r="J69" s="25" t="str">
        <f>INDEX(Monitoring_eng!$A$1:$CX$78,MATCH(Analysis!$A69,Monitoring_eng!$A:$A,0),MATCH(Analysis!J$1,Monitoring_eng!$1:$1,0))</f>
        <v>no</v>
      </c>
      <c r="K69" s="25" t="str">
        <f>INDEX(Monitoring_eng!$A$1:$CX$78,MATCH(Analysis!$A69,Monitoring_eng!$A:$A,0),MATCH(Analysis!K$1,Monitoring_eng!$1:$1,0))</f>
        <v>yes</v>
      </c>
      <c r="L69" s="25" t="str">
        <f>INDEX(Monitoring_eng!$A$1:$CX$78,MATCH(Analysis!$A69,Monitoring_eng!$A:$A,0),MATCH(Analysis!L$1,Monitoring_eng!$1:$1,0))</f>
        <v>no</v>
      </c>
      <c r="M69" s="25" t="str">
        <f>INDEX(Monitoring_eng!$A$1:$CX$78,MATCH(Analysis!$A69,Monitoring_eng!$A:$A,0),MATCH(Analysis!M$1,Monitoring_eng!$1:$1,0))</f>
        <v>yes</v>
      </c>
      <c r="N69" s="25" t="str">
        <f>INDEX(Monitoring_eng!$A$1:$CX$78,MATCH(Analysis!$A69,Monitoring_eng!$A:$A,0),MATCH(Analysis!N$1,Monitoring_eng!$1:$1,0))</f>
        <v>no</v>
      </c>
      <c r="O69" s="25" t="str">
        <f>INDEX(Monitoring_eng!$A$1:$CX$78,MATCH(Analysis!$A69,Monitoring_eng!$A:$A,0),MATCH(Analysis!O$1,Monitoring_eng!$1:$1,0))</f>
        <v>no</v>
      </c>
      <c r="P69" s="25" t="str">
        <f>INDEX(Monitoring_eng!$A$1:$CX$78,MATCH(Analysis!$A69,Monitoring_eng!$A:$A,0),MATCH(Analysis!P$1,Monitoring_eng!$1:$1,0))</f>
        <v>yes</v>
      </c>
      <c r="Q69" s="25" t="str">
        <f>INDEX(Monitoring_eng!$A$1:$CX$78,MATCH(Analysis!$A69,Monitoring_eng!$A:$A,0),MATCH(Analysis!Q$1,Monitoring_eng!$1:$1,0))</f>
        <v>yes</v>
      </c>
      <c r="R69" s="25" t="str">
        <f>INDEX(Monitoring_eng!$A$1:$CX$78,MATCH(Analysis!$A69,Monitoring_eng!$A:$A,0),MATCH(Analysis!R$1,Monitoring_eng!$1:$1,0))</f>
        <v>no</v>
      </c>
      <c r="S69" s="25" t="str">
        <f>INDEX(Monitoring_eng!$A$1:$CX$78,MATCH(Analysis!$A69,Monitoring_eng!$A:$A,0),MATCH(Analysis!S$1,Monitoring_eng!$1:$1,0))</f>
        <v>yes</v>
      </c>
      <c r="T69" s="25" t="str">
        <f>INDEX(Monitoring_eng!$A$1:$CX$78,MATCH(Analysis!$A69,Monitoring_eng!$A:$A,0),MATCH(Analysis!T$1,Monitoring_eng!$1:$1,0))</f>
        <v>yes</v>
      </c>
      <c r="U69" s="25" t="str">
        <f>INDEX(Monitoring_eng!$A$1:$CX$78,MATCH(Analysis!$A69,Monitoring_eng!$A:$A,0),MATCH(Analysis!U$1,Monitoring_eng!$1:$1,0))</f>
        <v>yes</v>
      </c>
      <c r="V69" s="25" t="str">
        <f>INDEX(Monitoring_eng!$A$1:$CX$78,MATCH(Analysis!$A69,Monitoring_eng!$A:$A,0),MATCH(Analysis!V$1,Monitoring_eng!$1:$1,0))</f>
        <v>yes</v>
      </c>
      <c r="W69" s="25" t="str">
        <f>INDEX(Monitoring_eng!$A$1:$CX$78,MATCH(Analysis!$A69,Monitoring_eng!$A:$A,0),MATCH(Analysis!W$1,Monitoring_eng!$1:$1,0))</f>
        <v>no</v>
      </c>
      <c r="X69" s="25" t="str">
        <f>INDEX(Monitoring_eng!$A$1:$CX$78,MATCH(Analysis!$A69,Monitoring_eng!$A:$A,0),MATCH(Analysis!X$1,Monitoring_eng!$1:$1,0))</f>
        <v>yes</v>
      </c>
      <c r="Y69" s="25" t="str">
        <f>INDEX(Monitoring_eng!$A$1:$CX$78,MATCH(Analysis!$A69,Monitoring_eng!$A:$A,0),MATCH(Analysis!Y$1,Monitoring_eng!$1:$1,0))</f>
        <v>yes</v>
      </c>
      <c r="Z69" s="25" t="str">
        <f>INDEX(Monitoring_eng!$A$1:$CX$78,MATCH(Analysis!$A69,Monitoring_eng!$A:$A,0),MATCH(Analysis!Z$1,Monitoring_eng!$1:$1,0))</f>
        <v>yes</v>
      </c>
      <c r="AA69" s="25" t="str">
        <f>INDEX(Monitoring_eng!$A$1:$CX$78,MATCH(Analysis!$A69,Monitoring_eng!$A:$A,0),MATCH(Analysis!AA$1,Monitoring_eng!$1:$1,0))</f>
        <v>yes</v>
      </c>
      <c r="AB69" s="25" t="str">
        <f>INDEX(Monitoring_eng!$A$1:$CX$78,MATCH(Analysis!$A69,Monitoring_eng!$A:$A,0),MATCH(Analysis!AB$1,Monitoring_eng!$1:$1,0))</f>
        <v>no</v>
      </c>
      <c r="AC69" s="25" t="str">
        <f>INDEX(Monitoring_eng!$A$1:$CX$78,MATCH(Analysis!$A69,Monitoring_eng!$A:$A,0),MATCH(Analysis!AC$1,Monitoring_eng!$1:$1,0))</f>
        <v>yes</v>
      </c>
      <c r="AD69" s="25" t="str">
        <f>INDEX(Monitoring_eng!$A$1:$CX$78,MATCH(Analysis!$A69,Monitoring_eng!$A:$A,0),MATCH(Analysis!AD$1,Monitoring_eng!$1:$1,0))</f>
        <v>no</v>
      </c>
      <c r="AE69" s="25" t="str">
        <f>INDEX(Monitoring_eng!$A$1:$CX$78,MATCH(Analysis!$A69,Monitoring_eng!$A:$A,0),MATCH(Analysis!AE$1,Monitoring_eng!$1:$1,0))</f>
        <v>yes</v>
      </c>
      <c r="AF69" s="25" t="str">
        <f>INDEX(Monitoring_eng!$A$1:$CX$78,MATCH(Analysis!$A69,Monitoring_eng!$A:$A,0),MATCH(Analysis!AF$1,Monitoring_eng!$1:$1,0))</f>
        <v>no</v>
      </c>
      <c r="AG69" s="25" t="str">
        <f>INDEX(Monitoring_eng!$A$1:$CX$78,MATCH(Analysis!$A69,Monitoring_eng!$A:$A,0),MATCH(Analysis!AG$1,Monitoring_eng!$1:$1,0))</f>
        <v>no</v>
      </c>
      <c r="AH69" s="25" t="str">
        <f>INDEX(Monitoring_eng!$A$1:$CX$78,MATCH(Analysis!$A69,Monitoring_eng!$A:$A,0),MATCH(Analysis!AH$1,Monitoring_eng!$1:$1,0))</f>
        <v>no</v>
      </c>
      <c r="AI69" s="25" t="str">
        <f>INDEX(Monitoring_eng!$A$1:$CX$78,MATCH(Analysis!$A69,Monitoring_eng!$A:$A,0),MATCH(Analysis!AI$1,Monitoring_eng!$1:$1,0))</f>
        <v>yes</v>
      </c>
      <c r="AJ69" s="25" t="str">
        <f>INDEX(Monitoring_eng!$A$1:$CX$78,MATCH(Analysis!$A69,Monitoring_eng!$A:$A,0),MATCH(Analysis!AJ$1,Monitoring_eng!$1:$1,0))</f>
        <v>no</v>
      </c>
      <c r="AK69" s="25" t="str">
        <f>INDEX(Monitoring_eng!$A$1:$CX$78,MATCH(Analysis!$A69,Monitoring_eng!$A:$A,0),MATCH(Analysis!AK$1,Monitoring_eng!$1:$1,0))</f>
        <v>yes</v>
      </c>
      <c r="AL69" s="25" t="str">
        <f>INDEX(Monitoring_eng!$A$1:$CX$78,MATCH(Analysis!$A69,Monitoring_eng!$A:$A,0),MATCH(Analysis!AL$1,Monitoring_eng!$1:$1,0))</f>
        <v>no</v>
      </c>
      <c r="AM69" s="25" t="str">
        <f>INDEX(Monitoring_eng!$A$1:$CX$78,MATCH(Analysis!$A69,Monitoring_eng!$A:$A,0),MATCH(Analysis!AM$1,Monitoring_eng!$1:$1,0))</f>
        <v>yes</v>
      </c>
      <c r="AN69" s="25" t="str">
        <f>INDEX(Monitoring_eng!$A$1:$CX$78,MATCH(Analysis!$A69,Monitoring_eng!$A:$A,0),MATCH(Analysis!AN$1,Monitoring_eng!$1:$1,0))</f>
        <v>yes</v>
      </c>
      <c r="AO69" s="25" t="str">
        <f>INDEX(Monitoring_eng!$A$1:$CX$78,MATCH(Analysis!$A69,Monitoring_eng!$A:$A,0),MATCH(Analysis!AO$1,Monitoring_eng!$1:$1,0))</f>
        <v>yes</v>
      </c>
      <c r="AP69" s="25" t="str">
        <f>INDEX(Monitoring_eng!$A$1:$CX$78,MATCH(Analysis!$A69,Monitoring_eng!$A:$A,0),MATCH(Analysis!AP$1,Monitoring_eng!$1:$1,0))</f>
        <v>partially</v>
      </c>
      <c r="AQ69" s="25" t="str">
        <f>INDEX(Monitoring_eng!$A$1:$CX$78,MATCH(Analysis!$A69,Monitoring_eng!$A:$A,0),MATCH(Analysis!AQ$1,Monitoring_eng!$1:$1,0))</f>
        <v>no</v>
      </c>
      <c r="AR69" s="25" t="str">
        <f>INDEX(Monitoring_eng!$A$1:$CX$78,MATCH(Analysis!$A69,Monitoring_eng!$A:$A,0),MATCH(Analysis!AR$1,Monitoring_eng!$1:$1,0))</f>
        <v>yes</v>
      </c>
      <c r="AS69" s="25" t="str">
        <f>INDEX(Monitoring_eng!$A$1:$CX$78,MATCH(Analysis!$A69,Monitoring_eng!$A:$A,0),MATCH(Analysis!AS$1,Monitoring_eng!$1:$1,0))</f>
        <v>no</v>
      </c>
      <c r="AT69" s="25" t="str">
        <f>INDEX(Monitoring_eng!$A$1:$CX$78,MATCH(Analysis!$A69,Monitoring_eng!$A:$A,0),MATCH(Analysis!AT$1,Monitoring_eng!$1:$1,0))</f>
        <v>yes</v>
      </c>
      <c r="AU69" s="25" t="str">
        <f>INDEX(Monitoring_eng!$A$1:$CX$78,MATCH(Analysis!$A69,Monitoring_eng!$A:$A,0),MATCH(Analysis!AU$1,Monitoring_eng!$1:$1,0))</f>
        <v>no</v>
      </c>
      <c r="AV69" s="25" t="str">
        <f>INDEX(Monitoring_eng!$A$1:$CX$78,MATCH(Analysis!$A69,Monitoring_eng!$A:$A,0),MATCH(Analysis!AV$1,Monitoring_eng!$1:$1,0))</f>
        <v>yes</v>
      </c>
      <c r="AW69" s="25" t="str">
        <f>INDEX(Monitoring_eng!$A$1:$CX$78,MATCH(Analysis!$A69,Monitoring_eng!$A:$A,0),MATCH(Analysis!AW$1,Monitoring_eng!$1:$1,0))</f>
        <v>no</v>
      </c>
      <c r="AX69" s="25" t="str">
        <f>INDEX(Monitoring_eng!$A$1:$CX$78,MATCH(Analysis!$A69,Monitoring_eng!$A:$A,0),MATCH(Analysis!AX$1,Monitoring_eng!$1:$1,0))</f>
        <v>no</v>
      </c>
      <c r="AY69" s="25" t="str">
        <f>INDEX(Monitoring_eng!$A$1:$CX$78,MATCH(Analysis!$A69,Monitoring_eng!$A:$A,0),MATCH(Analysis!AY$1,Monitoring_eng!$1:$1,0))</f>
        <v>yes</v>
      </c>
      <c r="AZ69" s="25" t="str">
        <f>INDEX(Monitoring_eng!$A$1:$CX$78,MATCH(Analysis!$A69,Monitoring_eng!$A:$A,0),MATCH(Analysis!AZ$1,Monitoring_eng!$1:$1,0))</f>
        <v>yes</v>
      </c>
      <c r="BA69" s="37" t="s">
        <v>621</v>
      </c>
      <c r="BB69" s="37">
        <f t="shared" si="12"/>
        <v>27</v>
      </c>
      <c r="BC69" s="37" t="s">
        <v>622</v>
      </c>
      <c r="BD69" s="37">
        <f t="shared" si="13"/>
        <v>22</v>
      </c>
      <c r="BE69" s="37" t="s">
        <v>623</v>
      </c>
      <c r="BF69" s="37">
        <f t="shared" si="14"/>
        <v>1</v>
      </c>
      <c r="BG69" s="37" t="s">
        <v>755</v>
      </c>
      <c r="BH69" s="37">
        <f t="shared" si="15"/>
        <v>0</v>
      </c>
      <c r="BI69" s="37">
        <f t="shared" si="16"/>
        <v>50</v>
      </c>
      <c r="BJ69" s="37">
        <f t="shared" si="17"/>
        <v>50</v>
      </c>
      <c r="BK69" s="37" t="str">
        <f t="shared" si="18"/>
        <v>yes</v>
      </c>
      <c r="BL69" s="37" t="str">
        <f t="shared" si="19"/>
        <v>no</v>
      </c>
      <c r="BM69" s="37">
        <f t="shared" si="20"/>
        <v>27</v>
      </c>
      <c r="BN69" s="37">
        <f t="shared" si="21"/>
        <v>22</v>
      </c>
      <c r="BO69" s="69">
        <f t="shared" si="22"/>
        <v>0.54</v>
      </c>
      <c r="BP69" s="69">
        <f t="shared" si="23"/>
        <v>0.44</v>
      </c>
      <c r="BQ69" s="70">
        <f>COUNTIFS($C69:$AZ69,$BK69,Results!$T$87:$BQ$87,BQ$1)/((COUNTIF(Results!$T$87:$BQ$87,BQ$1)-COUNTIFS($C69:$AZ69,"N/A",Results!$T$87:$BQ$87,BQ$1)))</f>
        <v>0.52941176470588236</v>
      </c>
      <c r="BR69" s="70">
        <f>COUNTIFS($C69:$AZ69,$BK69,Results!$T$87:$BQ$87,BR$1)/((COUNTIF(Results!$T$87:$BQ$87,BR$1)-COUNTIFS($C69:$AZ69,"N/A",Results!$T$87:$BQ$87,BR$1)))</f>
        <v>0.58333333333333337</v>
      </c>
      <c r="BS69" s="70">
        <f>COUNTIFS($C69:$AZ69,$BK69,Results!$T$87:$BQ$87,BS$1)/((COUNTIF(Results!$T$87:$BQ$87,BS$1)-COUNTIFS($C69:$AZ69,"N/A",Results!$T$87:$BQ$87,BS$1)))</f>
        <v>0.875</v>
      </c>
      <c r="BT69" s="70">
        <f>COUNTIFS($C69:$AZ69,$BK69,Results!$T$87:$BQ$87,BT$1)/((COUNTIF(Results!$T$87:$BQ$87,BT$1)-COUNTIFS($C69:$AZ69,"N/A",Results!$T$87:$BQ$87,BT$1)))</f>
        <v>0.30769230769230771</v>
      </c>
      <c r="BU69" s="70">
        <f>COUNTIFS($C69:$AZ69,$BK69,Results!$T$89:$BQ$89,BU$1)/((COUNTIF(Results!$T$89:$BQ$89,BU$1)-COUNTIFS($C69:$AZ69,"N/A",Results!$T$89:$BQ$89,BU$1)))</f>
        <v>0.4</v>
      </c>
      <c r="BV69" s="70">
        <f>COUNTIFS($C69:$AZ69,$BK69,Results!$T$89:$BQ$89,BV$1)/((COUNTIF(Results!$T$89:$BQ$89,BV$1)-COUNTIFS($C69:$AZ69,"N/A",Results!$T$89:$BQ$89,BV$1)))</f>
        <v>0.68181818181818177</v>
      </c>
      <c r="BW69" s="70">
        <f>COUNTIFS($C69:$AZ69,$BK69,Results!$T$89:$BQ$89,BW$1)/((COUNTIF(Results!$T$89:$BQ$89,BW$1)-COUNTIFS($C69:$AZ69,"N/A",Results!$T$89:$BQ$89,BW$1)))</f>
        <v>0.33333333333333331</v>
      </c>
      <c r="BX69" s="70">
        <f>COUNTIFS($C69:$AZ69,$BK69,Results!$T$89:$BQ$89,BX$1)/((COUNTIF(Results!$T$89:$BQ$89,BX$1)-COUNTIFS($C69:$AZ69,"N/A",Results!$T$89:$BQ$89,BX$1)))</f>
        <v>0.75</v>
      </c>
      <c r="BY69" s="70">
        <f>COUNTIFS($C69:$AZ69,$BK69,Results!$T$90:$BQ$90,BY$1)/((COUNTIF(Results!$T$90:$BQ$90,BY$1)-COUNTIFS($C69:$AZ69,"N/A",Results!$T$90:$BQ$90,BY$1)))</f>
        <v>0.6470588235294118</v>
      </c>
      <c r="BZ69" s="70">
        <f>COUNTIFS($C69:$AZ69,$BK69,Results!$T$90:$BQ$90,BZ$1)/((COUNTIF(Results!$T$90:$BQ$90,BZ$1)-COUNTIFS($C69:$AZ69,"N/A",Results!$T$90:$BQ$90,BZ$1)))</f>
        <v>0.41176470588235292</v>
      </c>
      <c r="CA69" s="70">
        <f>COUNTIFS($C69:$AZ69,$BK69,Results!$T$90:$BQ$90,CA$1)/((COUNTIF(Results!$T$90:$BQ$90,CA$1)-COUNTIFS($C69:$AZ69,"N/A",Results!$T$90:$BQ$90,CA$1)))</f>
        <v>0.5625</v>
      </c>
      <c r="CB69" s="70">
        <f>COUNTIFS($C69:$AZ69,$BK69,Results!$T$91:$BQ$91,CB$1)/((COUNTIF(Results!$T$91:$BQ$91,CB$1)-COUNTIFS($C69:$AZ69,"N/A",Results!$T$91:$BQ$91,CB$1)))</f>
        <v>0.41176470588235292</v>
      </c>
      <c r="CC69" s="70">
        <f>COUNTIFS($C69:$AZ69,$BK69,Results!$T$91:$BQ$91,CC$1)/((COUNTIF(Results!$T$91:$BQ$91,CC$1)-COUNTIFS($C69:$AZ69,"N/A",Results!$T$91:$BQ$91,CC$1)))</f>
        <v>0.6470588235294118</v>
      </c>
      <c r="CD69" s="37"/>
    </row>
    <row r="70" spans="1:82" x14ac:dyDescent="0.3">
      <c r="A70" s="37" t="s">
        <v>371</v>
      </c>
      <c r="B70" s="45" t="s">
        <v>168</v>
      </c>
      <c r="C70" s="25" t="str">
        <f>INDEX(Monitoring_eng!$A$1:$CX$78,MATCH(Analysis!$A70,Monitoring_eng!$A:$A,0),MATCH(Analysis!C$1,Monitoring_eng!$1:$1,0))</f>
        <v>partially</v>
      </c>
      <c r="D70" s="25" t="str">
        <f>INDEX(Monitoring_eng!$A$1:$CX$78,MATCH(Analysis!$A70,Monitoring_eng!$A:$A,0),MATCH(Analysis!D$1,Monitoring_eng!$1:$1,0))</f>
        <v>no</v>
      </c>
      <c r="E70" s="25" t="str">
        <f>INDEX(Monitoring_eng!$A$1:$CX$78,MATCH(Analysis!$A70,Monitoring_eng!$A:$A,0),MATCH(Analysis!E$1,Monitoring_eng!$1:$1,0))</f>
        <v>no</v>
      </c>
      <c r="F70" s="25" t="str">
        <f>INDEX(Monitoring_eng!$A$1:$CX$78,MATCH(Analysis!$A70,Monitoring_eng!$A:$A,0),MATCH(Analysis!F$1,Monitoring_eng!$1:$1,0))</f>
        <v>yes</v>
      </c>
      <c r="G70" s="25" t="str">
        <f>INDEX(Monitoring_eng!$A$1:$CX$78,MATCH(Analysis!$A70,Monitoring_eng!$A:$A,0),MATCH(Analysis!G$1,Monitoring_eng!$1:$1,0))</f>
        <v>no</v>
      </c>
      <c r="H70" s="25" t="str">
        <f>INDEX(Monitoring_eng!$A$1:$CX$78,MATCH(Analysis!$A70,Monitoring_eng!$A:$A,0),MATCH(Analysis!H$1,Monitoring_eng!$1:$1,0))</f>
        <v>yes</v>
      </c>
      <c r="I70" s="25" t="str">
        <f>INDEX(Monitoring_eng!$A$1:$CX$78,MATCH(Analysis!$A70,Monitoring_eng!$A:$A,0),MATCH(Analysis!I$1,Monitoring_eng!$1:$1,0))</f>
        <v>no</v>
      </c>
      <c r="J70" s="25" t="str">
        <f>INDEX(Monitoring_eng!$A$1:$CX$78,MATCH(Analysis!$A70,Monitoring_eng!$A:$A,0),MATCH(Analysis!J$1,Monitoring_eng!$1:$1,0))</f>
        <v>no</v>
      </c>
      <c r="K70" s="25" t="str">
        <f>INDEX(Monitoring_eng!$A$1:$CX$78,MATCH(Analysis!$A70,Monitoring_eng!$A:$A,0),MATCH(Analysis!K$1,Monitoring_eng!$1:$1,0))</f>
        <v>no</v>
      </c>
      <c r="L70" s="25" t="str">
        <f>INDEX(Monitoring_eng!$A$1:$CX$78,MATCH(Analysis!$A70,Monitoring_eng!$A:$A,0),MATCH(Analysis!L$1,Monitoring_eng!$1:$1,0))</f>
        <v>no</v>
      </c>
      <c r="M70" s="25" t="str">
        <f>INDEX(Monitoring_eng!$A$1:$CX$78,MATCH(Analysis!$A70,Monitoring_eng!$A:$A,0),MATCH(Analysis!M$1,Monitoring_eng!$1:$1,0))</f>
        <v>no</v>
      </c>
      <c r="N70" s="25" t="str">
        <f>INDEX(Monitoring_eng!$A$1:$CX$78,MATCH(Analysis!$A70,Monitoring_eng!$A:$A,0),MATCH(Analysis!N$1,Monitoring_eng!$1:$1,0))</f>
        <v>no</v>
      </c>
      <c r="O70" s="25" t="str">
        <f>INDEX(Monitoring_eng!$A$1:$CX$78,MATCH(Analysis!$A70,Monitoring_eng!$A:$A,0),MATCH(Analysis!O$1,Monitoring_eng!$1:$1,0))</f>
        <v>no</v>
      </c>
      <c r="P70" s="25" t="str">
        <f>INDEX(Monitoring_eng!$A$1:$CX$78,MATCH(Analysis!$A70,Monitoring_eng!$A:$A,0),MATCH(Analysis!P$1,Monitoring_eng!$1:$1,0))</f>
        <v>partially</v>
      </c>
      <c r="Q70" s="25" t="str">
        <f>INDEX(Monitoring_eng!$A$1:$CX$78,MATCH(Analysis!$A70,Monitoring_eng!$A:$A,0),MATCH(Analysis!Q$1,Monitoring_eng!$1:$1,0))</f>
        <v>yes</v>
      </c>
      <c r="R70" s="25" t="str">
        <f>INDEX(Monitoring_eng!$A$1:$CX$78,MATCH(Analysis!$A70,Monitoring_eng!$A:$A,0),MATCH(Analysis!R$1,Monitoring_eng!$1:$1,0))</f>
        <v>no</v>
      </c>
      <c r="S70" s="25" t="str">
        <f>INDEX(Monitoring_eng!$A$1:$CX$78,MATCH(Analysis!$A70,Monitoring_eng!$A:$A,0),MATCH(Analysis!S$1,Monitoring_eng!$1:$1,0))</f>
        <v>no</v>
      </c>
      <c r="T70" s="25" t="str">
        <f>INDEX(Monitoring_eng!$A$1:$CX$78,MATCH(Analysis!$A70,Monitoring_eng!$A:$A,0),MATCH(Analysis!T$1,Monitoring_eng!$1:$1,0))</f>
        <v>yes</v>
      </c>
      <c r="U70" s="25" t="str">
        <f>INDEX(Monitoring_eng!$A$1:$CX$78,MATCH(Analysis!$A70,Monitoring_eng!$A:$A,0),MATCH(Analysis!U$1,Monitoring_eng!$1:$1,0))</f>
        <v>yes</v>
      </c>
      <c r="V70" s="25" t="str">
        <f>INDEX(Monitoring_eng!$A$1:$CX$78,MATCH(Analysis!$A70,Monitoring_eng!$A:$A,0),MATCH(Analysis!V$1,Monitoring_eng!$1:$1,0))</f>
        <v>yes</v>
      </c>
      <c r="W70" s="25" t="str">
        <f>INDEX(Monitoring_eng!$A$1:$CX$78,MATCH(Analysis!$A70,Monitoring_eng!$A:$A,0),MATCH(Analysis!W$1,Monitoring_eng!$1:$1,0))</f>
        <v>no</v>
      </c>
      <c r="X70" s="25" t="str">
        <f>INDEX(Monitoring_eng!$A$1:$CX$78,MATCH(Analysis!$A70,Monitoring_eng!$A:$A,0),MATCH(Analysis!X$1,Monitoring_eng!$1:$1,0))</f>
        <v>no</v>
      </c>
      <c r="Y70" s="25" t="str">
        <f>INDEX(Monitoring_eng!$A$1:$CX$78,MATCH(Analysis!$A70,Monitoring_eng!$A:$A,0),MATCH(Analysis!Y$1,Monitoring_eng!$1:$1,0))</f>
        <v>no</v>
      </c>
      <c r="Z70" s="25" t="str">
        <f>INDEX(Monitoring_eng!$A$1:$CX$78,MATCH(Analysis!$A70,Monitoring_eng!$A:$A,0),MATCH(Analysis!Z$1,Monitoring_eng!$1:$1,0))</f>
        <v>no</v>
      </c>
      <c r="AA70" s="25" t="str">
        <f>INDEX(Monitoring_eng!$A$1:$CX$78,MATCH(Analysis!$A70,Monitoring_eng!$A:$A,0),MATCH(Analysis!AA$1,Monitoring_eng!$1:$1,0))</f>
        <v>no</v>
      </c>
      <c r="AB70" s="25" t="str">
        <f>INDEX(Monitoring_eng!$A$1:$CX$78,MATCH(Analysis!$A70,Monitoring_eng!$A:$A,0),MATCH(Analysis!AB$1,Monitoring_eng!$1:$1,0))</f>
        <v>yes</v>
      </c>
      <c r="AC70" s="25" t="str">
        <f>INDEX(Monitoring_eng!$A$1:$CX$78,MATCH(Analysis!$A70,Monitoring_eng!$A:$A,0),MATCH(Analysis!AC$1,Monitoring_eng!$1:$1,0))</f>
        <v>yes</v>
      </c>
      <c r="AD70" s="25" t="str">
        <f>INDEX(Monitoring_eng!$A$1:$CX$78,MATCH(Analysis!$A70,Monitoring_eng!$A:$A,0),MATCH(Analysis!AD$1,Monitoring_eng!$1:$1,0))</f>
        <v>yes</v>
      </c>
      <c r="AE70" s="25" t="str">
        <f>INDEX(Monitoring_eng!$A$1:$CX$78,MATCH(Analysis!$A70,Monitoring_eng!$A:$A,0),MATCH(Analysis!AE$1,Monitoring_eng!$1:$1,0))</f>
        <v>yes</v>
      </c>
      <c r="AF70" s="25" t="str">
        <f>INDEX(Monitoring_eng!$A$1:$CX$78,MATCH(Analysis!$A70,Monitoring_eng!$A:$A,0),MATCH(Analysis!AF$1,Monitoring_eng!$1:$1,0))</f>
        <v>partially</v>
      </c>
      <c r="AG70" s="25" t="str">
        <f>INDEX(Monitoring_eng!$A$1:$CX$78,MATCH(Analysis!$A70,Monitoring_eng!$A:$A,0),MATCH(Analysis!AG$1,Monitoring_eng!$1:$1,0))</f>
        <v>no</v>
      </c>
      <c r="AH70" s="25" t="str">
        <f>INDEX(Monitoring_eng!$A$1:$CX$78,MATCH(Analysis!$A70,Monitoring_eng!$A:$A,0),MATCH(Analysis!AH$1,Monitoring_eng!$1:$1,0))</f>
        <v>no</v>
      </c>
      <c r="AI70" s="25" t="str">
        <f>INDEX(Monitoring_eng!$A$1:$CX$78,MATCH(Analysis!$A70,Monitoring_eng!$A:$A,0),MATCH(Analysis!AI$1,Monitoring_eng!$1:$1,0))</f>
        <v>no</v>
      </c>
      <c r="AJ70" s="25" t="str">
        <f>INDEX(Monitoring_eng!$A$1:$CX$78,MATCH(Analysis!$A70,Monitoring_eng!$A:$A,0),MATCH(Analysis!AJ$1,Monitoring_eng!$1:$1,0))</f>
        <v>no</v>
      </c>
      <c r="AK70" s="25" t="str">
        <f>INDEX(Monitoring_eng!$A$1:$CX$78,MATCH(Analysis!$A70,Monitoring_eng!$A:$A,0),MATCH(Analysis!AK$1,Monitoring_eng!$1:$1,0))</f>
        <v>yes</v>
      </c>
      <c r="AL70" s="25" t="str">
        <f>INDEX(Monitoring_eng!$A$1:$CX$78,MATCH(Analysis!$A70,Monitoring_eng!$A:$A,0),MATCH(Analysis!AL$1,Monitoring_eng!$1:$1,0))</f>
        <v>no</v>
      </c>
      <c r="AM70" s="25" t="str">
        <f>INDEX(Monitoring_eng!$A$1:$CX$78,MATCH(Analysis!$A70,Monitoring_eng!$A:$A,0),MATCH(Analysis!AM$1,Monitoring_eng!$1:$1,0))</f>
        <v>no</v>
      </c>
      <c r="AN70" s="25" t="str">
        <f>INDEX(Monitoring_eng!$A$1:$CX$78,MATCH(Analysis!$A70,Monitoring_eng!$A:$A,0),MATCH(Analysis!AN$1,Monitoring_eng!$1:$1,0))</f>
        <v>yes</v>
      </c>
      <c r="AO70" s="25" t="str">
        <f>INDEX(Monitoring_eng!$A$1:$CX$78,MATCH(Analysis!$A70,Monitoring_eng!$A:$A,0),MATCH(Analysis!AO$1,Monitoring_eng!$1:$1,0))</f>
        <v>yes</v>
      </c>
      <c r="AP70" s="25" t="str">
        <f>INDEX(Monitoring_eng!$A$1:$CX$78,MATCH(Analysis!$A70,Monitoring_eng!$A:$A,0),MATCH(Analysis!AP$1,Monitoring_eng!$1:$1,0))</f>
        <v>no</v>
      </c>
      <c r="AQ70" s="25" t="str">
        <f>INDEX(Monitoring_eng!$A$1:$CX$78,MATCH(Analysis!$A70,Monitoring_eng!$A:$A,0),MATCH(Analysis!AQ$1,Monitoring_eng!$1:$1,0))</f>
        <v>no</v>
      </c>
      <c r="AR70" s="25" t="str">
        <f>INDEX(Monitoring_eng!$A$1:$CX$78,MATCH(Analysis!$A70,Monitoring_eng!$A:$A,0),MATCH(Analysis!AR$1,Monitoring_eng!$1:$1,0))</f>
        <v>yes</v>
      </c>
      <c r="AS70" s="25" t="str">
        <f>INDEX(Monitoring_eng!$A$1:$CX$78,MATCH(Analysis!$A70,Monitoring_eng!$A:$A,0),MATCH(Analysis!AS$1,Monitoring_eng!$1:$1,0))</f>
        <v>no</v>
      </c>
      <c r="AT70" s="25" t="str">
        <f>INDEX(Monitoring_eng!$A$1:$CX$78,MATCH(Analysis!$A70,Monitoring_eng!$A:$A,0),MATCH(Analysis!AT$1,Monitoring_eng!$1:$1,0))</f>
        <v>no</v>
      </c>
      <c r="AU70" s="25" t="str">
        <f>INDEX(Monitoring_eng!$A$1:$CX$78,MATCH(Analysis!$A70,Monitoring_eng!$A:$A,0),MATCH(Analysis!AU$1,Monitoring_eng!$1:$1,0))</f>
        <v>no</v>
      </c>
      <c r="AV70" s="25" t="str">
        <f>INDEX(Monitoring_eng!$A$1:$CX$78,MATCH(Analysis!$A70,Monitoring_eng!$A:$A,0),MATCH(Analysis!AV$1,Monitoring_eng!$1:$1,0))</f>
        <v>yes</v>
      </c>
      <c r="AW70" s="25" t="str">
        <f>INDEX(Monitoring_eng!$A$1:$CX$78,MATCH(Analysis!$A70,Monitoring_eng!$A:$A,0),MATCH(Analysis!AW$1,Monitoring_eng!$1:$1,0))</f>
        <v>no</v>
      </c>
      <c r="AX70" s="25" t="str">
        <f>INDEX(Monitoring_eng!$A$1:$CX$78,MATCH(Analysis!$A70,Monitoring_eng!$A:$A,0),MATCH(Analysis!AX$1,Monitoring_eng!$1:$1,0))</f>
        <v>no</v>
      </c>
      <c r="AY70" s="25" t="str">
        <f>INDEX(Monitoring_eng!$A$1:$CX$78,MATCH(Analysis!$A70,Monitoring_eng!$A:$A,0),MATCH(Analysis!AY$1,Monitoring_eng!$1:$1,0))</f>
        <v>no</v>
      </c>
      <c r="AZ70" s="25" t="str">
        <f>INDEX(Monitoring_eng!$A$1:$CX$78,MATCH(Analysis!$A70,Monitoring_eng!$A:$A,0),MATCH(Analysis!AZ$1,Monitoring_eng!$1:$1,0))</f>
        <v>yes</v>
      </c>
      <c r="BA70" s="37" t="s">
        <v>621</v>
      </c>
      <c r="BB70" s="37">
        <f t="shared" si="12"/>
        <v>16</v>
      </c>
      <c r="BC70" s="37" t="s">
        <v>622</v>
      </c>
      <c r="BD70" s="37">
        <f t="shared" si="13"/>
        <v>31</v>
      </c>
      <c r="BE70" s="37" t="s">
        <v>623</v>
      </c>
      <c r="BF70" s="37">
        <f t="shared" si="14"/>
        <v>3</v>
      </c>
      <c r="BG70" s="37" t="s">
        <v>755</v>
      </c>
      <c r="BH70" s="37">
        <f t="shared" si="15"/>
        <v>0</v>
      </c>
      <c r="BI70" s="37">
        <f t="shared" si="16"/>
        <v>50</v>
      </c>
      <c r="BJ70" s="37">
        <f t="shared" si="17"/>
        <v>50</v>
      </c>
      <c r="BK70" s="37" t="str">
        <f t="shared" si="18"/>
        <v>yes</v>
      </c>
      <c r="BL70" s="37" t="str">
        <f t="shared" si="19"/>
        <v>no</v>
      </c>
      <c r="BM70" s="37">
        <f t="shared" si="20"/>
        <v>16</v>
      </c>
      <c r="BN70" s="37">
        <f t="shared" si="21"/>
        <v>31</v>
      </c>
      <c r="BO70" s="69">
        <f t="shared" si="22"/>
        <v>0.32</v>
      </c>
      <c r="BP70" s="69">
        <f t="shared" si="23"/>
        <v>0.62</v>
      </c>
      <c r="BQ70" s="70">
        <f>COUNTIFS($C70:$AZ70,$BK70,Results!$T$87:$BQ$87,BQ$1)/((COUNTIF(Results!$T$87:$BQ$87,BQ$1)-COUNTIFS($C70:$AZ70,"N/A",Results!$T$87:$BQ$87,BQ$1)))</f>
        <v>0.29411764705882354</v>
      </c>
      <c r="BR70" s="70">
        <f>COUNTIFS($C70:$AZ70,$BK70,Results!$T$87:$BQ$87,BR$1)/((COUNTIF(Results!$T$87:$BQ$87,BR$1)-COUNTIFS($C70:$AZ70,"N/A",Results!$T$87:$BQ$87,BR$1)))</f>
        <v>0.25</v>
      </c>
      <c r="BS70" s="70">
        <f>COUNTIFS($C70:$AZ70,$BK70,Results!$T$87:$BQ$87,BS$1)/((COUNTIF(Results!$T$87:$BQ$87,BS$1)-COUNTIFS($C70:$AZ70,"N/A",Results!$T$87:$BQ$87,BS$1)))</f>
        <v>0.625</v>
      </c>
      <c r="BT70" s="70">
        <f>COUNTIFS($C70:$AZ70,$BK70,Results!$T$87:$BQ$87,BT$1)/((COUNTIF(Results!$T$87:$BQ$87,BT$1)-COUNTIFS($C70:$AZ70,"N/A",Results!$T$87:$BQ$87,BT$1)))</f>
        <v>0.23076923076923078</v>
      </c>
      <c r="BU70" s="70">
        <f>COUNTIFS($C70:$AZ70,$BK70,Results!$T$89:$BQ$89,BU$1)/((COUNTIF(Results!$T$89:$BQ$89,BU$1)-COUNTIFS($C70:$AZ70,"N/A",Results!$T$89:$BQ$89,BU$1)))</f>
        <v>0.2</v>
      </c>
      <c r="BV70" s="70">
        <f>COUNTIFS($C70:$AZ70,$BK70,Results!$T$89:$BQ$89,BV$1)/((COUNTIF(Results!$T$89:$BQ$89,BV$1)-COUNTIFS($C70:$AZ70,"N/A",Results!$T$89:$BQ$89,BV$1)))</f>
        <v>0.40909090909090912</v>
      </c>
      <c r="BW70" s="70">
        <f>COUNTIFS($C70:$AZ70,$BK70,Results!$T$89:$BQ$89,BW$1)/((COUNTIF(Results!$T$89:$BQ$89,BW$1)-COUNTIFS($C70:$AZ70,"N/A",Results!$T$89:$BQ$89,BW$1)))</f>
        <v>0.33333333333333331</v>
      </c>
      <c r="BX70" s="70">
        <f>COUNTIFS($C70:$AZ70,$BK70,Results!$T$89:$BQ$89,BX$1)/((COUNTIF(Results!$T$89:$BQ$89,BX$1)-COUNTIFS($C70:$AZ70,"N/A",Results!$T$89:$BQ$89,BX$1)))</f>
        <v>0.25</v>
      </c>
      <c r="BY70" s="70">
        <f>COUNTIFS($C70:$AZ70,$BK70,Results!$T$90:$BQ$90,BY$1)/((COUNTIF(Results!$T$90:$BQ$90,BY$1)-COUNTIFS($C70:$AZ70,"N/A",Results!$T$90:$BQ$90,BY$1)))</f>
        <v>0.35294117647058826</v>
      </c>
      <c r="BZ70" s="70">
        <f>COUNTIFS($C70:$AZ70,$BK70,Results!$T$90:$BQ$90,BZ$1)/((COUNTIF(Results!$T$90:$BQ$90,BZ$1)-COUNTIFS($C70:$AZ70,"N/A",Results!$T$90:$BQ$90,BZ$1)))</f>
        <v>0.23529411764705882</v>
      </c>
      <c r="CA70" s="70">
        <f>COUNTIFS($C70:$AZ70,$BK70,Results!$T$90:$BQ$90,CA$1)/((COUNTIF(Results!$T$90:$BQ$90,CA$1)-COUNTIFS($C70:$AZ70,"N/A",Results!$T$90:$BQ$90,CA$1)))</f>
        <v>0.375</v>
      </c>
      <c r="CB70" s="70">
        <f>COUNTIFS($C70:$AZ70,$BK70,Results!$T$91:$BQ$91,CB$1)/((COUNTIF(Results!$T$91:$BQ$91,CB$1)-COUNTIFS($C70:$AZ70,"N/A",Results!$T$91:$BQ$91,CB$1)))</f>
        <v>0.23529411764705882</v>
      </c>
      <c r="CC70" s="70">
        <f>COUNTIFS($C70:$AZ70,$BK70,Results!$T$91:$BQ$91,CC$1)/((COUNTIF(Results!$T$91:$BQ$91,CC$1)-COUNTIFS($C70:$AZ70,"N/A",Results!$T$91:$BQ$91,CC$1)))</f>
        <v>0.35294117647058826</v>
      </c>
      <c r="CD70" s="37"/>
    </row>
    <row r="71" spans="1:82" x14ac:dyDescent="0.3">
      <c r="A71" s="37" t="s">
        <v>372</v>
      </c>
      <c r="B71" s="45" t="s">
        <v>169</v>
      </c>
      <c r="C71" s="25" t="str">
        <f>INDEX(Monitoring_eng!$A$1:$CX$78,MATCH(Analysis!$A71,Monitoring_eng!$A:$A,0),MATCH(Analysis!C$1,Monitoring_eng!$1:$1,0))</f>
        <v>no</v>
      </c>
      <c r="D71" s="25" t="str">
        <f>INDEX(Monitoring_eng!$A$1:$CX$78,MATCH(Analysis!$A71,Monitoring_eng!$A:$A,0),MATCH(Analysis!D$1,Monitoring_eng!$1:$1,0))</f>
        <v>yes</v>
      </c>
      <c r="E71" s="25" t="str">
        <f>INDEX(Monitoring_eng!$A$1:$CX$78,MATCH(Analysis!$A71,Monitoring_eng!$A:$A,0),MATCH(Analysis!E$1,Monitoring_eng!$1:$1,0))</f>
        <v>no</v>
      </c>
      <c r="F71" s="25" t="str">
        <f>INDEX(Monitoring_eng!$A$1:$CX$78,MATCH(Analysis!$A71,Monitoring_eng!$A:$A,0),MATCH(Analysis!F$1,Monitoring_eng!$1:$1,0))</f>
        <v>no</v>
      </c>
      <c r="G71" s="25" t="str">
        <f>INDEX(Monitoring_eng!$A$1:$CX$78,MATCH(Analysis!$A71,Monitoring_eng!$A:$A,0),MATCH(Analysis!G$1,Monitoring_eng!$1:$1,0))</f>
        <v>yes</v>
      </c>
      <c r="H71" s="25" t="str">
        <f>INDEX(Monitoring_eng!$A$1:$CX$78,MATCH(Analysis!$A71,Monitoring_eng!$A:$A,0),MATCH(Analysis!H$1,Monitoring_eng!$1:$1,0))</f>
        <v>yes</v>
      </c>
      <c r="I71" s="25" t="str">
        <f>INDEX(Monitoring_eng!$A$1:$CX$78,MATCH(Analysis!$A71,Monitoring_eng!$A:$A,0),MATCH(Analysis!I$1,Monitoring_eng!$1:$1,0))</f>
        <v>no</v>
      </c>
      <c r="J71" s="25" t="str">
        <f>INDEX(Monitoring_eng!$A$1:$CX$78,MATCH(Analysis!$A71,Monitoring_eng!$A:$A,0),MATCH(Analysis!J$1,Monitoring_eng!$1:$1,0))</f>
        <v>yes</v>
      </c>
      <c r="K71" s="25" t="str">
        <f>INDEX(Monitoring_eng!$A$1:$CX$78,MATCH(Analysis!$A71,Monitoring_eng!$A:$A,0),MATCH(Analysis!K$1,Monitoring_eng!$1:$1,0))</f>
        <v>yes</v>
      </c>
      <c r="L71" s="25" t="str">
        <f>INDEX(Monitoring_eng!$A$1:$CX$78,MATCH(Analysis!$A71,Monitoring_eng!$A:$A,0),MATCH(Analysis!L$1,Monitoring_eng!$1:$1,0))</f>
        <v>no</v>
      </c>
      <c r="M71" s="25" t="str">
        <f>INDEX(Monitoring_eng!$A$1:$CX$78,MATCH(Analysis!$A71,Monitoring_eng!$A:$A,0),MATCH(Analysis!M$1,Monitoring_eng!$1:$1,0))</f>
        <v>yes</v>
      </c>
      <c r="N71" s="25" t="str">
        <f>INDEX(Monitoring_eng!$A$1:$CX$78,MATCH(Analysis!$A71,Monitoring_eng!$A:$A,0),MATCH(Analysis!N$1,Monitoring_eng!$1:$1,0))</f>
        <v>no</v>
      </c>
      <c r="O71" s="25" t="str">
        <f>INDEX(Monitoring_eng!$A$1:$CX$78,MATCH(Analysis!$A71,Monitoring_eng!$A:$A,0),MATCH(Analysis!O$1,Monitoring_eng!$1:$1,0))</f>
        <v>yes</v>
      </c>
      <c r="P71" s="25" t="str">
        <f>INDEX(Monitoring_eng!$A$1:$CX$78,MATCH(Analysis!$A71,Monitoring_eng!$A:$A,0),MATCH(Analysis!P$1,Monitoring_eng!$1:$1,0))</f>
        <v>yes</v>
      </c>
      <c r="Q71" s="25" t="str">
        <f>INDEX(Monitoring_eng!$A$1:$CX$78,MATCH(Analysis!$A71,Monitoring_eng!$A:$A,0),MATCH(Analysis!Q$1,Monitoring_eng!$1:$1,0))</f>
        <v>yes</v>
      </c>
      <c r="R71" s="25" t="str">
        <f>INDEX(Monitoring_eng!$A$1:$CX$78,MATCH(Analysis!$A71,Monitoring_eng!$A:$A,0),MATCH(Analysis!R$1,Monitoring_eng!$1:$1,0))</f>
        <v>yes</v>
      </c>
      <c r="S71" s="25" t="str">
        <f>INDEX(Monitoring_eng!$A$1:$CX$78,MATCH(Analysis!$A71,Monitoring_eng!$A:$A,0),MATCH(Analysis!S$1,Monitoring_eng!$1:$1,0))</f>
        <v>no</v>
      </c>
      <c r="T71" s="25" t="str">
        <f>INDEX(Monitoring_eng!$A$1:$CX$78,MATCH(Analysis!$A71,Monitoring_eng!$A:$A,0),MATCH(Analysis!T$1,Monitoring_eng!$1:$1,0))</f>
        <v>yes</v>
      </c>
      <c r="U71" s="25" t="str">
        <f>INDEX(Monitoring_eng!$A$1:$CX$78,MATCH(Analysis!$A71,Monitoring_eng!$A:$A,0),MATCH(Analysis!U$1,Monitoring_eng!$1:$1,0))</f>
        <v>yes</v>
      </c>
      <c r="V71" s="25" t="str">
        <f>INDEX(Monitoring_eng!$A$1:$CX$78,MATCH(Analysis!$A71,Monitoring_eng!$A:$A,0),MATCH(Analysis!V$1,Monitoring_eng!$1:$1,0))</f>
        <v>yes</v>
      </c>
      <c r="W71" s="25" t="str">
        <f>INDEX(Monitoring_eng!$A$1:$CX$78,MATCH(Analysis!$A71,Monitoring_eng!$A:$A,0),MATCH(Analysis!W$1,Monitoring_eng!$1:$1,0))</f>
        <v>yes</v>
      </c>
      <c r="X71" s="25" t="str">
        <f>INDEX(Monitoring_eng!$A$1:$CX$78,MATCH(Analysis!$A71,Monitoring_eng!$A:$A,0),MATCH(Analysis!X$1,Monitoring_eng!$1:$1,0))</f>
        <v>yes</v>
      </c>
      <c r="Y71" s="25" t="str">
        <f>INDEX(Monitoring_eng!$A$1:$CX$78,MATCH(Analysis!$A71,Monitoring_eng!$A:$A,0),MATCH(Analysis!Y$1,Monitoring_eng!$1:$1,0))</f>
        <v>no</v>
      </c>
      <c r="Z71" s="25" t="str">
        <f>INDEX(Monitoring_eng!$A$1:$CX$78,MATCH(Analysis!$A71,Monitoring_eng!$A:$A,0),MATCH(Analysis!Z$1,Monitoring_eng!$1:$1,0))</f>
        <v>no</v>
      </c>
      <c r="AA71" s="25" t="str">
        <f>INDEX(Monitoring_eng!$A$1:$CX$78,MATCH(Analysis!$A71,Monitoring_eng!$A:$A,0),MATCH(Analysis!AA$1,Monitoring_eng!$1:$1,0))</f>
        <v>partially</v>
      </c>
      <c r="AB71" s="25" t="str">
        <f>INDEX(Monitoring_eng!$A$1:$CX$78,MATCH(Analysis!$A71,Monitoring_eng!$A:$A,0),MATCH(Analysis!AB$1,Monitoring_eng!$1:$1,0))</f>
        <v>yes</v>
      </c>
      <c r="AC71" s="25" t="str">
        <f>INDEX(Monitoring_eng!$A$1:$CX$78,MATCH(Analysis!$A71,Monitoring_eng!$A:$A,0),MATCH(Analysis!AC$1,Monitoring_eng!$1:$1,0))</f>
        <v>yes</v>
      </c>
      <c r="AD71" s="25" t="str">
        <f>INDEX(Monitoring_eng!$A$1:$CX$78,MATCH(Analysis!$A71,Monitoring_eng!$A:$A,0),MATCH(Analysis!AD$1,Monitoring_eng!$1:$1,0))</f>
        <v>yes</v>
      </c>
      <c r="AE71" s="25" t="str">
        <f>INDEX(Monitoring_eng!$A$1:$CX$78,MATCH(Analysis!$A71,Monitoring_eng!$A:$A,0),MATCH(Analysis!AE$1,Monitoring_eng!$1:$1,0))</f>
        <v>no</v>
      </c>
      <c r="AF71" s="25" t="str">
        <f>INDEX(Monitoring_eng!$A$1:$CX$78,MATCH(Analysis!$A71,Monitoring_eng!$A:$A,0),MATCH(Analysis!AF$1,Monitoring_eng!$1:$1,0))</f>
        <v>no</v>
      </c>
      <c r="AG71" s="25" t="str">
        <f>INDEX(Monitoring_eng!$A$1:$CX$78,MATCH(Analysis!$A71,Monitoring_eng!$A:$A,0),MATCH(Analysis!AG$1,Monitoring_eng!$1:$1,0))</f>
        <v>no</v>
      </c>
      <c r="AH71" s="25" t="str">
        <f>INDEX(Monitoring_eng!$A$1:$CX$78,MATCH(Analysis!$A71,Monitoring_eng!$A:$A,0),MATCH(Analysis!AH$1,Monitoring_eng!$1:$1,0))</f>
        <v>no</v>
      </c>
      <c r="AI71" s="25" t="str">
        <f>INDEX(Monitoring_eng!$A$1:$CX$78,MATCH(Analysis!$A71,Monitoring_eng!$A:$A,0),MATCH(Analysis!AI$1,Monitoring_eng!$1:$1,0))</f>
        <v>yes</v>
      </c>
      <c r="AJ71" s="25" t="str">
        <f>INDEX(Monitoring_eng!$A$1:$CX$78,MATCH(Analysis!$A71,Monitoring_eng!$A:$A,0),MATCH(Analysis!AJ$1,Monitoring_eng!$1:$1,0))</f>
        <v>no</v>
      </c>
      <c r="AK71" s="25" t="str">
        <f>INDEX(Monitoring_eng!$A$1:$CX$78,MATCH(Analysis!$A71,Monitoring_eng!$A:$A,0),MATCH(Analysis!AK$1,Monitoring_eng!$1:$1,0))</f>
        <v>yes</v>
      </c>
      <c r="AL71" s="25" t="str">
        <f>INDEX(Monitoring_eng!$A$1:$CX$78,MATCH(Analysis!$A71,Monitoring_eng!$A:$A,0),MATCH(Analysis!AL$1,Monitoring_eng!$1:$1,0))</f>
        <v>yes</v>
      </c>
      <c r="AM71" s="25" t="str">
        <f>INDEX(Monitoring_eng!$A$1:$CX$78,MATCH(Analysis!$A71,Monitoring_eng!$A:$A,0),MATCH(Analysis!AM$1,Monitoring_eng!$1:$1,0))</f>
        <v>no</v>
      </c>
      <c r="AN71" s="25" t="str">
        <f>INDEX(Monitoring_eng!$A$1:$CX$78,MATCH(Analysis!$A71,Monitoring_eng!$A:$A,0),MATCH(Analysis!AN$1,Monitoring_eng!$1:$1,0))</f>
        <v>no</v>
      </c>
      <c r="AO71" s="25" t="str">
        <f>INDEX(Monitoring_eng!$A$1:$CX$78,MATCH(Analysis!$A71,Monitoring_eng!$A:$A,0),MATCH(Analysis!AO$1,Monitoring_eng!$1:$1,0))</f>
        <v>yes</v>
      </c>
      <c r="AP71" s="25" t="str">
        <f>INDEX(Monitoring_eng!$A$1:$CX$78,MATCH(Analysis!$A71,Monitoring_eng!$A:$A,0),MATCH(Analysis!AP$1,Monitoring_eng!$1:$1,0))</f>
        <v>yes</v>
      </c>
      <c r="AQ71" s="25" t="str">
        <f>INDEX(Monitoring_eng!$A$1:$CX$78,MATCH(Analysis!$A71,Monitoring_eng!$A:$A,0),MATCH(Analysis!AQ$1,Monitoring_eng!$1:$1,0))</f>
        <v>yes</v>
      </c>
      <c r="AR71" s="25" t="str">
        <f>INDEX(Monitoring_eng!$A$1:$CX$78,MATCH(Analysis!$A71,Monitoring_eng!$A:$A,0),MATCH(Analysis!AR$1,Monitoring_eng!$1:$1,0))</f>
        <v>yes</v>
      </c>
      <c r="AS71" s="25" t="str">
        <f>INDEX(Monitoring_eng!$A$1:$CX$78,MATCH(Analysis!$A71,Monitoring_eng!$A:$A,0),MATCH(Analysis!AS$1,Monitoring_eng!$1:$1,0))</f>
        <v>no</v>
      </c>
      <c r="AT71" s="25" t="str">
        <f>INDEX(Monitoring_eng!$A$1:$CX$78,MATCH(Analysis!$A71,Monitoring_eng!$A:$A,0),MATCH(Analysis!AT$1,Monitoring_eng!$1:$1,0))</f>
        <v>yes</v>
      </c>
      <c r="AU71" s="25" t="str">
        <f>INDEX(Monitoring_eng!$A$1:$CX$78,MATCH(Analysis!$A71,Monitoring_eng!$A:$A,0),MATCH(Analysis!AU$1,Monitoring_eng!$1:$1,0))</f>
        <v>yes</v>
      </c>
      <c r="AV71" s="25" t="str">
        <f>INDEX(Monitoring_eng!$A$1:$CX$78,MATCH(Analysis!$A71,Monitoring_eng!$A:$A,0),MATCH(Analysis!AV$1,Monitoring_eng!$1:$1,0))</f>
        <v>yes</v>
      </c>
      <c r="AW71" s="25" t="str">
        <f>INDEX(Monitoring_eng!$A$1:$CX$78,MATCH(Analysis!$A71,Monitoring_eng!$A:$A,0),MATCH(Analysis!AW$1,Monitoring_eng!$1:$1,0))</f>
        <v>yes</v>
      </c>
      <c r="AX71" s="25" t="str">
        <f>INDEX(Monitoring_eng!$A$1:$CX$78,MATCH(Analysis!$A71,Monitoring_eng!$A:$A,0),MATCH(Analysis!AX$1,Monitoring_eng!$1:$1,0))</f>
        <v>no</v>
      </c>
      <c r="AY71" s="25" t="str">
        <f>INDEX(Monitoring_eng!$A$1:$CX$78,MATCH(Analysis!$A71,Monitoring_eng!$A:$A,0),MATCH(Analysis!AY$1,Monitoring_eng!$1:$1,0))</f>
        <v>yes</v>
      </c>
      <c r="AZ71" s="25" t="str">
        <f>INDEX(Monitoring_eng!$A$1:$CX$78,MATCH(Analysis!$A71,Monitoring_eng!$A:$A,0),MATCH(Analysis!AZ$1,Monitoring_eng!$1:$1,0))</f>
        <v>yes</v>
      </c>
      <c r="BA71" s="37" t="s">
        <v>621</v>
      </c>
      <c r="BB71" s="37">
        <f t="shared" si="12"/>
        <v>31</v>
      </c>
      <c r="BC71" s="37" t="s">
        <v>622</v>
      </c>
      <c r="BD71" s="37">
        <f t="shared" si="13"/>
        <v>18</v>
      </c>
      <c r="BE71" s="37" t="s">
        <v>623</v>
      </c>
      <c r="BF71" s="37">
        <f t="shared" si="14"/>
        <v>1</v>
      </c>
      <c r="BG71" s="37" t="s">
        <v>755</v>
      </c>
      <c r="BH71" s="37">
        <f t="shared" si="15"/>
        <v>0</v>
      </c>
      <c r="BI71" s="37">
        <f t="shared" si="16"/>
        <v>50</v>
      </c>
      <c r="BJ71" s="37">
        <f t="shared" si="17"/>
        <v>50</v>
      </c>
      <c r="BK71" s="37" t="str">
        <f t="shared" si="18"/>
        <v>yes</v>
      </c>
      <c r="BL71" s="37" t="str">
        <f t="shared" si="19"/>
        <v>no</v>
      </c>
      <c r="BM71" s="37">
        <f t="shared" si="20"/>
        <v>31</v>
      </c>
      <c r="BN71" s="37">
        <f t="shared" si="21"/>
        <v>18</v>
      </c>
      <c r="BO71" s="69">
        <f t="shared" si="22"/>
        <v>0.62</v>
      </c>
      <c r="BP71" s="69">
        <f t="shared" si="23"/>
        <v>0.36</v>
      </c>
      <c r="BQ71" s="70">
        <f>COUNTIFS($C71:$AZ71,$BK71,Results!$T$87:$BQ$87,BQ$1)/((COUNTIF(Results!$T$87:$BQ$87,BQ$1)-COUNTIFS($C71:$AZ71,"N/A",Results!$T$87:$BQ$87,BQ$1)))</f>
        <v>0.70588235294117652</v>
      </c>
      <c r="BR71" s="70">
        <f>COUNTIFS($C71:$AZ71,$BK71,Results!$T$87:$BQ$87,BR$1)/((COUNTIF(Results!$T$87:$BQ$87,BR$1)-COUNTIFS($C71:$AZ71,"N/A",Results!$T$87:$BQ$87,BR$1)))</f>
        <v>0.58333333333333337</v>
      </c>
      <c r="BS71" s="70">
        <f>COUNTIFS($C71:$AZ71,$BK71,Results!$T$87:$BQ$87,BS$1)/((COUNTIF(Results!$T$87:$BQ$87,BS$1)-COUNTIFS($C71:$AZ71,"N/A",Results!$T$87:$BQ$87,BS$1)))</f>
        <v>0.625</v>
      </c>
      <c r="BT71" s="70">
        <f>COUNTIFS($C71:$AZ71,$BK71,Results!$T$87:$BQ$87,BT$1)/((COUNTIF(Results!$T$87:$BQ$87,BT$1)-COUNTIFS($C71:$AZ71,"N/A",Results!$T$87:$BQ$87,BT$1)))</f>
        <v>0.53846153846153844</v>
      </c>
      <c r="BU71" s="70">
        <f>COUNTIFS($C71:$AZ71,$BK71,Results!$T$89:$BQ$89,BU$1)/((COUNTIF(Results!$T$89:$BQ$89,BU$1)-COUNTIFS($C71:$AZ71,"N/A",Results!$T$89:$BQ$89,BU$1)))</f>
        <v>0.46666666666666667</v>
      </c>
      <c r="BV71" s="70">
        <f>COUNTIFS($C71:$AZ71,$BK71,Results!$T$89:$BQ$89,BV$1)/((COUNTIF(Results!$T$89:$BQ$89,BV$1)-COUNTIFS($C71:$AZ71,"N/A",Results!$T$89:$BQ$89,BV$1)))</f>
        <v>0.63636363636363635</v>
      </c>
      <c r="BW71" s="70">
        <f>COUNTIFS($C71:$AZ71,$BK71,Results!$T$89:$BQ$89,BW$1)/((COUNTIF(Results!$T$89:$BQ$89,BW$1)-COUNTIFS($C71:$AZ71,"N/A",Results!$T$89:$BQ$89,BW$1)))</f>
        <v>0.77777777777777779</v>
      </c>
      <c r="BX71" s="70">
        <f>COUNTIFS($C71:$AZ71,$BK71,Results!$T$89:$BQ$89,BX$1)/((COUNTIF(Results!$T$89:$BQ$89,BX$1)-COUNTIFS($C71:$AZ71,"N/A",Results!$T$89:$BQ$89,BX$1)))</f>
        <v>0.75</v>
      </c>
      <c r="BY71" s="70">
        <f>COUNTIFS($C71:$AZ71,$BK71,Results!$T$90:$BQ$90,BY$1)/((COUNTIF(Results!$T$90:$BQ$90,BY$1)-COUNTIFS($C71:$AZ71,"N/A",Results!$T$90:$BQ$90,BY$1)))</f>
        <v>0.70588235294117652</v>
      </c>
      <c r="BZ71" s="70">
        <f>COUNTIFS($C71:$AZ71,$BK71,Results!$T$90:$BQ$90,BZ$1)/((COUNTIF(Results!$T$90:$BQ$90,BZ$1)-COUNTIFS($C71:$AZ71,"N/A",Results!$T$90:$BQ$90,BZ$1)))</f>
        <v>0.47058823529411764</v>
      </c>
      <c r="CA71" s="70">
        <f>COUNTIFS($C71:$AZ71,$BK71,Results!$T$90:$BQ$90,CA$1)/((COUNTIF(Results!$T$90:$BQ$90,CA$1)-COUNTIFS($C71:$AZ71,"N/A",Results!$T$90:$BQ$90,CA$1)))</f>
        <v>0.6875</v>
      </c>
      <c r="CB71" s="70">
        <f>COUNTIFS($C71:$AZ71,$BK71,Results!$T$91:$BQ$91,CB$1)/((COUNTIF(Results!$T$91:$BQ$91,CB$1)-COUNTIFS($C71:$AZ71,"N/A",Results!$T$91:$BQ$91,CB$1)))</f>
        <v>0.47058823529411764</v>
      </c>
      <c r="CC71" s="70">
        <f>COUNTIFS($C71:$AZ71,$BK71,Results!$T$91:$BQ$91,CC$1)/((COUNTIF(Results!$T$91:$BQ$91,CC$1)-COUNTIFS($C71:$AZ71,"N/A",Results!$T$91:$BQ$91,CC$1)))</f>
        <v>0.70588235294117652</v>
      </c>
      <c r="CD71" s="37"/>
    </row>
    <row r="72" spans="1:82" x14ac:dyDescent="0.3">
      <c r="A72" s="37" t="s">
        <v>373</v>
      </c>
      <c r="B72" s="54" t="s">
        <v>170</v>
      </c>
      <c r="C72" s="25" t="str">
        <f>INDEX(Monitoring_eng!$A$1:$CX$78,MATCH(Analysis!$A72,Monitoring_eng!$A:$A,0),MATCH(Analysis!C$1,Monitoring_eng!$1:$1,0))</f>
        <v>yes</v>
      </c>
      <c r="D72" s="25" t="str">
        <f>INDEX(Monitoring_eng!$A$1:$CX$78,MATCH(Analysis!$A72,Monitoring_eng!$A:$A,0),MATCH(Analysis!D$1,Monitoring_eng!$1:$1,0))</f>
        <v>yes</v>
      </c>
      <c r="E72" s="25" t="str">
        <f>INDEX(Monitoring_eng!$A$1:$CX$78,MATCH(Analysis!$A72,Monitoring_eng!$A:$A,0),MATCH(Analysis!E$1,Monitoring_eng!$1:$1,0))</f>
        <v>yes</v>
      </c>
      <c r="F72" s="25" t="str">
        <f>INDEX(Monitoring_eng!$A$1:$CX$78,MATCH(Analysis!$A72,Monitoring_eng!$A:$A,0),MATCH(Analysis!F$1,Monitoring_eng!$1:$1,0))</f>
        <v>yes</v>
      </c>
      <c r="G72" s="25" t="str">
        <f>INDEX(Monitoring_eng!$A$1:$CX$78,MATCH(Analysis!$A72,Monitoring_eng!$A:$A,0),MATCH(Analysis!G$1,Monitoring_eng!$1:$1,0))</f>
        <v>yes</v>
      </c>
      <c r="H72" s="25" t="str">
        <f>INDEX(Monitoring_eng!$A$1:$CX$78,MATCH(Analysis!$A72,Monitoring_eng!$A:$A,0),MATCH(Analysis!H$1,Monitoring_eng!$1:$1,0))</f>
        <v>yes</v>
      </c>
      <c r="I72" s="25" t="str">
        <f>INDEX(Monitoring_eng!$A$1:$CX$78,MATCH(Analysis!$A72,Monitoring_eng!$A:$A,0),MATCH(Analysis!I$1,Monitoring_eng!$1:$1,0))</f>
        <v>yes</v>
      </c>
      <c r="J72" s="25" t="str">
        <f>INDEX(Monitoring_eng!$A$1:$CX$78,MATCH(Analysis!$A72,Monitoring_eng!$A:$A,0),MATCH(Analysis!J$1,Monitoring_eng!$1:$1,0))</f>
        <v>yes</v>
      </c>
      <c r="K72" s="25" t="str">
        <f>INDEX(Monitoring_eng!$A$1:$CX$78,MATCH(Analysis!$A72,Monitoring_eng!$A:$A,0),MATCH(Analysis!K$1,Monitoring_eng!$1:$1,0))</f>
        <v>yes</v>
      </c>
      <c r="L72" s="25" t="str">
        <f>INDEX(Monitoring_eng!$A$1:$CX$78,MATCH(Analysis!$A72,Monitoring_eng!$A:$A,0),MATCH(Analysis!L$1,Monitoring_eng!$1:$1,0))</f>
        <v>yes</v>
      </c>
      <c r="M72" s="25" t="str">
        <f>INDEX(Monitoring_eng!$A$1:$CX$78,MATCH(Analysis!$A72,Monitoring_eng!$A:$A,0),MATCH(Analysis!M$1,Monitoring_eng!$1:$1,0))</f>
        <v>yes</v>
      </c>
      <c r="N72" s="25" t="str">
        <f>INDEX(Monitoring_eng!$A$1:$CX$78,MATCH(Analysis!$A72,Monitoring_eng!$A:$A,0),MATCH(Analysis!N$1,Monitoring_eng!$1:$1,0))</f>
        <v>partially</v>
      </c>
      <c r="O72" s="25" t="str">
        <f>INDEX(Monitoring_eng!$A$1:$CX$78,MATCH(Analysis!$A72,Monitoring_eng!$A:$A,0),MATCH(Analysis!O$1,Monitoring_eng!$1:$1,0))</f>
        <v>yes</v>
      </c>
      <c r="P72" s="25" t="str">
        <f>INDEX(Monitoring_eng!$A$1:$CX$78,MATCH(Analysis!$A72,Monitoring_eng!$A:$A,0),MATCH(Analysis!P$1,Monitoring_eng!$1:$1,0))</f>
        <v>yes</v>
      </c>
      <c r="Q72" s="25" t="str">
        <f>INDEX(Monitoring_eng!$A$1:$CX$78,MATCH(Analysis!$A72,Monitoring_eng!$A:$A,0),MATCH(Analysis!Q$1,Monitoring_eng!$1:$1,0))</f>
        <v>yes</v>
      </c>
      <c r="R72" s="25" t="str">
        <f>INDEX(Monitoring_eng!$A$1:$CX$78,MATCH(Analysis!$A72,Monitoring_eng!$A:$A,0),MATCH(Analysis!R$1,Monitoring_eng!$1:$1,0))</f>
        <v>yes</v>
      </c>
      <c r="S72" s="25" t="str">
        <f>INDEX(Monitoring_eng!$A$1:$CX$78,MATCH(Analysis!$A72,Monitoring_eng!$A:$A,0),MATCH(Analysis!S$1,Monitoring_eng!$1:$1,0))</f>
        <v>yes</v>
      </c>
      <c r="T72" s="25" t="str">
        <f>INDEX(Monitoring_eng!$A$1:$CX$78,MATCH(Analysis!$A72,Monitoring_eng!$A:$A,0),MATCH(Analysis!T$1,Monitoring_eng!$1:$1,0))</f>
        <v>yes</v>
      </c>
      <c r="U72" s="25" t="str">
        <f>INDEX(Monitoring_eng!$A$1:$CX$78,MATCH(Analysis!$A72,Monitoring_eng!$A:$A,0),MATCH(Analysis!U$1,Monitoring_eng!$1:$1,0))</f>
        <v>yes</v>
      </c>
      <c r="V72" s="25" t="str">
        <f>INDEX(Monitoring_eng!$A$1:$CX$78,MATCH(Analysis!$A72,Monitoring_eng!$A:$A,0),MATCH(Analysis!V$1,Monitoring_eng!$1:$1,0))</f>
        <v>yes</v>
      </c>
      <c r="W72" s="25" t="str">
        <f>INDEX(Monitoring_eng!$A$1:$CX$78,MATCH(Analysis!$A72,Monitoring_eng!$A:$A,0),MATCH(Analysis!W$1,Monitoring_eng!$1:$1,0))</f>
        <v>yes</v>
      </c>
      <c r="X72" s="25" t="str">
        <f>INDEX(Monitoring_eng!$A$1:$CX$78,MATCH(Analysis!$A72,Monitoring_eng!$A:$A,0),MATCH(Analysis!X$1,Monitoring_eng!$1:$1,0))</f>
        <v>yes</v>
      </c>
      <c r="Y72" s="25" t="str">
        <f>INDEX(Monitoring_eng!$A$1:$CX$78,MATCH(Analysis!$A72,Monitoring_eng!$A:$A,0),MATCH(Analysis!Y$1,Monitoring_eng!$1:$1,0))</f>
        <v>yes</v>
      </c>
      <c r="Z72" s="25" t="str">
        <f>INDEX(Monitoring_eng!$A$1:$CX$78,MATCH(Analysis!$A72,Monitoring_eng!$A:$A,0),MATCH(Analysis!Z$1,Monitoring_eng!$1:$1,0))</f>
        <v>yes</v>
      </c>
      <c r="AA72" s="25" t="str">
        <f>INDEX(Monitoring_eng!$A$1:$CX$78,MATCH(Analysis!$A72,Monitoring_eng!$A:$A,0),MATCH(Analysis!AA$1,Monitoring_eng!$1:$1,0))</f>
        <v>yes</v>
      </c>
      <c r="AB72" s="25" t="str">
        <f>INDEX(Monitoring_eng!$A$1:$CX$78,MATCH(Analysis!$A72,Monitoring_eng!$A:$A,0),MATCH(Analysis!AB$1,Monitoring_eng!$1:$1,0))</f>
        <v>yes</v>
      </c>
      <c r="AC72" s="25" t="str">
        <f>INDEX(Monitoring_eng!$A$1:$CX$78,MATCH(Analysis!$A72,Monitoring_eng!$A:$A,0),MATCH(Analysis!AC$1,Monitoring_eng!$1:$1,0))</f>
        <v>yes</v>
      </c>
      <c r="AD72" s="25" t="str">
        <f>INDEX(Monitoring_eng!$A$1:$CX$78,MATCH(Analysis!$A72,Monitoring_eng!$A:$A,0),MATCH(Analysis!AD$1,Monitoring_eng!$1:$1,0))</f>
        <v>yes</v>
      </c>
      <c r="AE72" s="25" t="str">
        <f>INDEX(Monitoring_eng!$A$1:$CX$78,MATCH(Analysis!$A72,Monitoring_eng!$A:$A,0),MATCH(Analysis!AE$1,Monitoring_eng!$1:$1,0))</f>
        <v>yes</v>
      </c>
      <c r="AF72" s="25" t="str">
        <f>INDEX(Monitoring_eng!$A$1:$CX$78,MATCH(Analysis!$A72,Monitoring_eng!$A:$A,0),MATCH(Analysis!AF$1,Monitoring_eng!$1:$1,0))</f>
        <v>yes</v>
      </c>
      <c r="AG72" s="25" t="str">
        <f>INDEX(Monitoring_eng!$A$1:$CX$78,MATCH(Analysis!$A72,Monitoring_eng!$A:$A,0),MATCH(Analysis!AG$1,Monitoring_eng!$1:$1,0))</f>
        <v>yes</v>
      </c>
      <c r="AH72" s="25" t="str">
        <f>INDEX(Monitoring_eng!$A$1:$CX$78,MATCH(Analysis!$A72,Monitoring_eng!$A:$A,0),MATCH(Analysis!AH$1,Monitoring_eng!$1:$1,0))</f>
        <v>yes</v>
      </c>
      <c r="AI72" s="25" t="str">
        <f>INDEX(Monitoring_eng!$A$1:$CX$78,MATCH(Analysis!$A72,Monitoring_eng!$A:$A,0),MATCH(Analysis!AI$1,Monitoring_eng!$1:$1,0))</f>
        <v>partially</v>
      </c>
      <c r="AJ72" s="25" t="str">
        <f>INDEX(Monitoring_eng!$A$1:$CX$78,MATCH(Analysis!$A72,Monitoring_eng!$A:$A,0),MATCH(Analysis!AJ$1,Monitoring_eng!$1:$1,0))</f>
        <v>yes</v>
      </c>
      <c r="AK72" s="25" t="str">
        <f>INDEX(Monitoring_eng!$A$1:$CX$78,MATCH(Analysis!$A72,Monitoring_eng!$A:$A,0),MATCH(Analysis!AK$1,Monitoring_eng!$1:$1,0))</f>
        <v>yes</v>
      </c>
      <c r="AL72" s="25" t="str">
        <f>INDEX(Monitoring_eng!$A$1:$CX$78,MATCH(Analysis!$A72,Monitoring_eng!$A:$A,0),MATCH(Analysis!AL$1,Monitoring_eng!$1:$1,0))</f>
        <v>yes</v>
      </c>
      <c r="AM72" s="25" t="str">
        <f>INDEX(Monitoring_eng!$A$1:$CX$78,MATCH(Analysis!$A72,Monitoring_eng!$A:$A,0),MATCH(Analysis!AM$1,Monitoring_eng!$1:$1,0))</f>
        <v>yes</v>
      </c>
      <c r="AN72" s="25" t="str">
        <f>INDEX(Monitoring_eng!$A$1:$CX$78,MATCH(Analysis!$A72,Monitoring_eng!$A:$A,0),MATCH(Analysis!AN$1,Monitoring_eng!$1:$1,0))</f>
        <v>yes</v>
      </c>
      <c r="AO72" s="25" t="str">
        <f>INDEX(Monitoring_eng!$A$1:$CX$78,MATCH(Analysis!$A72,Monitoring_eng!$A:$A,0),MATCH(Analysis!AO$1,Monitoring_eng!$1:$1,0))</f>
        <v>yes</v>
      </c>
      <c r="AP72" s="25" t="str">
        <f>INDEX(Monitoring_eng!$A$1:$CX$78,MATCH(Analysis!$A72,Monitoring_eng!$A:$A,0),MATCH(Analysis!AP$1,Monitoring_eng!$1:$1,0))</f>
        <v>yes</v>
      </c>
      <c r="AQ72" s="25" t="str">
        <f>INDEX(Monitoring_eng!$A$1:$CX$78,MATCH(Analysis!$A72,Monitoring_eng!$A:$A,0),MATCH(Analysis!AQ$1,Monitoring_eng!$1:$1,0))</f>
        <v>yes</v>
      </c>
      <c r="AR72" s="25" t="str">
        <f>INDEX(Monitoring_eng!$A$1:$CX$78,MATCH(Analysis!$A72,Monitoring_eng!$A:$A,0),MATCH(Analysis!AR$1,Monitoring_eng!$1:$1,0))</f>
        <v>yes</v>
      </c>
      <c r="AS72" s="25" t="str">
        <f>INDEX(Monitoring_eng!$A$1:$CX$78,MATCH(Analysis!$A72,Monitoring_eng!$A:$A,0),MATCH(Analysis!AS$1,Monitoring_eng!$1:$1,0))</f>
        <v>yes</v>
      </c>
      <c r="AT72" s="25" t="str">
        <f>INDEX(Monitoring_eng!$A$1:$CX$78,MATCH(Analysis!$A72,Monitoring_eng!$A:$A,0),MATCH(Analysis!AT$1,Monitoring_eng!$1:$1,0))</f>
        <v>yes</v>
      </c>
      <c r="AU72" s="25" t="str">
        <f>INDEX(Monitoring_eng!$A$1:$CX$78,MATCH(Analysis!$A72,Monitoring_eng!$A:$A,0),MATCH(Analysis!AU$1,Monitoring_eng!$1:$1,0))</f>
        <v>yes</v>
      </c>
      <c r="AV72" s="25" t="str">
        <f>INDEX(Monitoring_eng!$A$1:$CX$78,MATCH(Analysis!$A72,Monitoring_eng!$A:$A,0),MATCH(Analysis!AV$1,Monitoring_eng!$1:$1,0))</f>
        <v>yes</v>
      </c>
      <c r="AW72" s="25" t="str">
        <f>INDEX(Monitoring_eng!$A$1:$CX$78,MATCH(Analysis!$A72,Monitoring_eng!$A:$A,0),MATCH(Analysis!AW$1,Monitoring_eng!$1:$1,0))</f>
        <v>yes</v>
      </c>
      <c r="AX72" s="25" t="str">
        <f>INDEX(Monitoring_eng!$A$1:$CX$78,MATCH(Analysis!$A72,Monitoring_eng!$A:$A,0),MATCH(Analysis!AX$1,Monitoring_eng!$1:$1,0))</f>
        <v>yes</v>
      </c>
      <c r="AY72" s="25" t="str">
        <f>INDEX(Monitoring_eng!$A$1:$CX$78,MATCH(Analysis!$A72,Monitoring_eng!$A:$A,0),MATCH(Analysis!AY$1,Monitoring_eng!$1:$1,0))</f>
        <v>yes</v>
      </c>
      <c r="AZ72" s="25" t="str">
        <f>INDEX(Monitoring_eng!$A$1:$CX$78,MATCH(Analysis!$A72,Monitoring_eng!$A:$A,0),MATCH(Analysis!AZ$1,Monitoring_eng!$1:$1,0))</f>
        <v>yes</v>
      </c>
      <c r="BA72" s="37" t="s">
        <v>621</v>
      </c>
      <c r="BB72" s="37">
        <f t="shared" si="12"/>
        <v>48</v>
      </c>
      <c r="BC72" s="37" t="s">
        <v>622</v>
      </c>
      <c r="BD72" s="37">
        <f t="shared" si="13"/>
        <v>0</v>
      </c>
      <c r="BE72" s="37" t="s">
        <v>623</v>
      </c>
      <c r="BF72" s="37">
        <f t="shared" si="14"/>
        <v>2</v>
      </c>
      <c r="BG72" s="37" t="s">
        <v>755</v>
      </c>
      <c r="BH72" s="37">
        <f t="shared" si="15"/>
        <v>0</v>
      </c>
      <c r="BI72" s="37">
        <f t="shared" si="16"/>
        <v>50</v>
      </c>
      <c r="BJ72" s="37">
        <f t="shared" si="17"/>
        <v>50</v>
      </c>
      <c r="BK72" s="37" t="str">
        <f t="shared" si="18"/>
        <v>yes</v>
      </c>
      <c r="BL72" s="37" t="str">
        <f t="shared" si="19"/>
        <v>no</v>
      </c>
      <c r="BM72" s="37">
        <f t="shared" si="20"/>
        <v>48</v>
      </c>
      <c r="BN72" s="37">
        <f t="shared" si="21"/>
        <v>0</v>
      </c>
      <c r="BO72" s="69">
        <f t="shared" si="22"/>
        <v>0.96</v>
      </c>
      <c r="BP72" s="69">
        <f t="shared" si="23"/>
        <v>0</v>
      </c>
      <c r="BQ72" s="70">
        <f>COUNTIFS($C72:$AZ72,$BK72,Results!$T$87:$BQ$87,BQ$1)/((COUNTIF(Results!$T$87:$BQ$87,BQ$1)-COUNTIFS($C72:$AZ72,"N/A",Results!$T$87:$BQ$87,BQ$1)))</f>
        <v>1</v>
      </c>
      <c r="BR72" s="70">
        <f>COUNTIFS($C72:$AZ72,$BK72,Results!$T$87:$BQ$87,BR$1)/((COUNTIF(Results!$T$87:$BQ$87,BR$1)-COUNTIFS($C72:$AZ72,"N/A",Results!$T$87:$BQ$87,BR$1)))</f>
        <v>1</v>
      </c>
      <c r="BS72" s="70">
        <f>COUNTIFS($C72:$AZ72,$BK72,Results!$T$87:$BQ$87,BS$1)/((COUNTIF(Results!$T$87:$BQ$87,BS$1)-COUNTIFS($C72:$AZ72,"N/A",Results!$T$87:$BQ$87,BS$1)))</f>
        <v>1</v>
      </c>
      <c r="BT72" s="70">
        <f>COUNTIFS($C72:$AZ72,$BK72,Results!$T$87:$BQ$87,BT$1)/((COUNTIF(Results!$T$87:$BQ$87,BT$1)-COUNTIFS($C72:$AZ72,"N/A",Results!$T$87:$BQ$87,BT$1)))</f>
        <v>0.84615384615384615</v>
      </c>
      <c r="BU72" s="70">
        <f>COUNTIFS($C72:$AZ72,$BK72,Results!$T$89:$BQ$89,BU$1)/((COUNTIF(Results!$T$89:$BQ$89,BU$1)-COUNTIFS($C72:$AZ72,"N/A",Results!$T$89:$BQ$89,BU$1)))</f>
        <v>0.93333333333333335</v>
      </c>
      <c r="BV72" s="70">
        <f>COUNTIFS($C72:$AZ72,$BK72,Results!$T$89:$BQ$89,BV$1)/((COUNTIF(Results!$T$89:$BQ$89,BV$1)-COUNTIFS($C72:$AZ72,"N/A",Results!$T$89:$BQ$89,BV$1)))</f>
        <v>1</v>
      </c>
      <c r="BW72" s="70">
        <f>COUNTIFS($C72:$AZ72,$BK72,Results!$T$89:$BQ$89,BW$1)/((COUNTIF(Results!$T$89:$BQ$89,BW$1)-COUNTIFS($C72:$AZ72,"N/A",Results!$T$89:$BQ$89,BW$1)))</f>
        <v>1</v>
      </c>
      <c r="BX72" s="70">
        <f>COUNTIFS($C72:$AZ72,$BK72,Results!$T$89:$BQ$89,BX$1)/((COUNTIF(Results!$T$89:$BQ$89,BX$1)-COUNTIFS($C72:$AZ72,"N/A",Results!$T$89:$BQ$89,BX$1)))</f>
        <v>0.75</v>
      </c>
      <c r="BY72" s="70">
        <f>COUNTIFS($C72:$AZ72,$BK72,Results!$T$90:$BQ$90,BY$1)/((COUNTIF(Results!$T$90:$BQ$90,BY$1)-COUNTIFS($C72:$AZ72,"N/A",Results!$T$90:$BQ$90,BY$1)))</f>
        <v>1</v>
      </c>
      <c r="BZ72" s="70">
        <f>COUNTIFS($C72:$AZ72,$BK72,Results!$T$90:$BQ$90,BZ$1)/((COUNTIF(Results!$T$90:$BQ$90,BZ$1)-COUNTIFS($C72:$AZ72,"N/A",Results!$T$90:$BQ$90,BZ$1)))</f>
        <v>1</v>
      </c>
      <c r="CA72" s="70">
        <f>COUNTIFS($C72:$AZ72,$BK72,Results!$T$90:$BQ$90,CA$1)/((COUNTIF(Results!$T$90:$BQ$90,CA$1)-COUNTIFS($C72:$AZ72,"N/A",Results!$T$90:$BQ$90,CA$1)))</f>
        <v>0.875</v>
      </c>
      <c r="CB72" s="70">
        <f>COUNTIFS($C72:$AZ72,$BK72,Results!$T$91:$BQ$91,CB$1)/((COUNTIF(Results!$T$91:$BQ$91,CB$1)-COUNTIFS($C72:$AZ72,"N/A",Results!$T$91:$BQ$91,CB$1)))</f>
        <v>1</v>
      </c>
      <c r="CC72" s="70">
        <f>COUNTIFS($C72:$AZ72,$BK72,Results!$T$91:$BQ$91,CC$1)/((COUNTIF(Results!$T$91:$BQ$91,CC$1)-COUNTIFS($C72:$AZ72,"N/A",Results!$T$91:$BQ$91,CC$1)))</f>
        <v>1</v>
      </c>
      <c r="CD72" s="37"/>
    </row>
    <row r="73" spans="1:82" x14ac:dyDescent="0.3">
      <c r="A73" s="37" t="s">
        <v>374</v>
      </c>
      <c r="B73" s="54" t="s">
        <v>171</v>
      </c>
      <c r="C73" s="25" t="str">
        <f>INDEX(Monitoring_eng!$A$1:$CX$78,MATCH(Analysis!$A73,Monitoring_eng!$A:$A,0),MATCH(Analysis!C$1,Monitoring_eng!$1:$1,0))</f>
        <v>yes</v>
      </c>
      <c r="D73" s="25" t="str">
        <f>INDEX(Monitoring_eng!$A$1:$CX$78,MATCH(Analysis!$A73,Monitoring_eng!$A:$A,0),MATCH(Analysis!D$1,Monitoring_eng!$1:$1,0))</f>
        <v>no</v>
      </c>
      <c r="E73" s="25" t="str">
        <f>INDEX(Monitoring_eng!$A$1:$CX$78,MATCH(Analysis!$A73,Monitoring_eng!$A:$A,0),MATCH(Analysis!E$1,Monitoring_eng!$1:$1,0))</f>
        <v>no</v>
      </c>
      <c r="F73" s="25" t="str">
        <f>INDEX(Monitoring_eng!$A$1:$CX$78,MATCH(Analysis!$A73,Monitoring_eng!$A:$A,0),MATCH(Analysis!F$1,Monitoring_eng!$1:$1,0))</f>
        <v>no</v>
      </c>
      <c r="G73" s="25" t="str">
        <f>INDEX(Monitoring_eng!$A$1:$CX$78,MATCH(Analysis!$A73,Monitoring_eng!$A:$A,0),MATCH(Analysis!G$1,Monitoring_eng!$1:$1,0))</f>
        <v>no</v>
      </c>
      <c r="H73" s="25" t="str">
        <f>INDEX(Monitoring_eng!$A$1:$CX$78,MATCH(Analysis!$A73,Monitoring_eng!$A:$A,0),MATCH(Analysis!H$1,Monitoring_eng!$1:$1,0))</f>
        <v>yes</v>
      </c>
      <c r="I73" s="25" t="str">
        <f>INDEX(Monitoring_eng!$A$1:$CX$78,MATCH(Analysis!$A73,Monitoring_eng!$A:$A,0),MATCH(Analysis!I$1,Monitoring_eng!$1:$1,0))</f>
        <v>yes</v>
      </c>
      <c r="J73" s="25" t="str">
        <f>INDEX(Monitoring_eng!$A$1:$CX$78,MATCH(Analysis!$A73,Monitoring_eng!$A:$A,0),MATCH(Analysis!J$1,Monitoring_eng!$1:$1,0))</f>
        <v>yes</v>
      </c>
      <c r="K73" s="25" t="str">
        <f>INDEX(Monitoring_eng!$A$1:$CX$78,MATCH(Analysis!$A73,Monitoring_eng!$A:$A,0),MATCH(Analysis!K$1,Monitoring_eng!$1:$1,0))</f>
        <v>yes</v>
      </c>
      <c r="L73" s="25" t="str">
        <f>INDEX(Monitoring_eng!$A$1:$CX$78,MATCH(Analysis!$A73,Monitoring_eng!$A:$A,0),MATCH(Analysis!L$1,Monitoring_eng!$1:$1,0))</f>
        <v>no</v>
      </c>
      <c r="M73" s="25" t="str">
        <f>INDEX(Monitoring_eng!$A$1:$CX$78,MATCH(Analysis!$A73,Monitoring_eng!$A:$A,0),MATCH(Analysis!M$1,Monitoring_eng!$1:$1,0))</f>
        <v>yes</v>
      </c>
      <c r="N73" s="25" t="str">
        <f>INDEX(Monitoring_eng!$A$1:$CX$78,MATCH(Analysis!$A73,Monitoring_eng!$A:$A,0),MATCH(Analysis!N$1,Monitoring_eng!$1:$1,0))</f>
        <v>yes</v>
      </c>
      <c r="O73" s="25" t="str">
        <f>INDEX(Monitoring_eng!$A$1:$CX$78,MATCH(Analysis!$A73,Monitoring_eng!$A:$A,0),MATCH(Analysis!O$1,Monitoring_eng!$1:$1,0))</f>
        <v>yes</v>
      </c>
      <c r="P73" s="25" t="str">
        <f>INDEX(Monitoring_eng!$A$1:$CX$78,MATCH(Analysis!$A73,Monitoring_eng!$A:$A,0),MATCH(Analysis!P$1,Monitoring_eng!$1:$1,0))</f>
        <v>yes</v>
      </c>
      <c r="Q73" s="25" t="str">
        <f>INDEX(Monitoring_eng!$A$1:$CX$78,MATCH(Analysis!$A73,Monitoring_eng!$A:$A,0),MATCH(Analysis!Q$1,Monitoring_eng!$1:$1,0))</f>
        <v>no</v>
      </c>
      <c r="R73" s="25" t="str">
        <f>INDEX(Monitoring_eng!$A$1:$CX$78,MATCH(Analysis!$A73,Monitoring_eng!$A:$A,0),MATCH(Analysis!R$1,Monitoring_eng!$1:$1,0))</f>
        <v>no</v>
      </c>
      <c r="S73" s="25" t="str">
        <f>INDEX(Monitoring_eng!$A$1:$CX$78,MATCH(Analysis!$A73,Monitoring_eng!$A:$A,0),MATCH(Analysis!S$1,Monitoring_eng!$1:$1,0))</f>
        <v>yes</v>
      </c>
      <c r="T73" s="25" t="str">
        <f>INDEX(Monitoring_eng!$A$1:$CX$78,MATCH(Analysis!$A73,Monitoring_eng!$A:$A,0),MATCH(Analysis!T$1,Monitoring_eng!$1:$1,0))</f>
        <v>no</v>
      </c>
      <c r="U73" s="25" t="str">
        <f>INDEX(Monitoring_eng!$A$1:$CX$78,MATCH(Analysis!$A73,Monitoring_eng!$A:$A,0),MATCH(Analysis!U$1,Monitoring_eng!$1:$1,0))</f>
        <v>no</v>
      </c>
      <c r="V73" s="25" t="str">
        <f>INDEX(Monitoring_eng!$A$1:$CX$78,MATCH(Analysis!$A73,Monitoring_eng!$A:$A,0),MATCH(Analysis!V$1,Monitoring_eng!$1:$1,0))</f>
        <v>no</v>
      </c>
      <c r="W73" s="25" t="str">
        <f>INDEX(Monitoring_eng!$A$1:$CX$78,MATCH(Analysis!$A73,Monitoring_eng!$A:$A,0),MATCH(Analysis!W$1,Monitoring_eng!$1:$1,0))</f>
        <v>yes</v>
      </c>
      <c r="X73" s="25" t="str">
        <f>INDEX(Monitoring_eng!$A$1:$CX$78,MATCH(Analysis!$A73,Monitoring_eng!$A:$A,0),MATCH(Analysis!X$1,Monitoring_eng!$1:$1,0))</f>
        <v>yes</v>
      </c>
      <c r="Y73" s="25" t="str">
        <f>INDEX(Monitoring_eng!$A$1:$CX$78,MATCH(Analysis!$A73,Monitoring_eng!$A:$A,0),MATCH(Analysis!Y$1,Monitoring_eng!$1:$1,0))</f>
        <v>yes</v>
      </c>
      <c r="Z73" s="25" t="str">
        <f>INDEX(Monitoring_eng!$A$1:$CX$78,MATCH(Analysis!$A73,Monitoring_eng!$A:$A,0),MATCH(Analysis!Z$1,Monitoring_eng!$1:$1,0))</f>
        <v>yes</v>
      </c>
      <c r="AA73" s="25" t="str">
        <f>INDEX(Monitoring_eng!$A$1:$CX$78,MATCH(Analysis!$A73,Monitoring_eng!$A:$A,0),MATCH(Analysis!AA$1,Monitoring_eng!$1:$1,0))</f>
        <v>yes</v>
      </c>
      <c r="AB73" s="25" t="str">
        <f>INDEX(Monitoring_eng!$A$1:$CX$78,MATCH(Analysis!$A73,Monitoring_eng!$A:$A,0),MATCH(Analysis!AB$1,Monitoring_eng!$1:$1,0))</f>
        <v>partially</v>
      </c>
      <c r="AC73" s="25" t="str">
        <f>INDEX(Monitoring_eng!$A$1:$CX$78,MATCH(Analysis!$A73,Monitoring_eng!$A:$A,0),MATCH(Analysis!AC$1,Monitoring_eng!$1:$1,0))</f>
        <v>no</v>
      </c>
      <c r="AD73" s="25" t="str">
        <f>INDEX(Monitoring_eng!$A$1:$CX$78,MATCH(Analysis!$A73,Monitoring_eng!$A:$A,0),MATCH(Analysis!AD$1,Monitoring_eng!$1:$1,0))</f>
        <v>no</v>
      </c>
      <c r="AE73" s="25" t="str">
        <f>INDEX(Monitoring_eng!$A$1:$CX$78,MATCH(Analysis!$A73,Monitoring_eng!$A:$A,0),MATCH(Analysis!AE$1,Monitoring_eng!$1:$1,0))</f>
        <v>yes</v>
      </c>
      <c r="AF73" s="25" t="str">
        <f>INDEX(Monitoring_eng!$A$1:$CX$78,MATCH(Analysis!$A73,Monitoring_eng!$A:$A,0),MATCH(Analysis!AF$1,Monitoring_eng!$1:$1,0))</f>
        <v>yes</v>
      </c>
      <c r="AG73" s="25" t="str">
        <f>INDEX(Monitoring_eng!$A$1:$CX$78,MATCH(Analysis!$A73,Monitoring_eng!$A:$A,0),MATCH(Analysis!AG$1,Monitoring_eng!$1:$1,0))</f>
        <v>yes</v>
      </c>
      <c r="AH73" s="25" t="str">
        <f>INDEX(Monitoring_eng!$A$1:$CX$78,MATCH(Analysis!$A73,Monitoring_eng!$A:$A,0),MATCH(Analysis!AH$1,Monitoring_eng!$1:$1,0))</f>
        <v>no</v>
      </c>
      <c r="AI73" s="25" t="str">
        <f>INDEX(Monitoring_eng!$A$1:$CX$78,MATCH(Analysis!$A73,Monitoring_eng!$A:$A,0),MATCH(Analysis!AI$1,Monitoring_eng!$1:$1,0))</f>
        <v>no</v>
      </c>
      <c r="AJ73" s="25" t="str">
        <f>INDEX(Monitoring_eng!$A$1:$CX$78,MATCH(Analysis!$A73,Monitoring_eng!$A:$A,0),MATCH(Analysis!AJ$1,Monitoring_eng!$1:$1,0))</f>
        <v>yes</v>
      </c>
      <c r="AK73" s="25" t="str">
        <f>INDEX(Monitoring_eng!$A$1:$CX$78,MATCH(Analysis!$A73,Monitoring_eng!$A:$A,0),MATCH(Analysis!AK$1,Monitoring_eng!$1:$1,0))</f>
        <v>no</v>
      </c>
      <c r="AL73" s="25" t="str">
        <f>INDEX(Monitoring_eng!$A$1:$CX$78,MATCH(Analysis!$A73,Monitoring_eng!$A:$A,0),MATCH(Analysis!AL$1,Monitoring_eng!$1:$1,0))</f>
        <v>yes</v>
      </c>
      <c r="AM73" s="25" t="str">
        <f>INDEX(Monitoring_eng!$A$1:$CX$78,MATCH(Analysis!$A73,Monitoring_eng!$A:$A,0),MATCH(Analysis!AM$1,Monitoring_eng!$1:$1,0))</f>
        <v>no</v>
      </c>
      <c r="AN73" s="25" t="str">
        <f>INDEX(Monitoring_eng!$A$1:$CX$78,MATCH(Analysis!$A73,Monitoring_eng!$A:$A,0),MATCH(Analysis!AN$1,Monitoring_eng!$1:$1,0))</f>
        <v>yes</v>
      </c>
      <c r="AO73" s="25" t="str">
        <f>INDEX(Monitoring_eng!$A$1:$CX$78,MATCH(Analysis!$A73,Monitoring_eng!$A:$A,0),MATCH(Analysis!AO$1,Monitoring_eng!$1:$1,0))</f>
        <v>yes</v>
      </c>
      <c r="AP73" s="25" t="str">
        <f>INDEX(Monitoring_eng!$A$1:$CX$78,MATCH(Analysis!$A73,Monitoring_eng!$A:$A,0),MATCH(Analysis!AP$1,Monitoring_eng!$1:$1,0))</f>
        <v>yes</v>
      </c>
      <c r="AQ73" s="25" t="str">
        <f>INDEX(Monitoring_eng!$A$1:$CX$78,MATCH(Analysis!$A73,Monitoring_eng!$A:$A,0),MATCH(Analysis!AQ$1,Monitoring_eng!$1:$1,0))</f>
        <v>yes</v>
      </c>
      <c r="AR73" s="25" t="str">
        <f>INDEX(Monitoring_eng!$A$1:$CX$78,MATCH(Analysis!$A73,Monitoring_eng!$A:$A,0),MATCH(Analysis!AR$1,Monitoring_eng!$1:$1,0))</f>
        <v>yes</v>
      </c>
      <c r="AS73" s="25" t="str">
        <f>INDEX(Monitoring_eng!$A$1:$CX$78,MATCH(Analysis!$A73,Monitoring_eng!$A:$A,0),MATCH(Analysis!AS$1,Monitoring_eng!$1:$1,0))</f>
        <v>no</v>
      </c>
      <c r="AT73" s="25" t="str">
        <f>INDEX(Monitoring_eng!$A$1:$CX$78,MATCH(Analysis!$A73,Monitoring_eng!$A:$A,0),MATCH(Analysis!AT$1,Monitoring_eng!$1:$1,0))</f>
        <v>no</v>
      </c>
      <c r="AU73" s="25" t="str">
        <f>INDEX(Monitoring_eng!$A$1:$CX$78,MATCH(Analysis!$A73,Monitoring_eng!$A:$A,0),MATCH(Analysis!AU$1,Monitoring_eng!$1:$1,0))</f>
        <v>yes</v>
      </c>
      <c r="AV73" s="25" t="str">
        <f>INDEX(Monitoring_eng!$A$1:$CX$78,MATCH(Analysis!$A73,Monitoring_eng!$A:$A,0),MATCH(Analysis!AV$1,Monitoring_eng!$1:$1,0))</f>
        <v>yes</v>
      </c>
      <c r="AW73" s="25" t="str">
        <f>INDEX(Monitoring_eng!$A$1:$CX$78,MATCH(Analysis!$A73,Monitoring_eng!$A:$A,0),MATCH(Analysis!AW$1,Monitoring_eng!$1:$1,0))</f>
        <v>yes</v>
      </c>
      <c r="AX73" s="25" t="str">
        <f>INDEX(Monitoring_eng!$A$1:$CX$78,MATCH(Analysis!$A73,Monitoring_eng!$A:$A,0),MATCH(Analysis!AX$1,Monitoring_eng!$1:$1,0))</f>
        <v>no</v>
      </c>
      <c r="AY73" s="25" t="str">
        <f>INDEX(Monitoring_eng!$A$1:$CX$78,MATCH(Analysis!$A73,Monitoring_eng!$A:$A,0),MATCH(Analysis!AY$1,Monitoring_eng!$1:$1,0))</f>
        <v>no</v>
      </c>
      <c r="AZ73" s="25" t="str">
        <f>INDEX(Monitoring_eng!$A$1:$CX$78,MATCH(Analysis!$A73,Monitoring_eng!$A:$A,0),MATCH(Analysis!AZ$1,Monitoring_eng!$1:$1,0))</f>
        <v>yes</v>
      </c>
      <c r="BA73" s="37" t="s">
        <v>621</v>
      </c>
      <c r="BB73" s="37">
        <f t="shared" si="12"/>
        <v>29</v>
      </c>
      <c r="BC73" s="37" t="s">
        <v>622</v>
      </c>
      <c r="BD73" s="37">
        <f t="shared" si="13"/>
        <v>20</v>
      </c>
      <c r="BE73" s="37" t="s">
        <v>623</v>
      </c>
      <c r="BF73" s="37">
        <f t="shared" si="14"/>
        <v>1</v>
      </c>
      <c r="BG73" s="37" t="s">
        <v>755</v>
      </c>
      <c r="BH73" s="37">
        <f t="shared" si="15"/>
        <v>0</v>
      </c>
      <c r="BI73" s="37">
        <f t="shared" si="16"/>
        <v>50</v>
      </c>
      <c r="BJ73" s="37">
        <f t="shared" si="17"/>
        <v>50</v>
      </c>
      <c r="BK73" s="37" t="str">
        <f t="shared" si="18"/>
        <v>yes</v>
      </c>
      <c r="BL73" s="37" t="str">
        <f t="shared" si="19"/>
        <v>no</v>
      </c>
      <c r="BM73" s="37">
        <f t="shared" si="20"/>
        <v>29</v>
      </c>
      <c r="BN73" s="37">
        <f t="shared" si="21"/>
        <v>20</v>
      </c>
      <c r="BO73" s="69">
        <f t="shared" si="22"/>
        <v>0.57999999999999996</v>
      </c>
      <c r="BP73" s="69">
        <f t="shared" si="23"/>
        <v>0.4</v>
      </c>
      <c r="BQ73" s="70">
        <f>COUNTIFS($C73:$AZ73,$BK73,Results!$T$87:$BQ$87,BQ$1)/((COUNTIF(Results!$T$87:$BQ$87,BQ$1)-COUNTIFS($C73:$AZ73,"N/A",Results!$T$87:$BQ$87,BQ$1)))</f>
        <v>0.58823529411764708</v>
      </c>
      <c r="BR73" s="70">
        <f>COUNTIFS($C73:$AZ73,$BK73,Results!$T$87:$BQ$87,BR$1)/((COUNTIF(Results!$T$87:$BQ$87,BR$1)-COUNTIFS($C73:$AZ73,"N/A",Results!$T$87:$BQ$87,BR$1)))</f>
        <v>0.75</v>
      </c>
      <c r="BS73" s="70">
        <f>COUNTIFS($C73:$AZ73,$BK73,Results!$T$87:$BQ$87,BS$1)/((COUNTIF(Results!$T$87:$BQ$87,BS$1)-COUNTIFS($C73:$AZ73,"N/A",Results!$T$87:$BQ$87,BS$1)))</f>
        <v>0.5</v>
      </c>
      <c r="BT73" s="70">
        <f>COUNTIFS($C73:$AZ73,$BK73,Results!$T$87:$BQ$87,BT$1)/((COUNTIF(Results!$T$87:$BQ$87,BT$1)-COUNTIFS($C73:$AZ73,"N/A",Results!$T$87:$BQ$87,BT$1)))</f>
        <v>0.46153846153846156</v>
      </c>
      <c r="BU73" s="70">
        <f>COUNTIFS($C73:$AZ73,$BK73,Results!$T$89:$BQ$89,BU$1)/((COUNTIF(Results!$T$89:$BQ$89,BU$1)-COUNTIFS($C73:$AZ73,"N/A",Results!$T$89:$BQ$89,BU$1)))</f>
        <v>0.6</v>
      </c>
      <c r="BV73" s="70">
        <f>COUNTIFS($C73:$AZ73,$BK73,Results!$T$89:$BQ$89,BV$1)/((COUNTIF(Results!$T$89:$BQ$89,BV$1)-COUNTIFS($C73:$AZ73,"N/A",Results!$T$89:$BQ$89,BV$1)))</f>
        <v>0.63636363636363635</v>
      </c>
      <c r="BW73" s="70">
        <f>COUNTIFS($C73:$AZ73,$BK73,Results!$T$89:$BQ$89,BW$1)/((COUNTIF(Results!$T$89:$BQ$89,BW$1)-COUNTIFS($C73:$AZ73,"N/A",Results!$T$89:$BQ$89,BW$1)))</f>
        <v>0.55555555555555558</v>
      </c>
      <c r="BX73" s="70">
        <f>COUNTIFS($C73:$AZ73,$BK73,Results!$T$89:$BQ$89,BX$1)/((COUNTIF(Results!$T$89:$BQ$89,BX$1)-COUNTIFS($C73:$AZ73,"N/A",Results!$T$89:$BQ$89,BX$1)))</f>
        <v>0.25</v>
      </c>
      <c r="BY73" s="70">
        <f>COUNTIFS($C73:$AZ73,$BK73,Results!$T$90:$BQ$90,BY$1)/((COUNTIF(Results!$T$90:$BQ$90,BY$1)-COUNTIFS($C73:$AZ73,"N/A",Results!$T$90:$BQ$90,BY$1)))</f>
        <v>0.58823529411764708</v>
      </c>
      <c r="BZ73" s="70">
        <f>COUNTIFS($C73:$AZ73,$BK73,Results!$T$90:$BQ$90,BZ$1)/((COUNTIF(Results!$T$90:$BQ$90,BZ$1)-COUNTIFS($C73:$AZ73,"N/A",Results!$T$90:$BQ$90,BZ$1)))</f>
        <v>0.52941176470588236</v>
      </c>
      <c r="CA73" s="70">
        <f>COUNTIFS($C73:$AZ73,$BK73,Results!$T$90:$BQ$90,CA$1)/((COUNTIF(Results!$T$90:$BQ$90,CA$1)-COUNTIFS($C73:$AZ73,"N/A",Results!$T$90:$BQ$90,CA$1)))</f>
        <v>0.625</v>
      </c>
      <c r="CB73" s="70">
        <f>COUNTIFS($C73:$AZ73,$BK73,Results!$T$91:$BQ$91,CB$1)/((COUNTIF(Results!$T$91:$BQ$91,CB$1)-COUNTIFS($C73:$AZ73,"N/A",Results!$T$91:$BQ$91,CB$1)))</f>
        <v>0.52941176470588236</v>
      </c>
      <c r="CC73" s="70">
        <f>COUNTIFS($C73:$AZ73,$BK73,Results!$T$91:$BQ$91,CC$1)/((COUNTIF(Results!$T$91:$BQ$91,CC$1)-COUNTIFS($C73:$AZ73,"N/A",Results!$T$91:$BQ$91,CC$1)))</f>
        <v>0.58823529411764708</v>
      </c>
      <c r="CD73" s="37"/>
    </row>
    <row r="74" spans="1:82" x14ac:dyDescent="0.3">
      <c r="A74" s="37" t="s">
        <v>375</v>
      </c>
      <c r="B74" s="54" t="s">
        <v>286</v>
      </c>
      <c r="C74" s="25" t="str">
        <f>INDEX(Monitoring_eng!$A$1:$CX$78,MATCH(Analysis!$A74,Monitoring_eng!$A:$A,0),MATCH(Analysis!C$1,Monitoring_eng!$1:$1,0))</f>
        <v>yes</v>
      </c>
      <c r="D74" s="25" t="str">
        <f>INDEX(Monitoring_eng!$A$1:$CX$78,MATCH(Analysis!$A74,Monitoring_eng!$A:$A,0),MATCH(Analysis!D$1,Monitoring_eng!$1:$1,0))</f>
        <v>no</v>
      </c>
      <c r="E74" s="25" t="str">
        <f>INDEX(Monitoring_eng!$A$1:$CX$78,MATCH(Analysis!$A74,Monitoring_eng!$A:$A,0),MATCH(Analysis!E$1,Monitoring_eng!$1:$1,0))</f>
        <v>yes</v>
      </c>
      <c r="F74" s="25" t="str">
        <f>INDEX(Monitoring_eng!$A$1:$CX$78,MATCH(Analysis!$A74,Monitoring_eng!$A:$A,0),MATCH(Analysis!F$1,Monitoring_eng!$1:$1,0))</f>
        <v>yes</v>
      </c>
      <c r="G74" s="25" t="str">
        <f>INDEX(Monitoring_eng!$A$1:$CX$78,MATCH(Analysis!$A74,Monitoring_eng!$A:$A,0),MATCH(Analysis!G$1,Monitoring_eng!$1:$1,0))</f>
        <v>no</v>
      </c>
      <c r="H74" s="25" t="str">
        <f>INDEX(Monitoring_eng!$A$1:$CX$78,MATCH(Analysis!$A74,Monitoring_eng!$A:$A,0),MATCH(Analysis!H$1,Monitoring_eng!$1:$1,0))</f>
        <v>yes</v>
      </c>
      <c r="I74" s="25" t="str">
        <f>INDEX(Monitoring_eng!$A$1:$CX$78,MATCH(Analysis!$A74,Monitoring_eng!$A:$A,0),MATCH(Analysis!I$1,Monitoring_eng!$1:$1,0))</f>
        <v>yes</v>
      </c>
      <c r="J74" s="25" t="str">
        <f>INDEX(Monitoring_eng!$A$1:$CX$78,MATCH(Analysis!$A74,Monitoring_eng!$A:$A,0),MATCH(Analysis!J$1,Monitoring_eng!$1:$1,0))</f>
        <v>no</v>
      </c>
      <c r="K74" s="25" t="str">
        <f>INDEX(Monitoring_eng!$A$1:$CX$78,MATCH(Analysis!$A74,Monitoring_eng!$A:$A,0),MATCH(Analysis!K$1,Monitoring_eng!$1:$1,0))</f>
        <v>no</v>
      </c>
      <c r="L74" s="25" t="str">
        <f>INDEX(Monitoring_eng!$A$1:$CX$78,MATCH(Analysis!$A74,Monitoring_eng!$A:$A,0),MATCH(Analysis!L$1,Monitoring_eng!$1:$1,0))</f>
        <v>no</v>
      </c>
      <c r="M74" s="25" t="str">
        <f>INDEX(Monitoring_eng!$A$1:$CX$78,MATCH(Analysis!$A74,Monitoring_eng!$A:$A,0),MATCH(Analysis!M$1,Monitoring_eng!$1:$1,0))</f>
        <v>no</v>
      </c>
      <c r="N74" s="25" t="str">
        <f>INDEX(Monitoring_eng!$A$1:$CX$78,MATCH(Analysis!$A74,Monitoring_eng!$A:$A,0),MATCH(Analysis!N$1,Monitoring_eng!$1:$1,0))</f>
        <v>partially</v>
      </c>
      <c r="O74" s="25" t="str">
        <f>INDEX(Monitoring_eng!$A$1:$CX$78,MATCH(Analysis!$A74,Monitoring_eng!$A:$A,0),MATCH(Analysis!O$1,Monitoring_eng!$1:$1,0))</f>
        <v>no</v>
      </c>
      <c r="P74" s="25" t="str">
        <f>INDEX(Monitoring_eng!$A$1:$CX$78,MATCH(Analysis!$A74,Monitoring_eng!$A:$A,0),MATCH(Analysis!P$1,Monitoring_eng!$1:$1,0))</f>
        <v>yes</v>
      </c>
      <c r="Q74" s="25" t="str">
        <f>INDEX(Monitoring_eng!$A$1:$CX$78,MATCH(Analysis!$A74,Monitoring_eng!$A:$A,0),MATCH(Analysis!Q$1,Monitoring_eng!$1:$1,0))</f>
        <v>yes</v>
      </c>
      <c r="R74" s="25" t="str">
        <f>INDEX(Monitoring_eng!$A$1:$CX$78,MATCH(Analysis!$A74,Monitoring_eng!$A:$A,0),MATCH(Analysis!R$1,Monitoring_eng!$1:$1,0))</f>
        <v>no</v>
      </c>
      <c r="S74" s="25" t="str">
        <f>INDEX(Monitoring_eng!$A$1:$CX$78,MATCH(Analysis!$A74,Monitoring_eng!$A:$A,0),MATCH(Analysis!S$1,Monitoring_eng!$1:$1,0))</f>
        <v>no</v>
      </c>
      <c r="T74" s="25" t="str">
        <f>INDEX(Monitoring_eng!$A$1:$CX$78,MATCH(Analysis!$A74,Monitoring_eng!$A:$A,0),MATCH(Analysis!T$1,Monitoring_eng!$1:$1,0))</f>
        <v>no</v>
      </c>
      <c r="U74" s="25" t="str">
        <f>INDEX(Monitoring_eng!$A$1:$CX$78,MATCH(Analysis!$A74,Monitoring_eng!$A:$A,0),MATCH(Analysis!U$1,Monitoring_eng!$1:$1,0))</f>
        <v>yes</v>
      </c>
      <c r="V74" s="25" t="str">
        <f>INDEX(Monitoring_eng!$A$1:$CX$78,MATCH(Analysis!$A74,Monitoring_eng!$A:$A,0),MATCH(Analysis!V$1,Monitoring_eng!$1:$1,0))</f>
        <v>no</v>
      </c>
      <c r="W74" s="25" t="str">
        <f>INDEX(Monitoring_eng!$A$1:$CX$78,MATCH(Analysis!$A74,Monitoring_eng!$A:$A,0),MATCH(Analysis!W$1,Monitoring_eng!$1:$1,0))</f>
        <v>yes</v>
      </c>
      <c r="X74" s="25" t="str">
        <f>INDEX(Monitoring_eng!$A$1:$CX$78,MATCH(Analysis!$A74,Monitoring_eng!$A:$A,0),MATCH(Analysis!X$1,Monitoring_eng!$1:$1,0))</f>
        <v>yes</v>
      </c>
      <c r="Y74" s="25" t="str">
        <f>INDEX(Monitoring_eng!$A$1:$CX$78,MATCH(Analysis!$A74,Monitoring_eng!$A:$A,0),MATCH(Analysis!Y$1,Monitoring_eng!$1:$1,0))</f>
        <v>yes</v>
      </c>
      <c r="Z74" s="25" t="str">
        <f>INDEX(Monitoring_eng!$A$1:$CX$78,MATCH(Analysis!$A74,Monitoring_eng!$A:$A,0),MATCH(Analysis!Z$1,Monitoring_eng!$1:$1,0))</f>
        <v>no</v>
      </c>
      <c r="AA74" s="25" t="str">
        <f>INDEX(Monitoring_eng!$A$1:$CX$78,MATCH(Analysis!$A74,Monitoring_eng!$A:$A,0),MATCH(Analysis!AA$1,Monitoring_eng!$1:$1,0))</f>
        <v>yes</v>
      </c>
      <c r="AB74" s="25" t="str">
        <f>INDEX(Monitoring_eng!$A$1:$CX$78,MATCH(Analysis!$A74,Monitoring_eng!$A:$A,0),MATCH(Analysis!AB$1,Monitoring_eng!$1:$1,0))</f>
        <v>no</v>
      </c>
      <c r="AC74" s="25" t="str">
        <f>INDEX(Monitoring_eng!$A$1:$CX$78,MATCH(Analysis!$A74,Monitoring_eng!$A:$A,0),MATCH(Analysis!AC$1,Monitoring_eng!$1:$1,0))</f>
        <v>no</v>
      </c>
      <c r="AD74" s="25" t="str">
        <f>INDEX(Monitoring_eng!$A$1:$CX$78,MATCH(Analysis!$A74,Monitoring_eng!$A:$A,0),MATCH(Analysis!AD$1,Monitoring_eng!$1:$1,0))</f>
        <v>yes</v>
      </c>
      <c r="AE74" s="25" t="str">
        <f>INDEX(Monitoring_eng!$A$1:$CX$78,MATCH(Analysis!$A74,Monitoring_eng!$A:$A,0),MATCH(Analysis!AE$1,Monitoring_eng!$1:$1,0))</f>
        <v>yes</v>
      </c>
      <c r="AF74" s="25" t="str">
        <f>INDEX(Monitoring_eng!$A$1:$CX$78,MATCH(Analysis!$A74,Monitoring_eng!$A:$A,0),MATCH(Analysis!AF$1,Monitoring_eng!$1:$1,0))</f>
        <v>yes</v>
      </c>
      <c r="AG74" s="25" t="str">
        <f>INDEX(Monitoring_eng!$A$1:$CX$78,MATCH(Analysis!$A74,Monitoring_eng!$A:$A,0),MATCH(Analysis!AG$1,Monitoring_eng!$1:$1,0))</f>
        <v>partially</v>
      </c>
      <c r="AH74" s="25" t="str">
        <f>INDEX(Monitoring_eng!$A$1:$CX$78,MATCH(Analysis!$A74,Monitoring_eng!$A:$A,0),MATCH(Analysis!AH$1,Monitoring_eng!$1:$1,0))</f>
        <v>no</v>
      </c>
      <c r="AI74" s="25" t="str">
        <f>INDEX(Monitoring_eng!$A$1:$CX$78,MATCH(Analysis!$A74,Monitoring_eng!$A:$A,0),MATCH(Analysis!AI$1,Monitoring_eng!$1:$1,0))</f>
        <v>partially</v>
      </c>
      <c r="AJ74" s="25" t="str">
        <f>INDEX(Monitoring_eng!$A$1:$CX$78,MATCH(Analysis!$A74,Monitoring_eng!$A:$A,0),MATCH(Analysis!AJ$1,Monitoring_eng!$1:$1,0))</f>
        <v>partially</v>
      </c>
      <c r="AK74" s="25" t="str">
        <f>INDEX(Monitoring_eng!$A$1:$CX$78,MATCH(Analysis!$A74,Monitoring_eng!$A:$A,0),MATCH(Analysis!AK$1,Monitoring_eng!$1:$1,0))</f>
        <v>no</v>
      </c>
      <c r="AL74" s="25" t="str">
        <f>INDEX(Monitoring_eng!$A$1:$CX$78,MATCH(Analysis!$A74,Monitoring_eng!$A:$A,0),MATCH(Analysis!AL$1,Monitoring_eng!$1:$1,0))</f>
        <v>yes</v>
      </c>
      <c r="AM74" s="25" t="str">
        <f>INDEX(Monitoring_eng!$A$1:$CX$78,MATCH(Analysis!$A74,Monitoring_eng!$A:$A,0),MATCH(Analysis!AM$1,Monitoring_eng!$1:$1,0))</f>
        <v>partially</v>
      </c>
      <c r="AN74" s="25" t="str">
        <f>INDEX(Monitoring_eng!$A$1:$CX$78,MATCH(Analysis!$A74,Monitoring_eng!$A:$A,0),MATCH(Analysis!AN$1,Monitoring_eng!$1:$1,0))</f>
        <v>yes</v>
      </c>
      <c r="AO74" s="25" t="str">
        <f>INDEX(Monitoring_eng!$A$1:$CX$78,MATCH(Analysis!$A74,Monitoring_eng!$A:$A,0),MATCH(Analysis!AO$1,Monitoring_eng!$1:$1,0))</f>
        <v>no</v>
      </c>
      <c r="AP74" s="25" t="str">
        <f>INDEX(Monitoring_eng!$A$1:$CX$78,MATCH(Analysis!$A74,Monitoring_eng!$A:$A,0),MATCH(Analysis!AP$1,Monitoring_eng!$1:$1,0))</f>
        <v>no</v>
      </c>
      <c r="AQ74" s="25" t="str">
        <f>INDEX(Monitoring_eng!$A$1:$CX$78,MATCH(Analysis!$A74,Monitoring_eng!$A:$A,0),MATCH(Analysis!AQ$1,Monitoring_eng!$1:$1,0))</f>
        <v>yes</v>
      </c>
      <c r="AR74" s="25" t="str">
        <f>INDEX(Monitoring_eng!$A$1:$CX$78,MATCH(Analysis!$A74,Monitoring_eng!$A:$A,0),MATCH(Analysis!AR$1,Monitoring_eng!$1:$1,0))</f>
        <v>yes</v>
      </c>
      <c r="AS74" s="25" t="str">
        <f>INDEX(Monitoring_eng!$A$1:$CX$78,MATCH(Analysis!$A74,Monitoring_eng!$A:$A,0),MATCH(Analysis!AS$1,Monitoring_eng!$1:$1,0))</f>
        <v>yes</v>
      </c>
      <c r="AT74" s="25" t="str">
        <f>INDEX(Monitoring_eng!$A$1:$CX$78,MATCH(Analysis!$A74,Monitoring_eng!$A:$A,0),MATCH(Analysis!AT$1,Monitoring_eng!$1:$1,0))</f>
        <v>no</v>
      </c>
      <c r="AU74" s="25" t="str">
        <f>INDEX(Monitoring_eng!$A$1:$CX$78,MATCH(Analysis!$A74,Monitoring_eng!$A:$A,0),MATCH(Analysis!AU$1,Monitoring_eng!$1:$1,0))</f>
        <v>no</v>
      </c>
      <c r="AV74" s="25" t="str">
        <f>INDEX(Monitoring_eng!$A$1:$CX$78,MATCH(Analysis!$A74,Monitoring_eng!$A:$A,0),MATCH(Analysis!AV$1,Monitoring_eng!$1:$1,0))</f>
        <v>yes</v>
      </c>
      <c r="AW74" s="25" t="str">
        <f>INDEX(Monitoring_eng!$A$1:$CX$78,MATCH(Analysis!$A74,Monitoring_eng!$A:$A,0),MATCH(Analysis!AW$1,Monitoring_eng!$1:$1,0))</f>
        <v>no</v>
      </c>
      <c r="AX74" s="25" t="str">
        <f>INDEX(Monitoring_eng!$A$1:$CX$78,MATCH(Analysis!$A74,Monitoring_eng!$A:$A,0),MATCH(Analysis!AX$1,Monitoring_eng!$1:$1,0))</f>
        <v>yes</v>
      </c>
      <c r="AY74" s="25" t="str">
        <f>INDEX(Monitoring_eng!$A$1:$CX$78,MATCH(Analysis!$A74,Monitoring_eng!$A:$A,0),MATCH(Analysis!AY$1,Monitoring_eng!$1:$1,0))</f>
        <v>no</v>
      </c>
      <c r="AZ74" s="25" t="str">
        <f>INDEX(Monitoring_eng!$A$1:$CX$78,MATCH(Analysis!$A74,Monitoring_eng!$A:$A,0),MATCH(Analysis!AZ$1,Monitoring_eng!$1:$1,0))</f>
        <v>yes</v>
      </c>
      <c r="BA74" s="37" t="s">
        <v>621</v>
      </c>
      <c r="BB74" s="37">
        <f t="shared" si="12"/>
        <v>23</v>
      </c>
      <c r="BC74" s="37" t="s">
        <v>622</v>
      </c>
      <c r="BD74" s="37">
        <f t="shared" si="13"/>
        <v>22</v>
      </c>
      <c r="BE74" s="37" t="s">
        <v>623</v>
      </c>
      <c r="BF74" s="37">
        <f t="shared" si="14"/>
        <v>5</v>
      </c>
      <c r="BG74" s="37" t="s">
        <v>755</v>
      </c>
      <c r="BH74" s="37">
        <f t="shared" si="15"/>
        <v>0</v>
      </c>
      <c r="BI74" s="37">
        <f t="shared" si="16"/>
        <v>50</v>
      </c>
      <c r="BJ74" s="37">
        <f t="shared" si="17"/>
        <v>50</v>
      </c>
      <c r="BK74" s="37" t="str">
        <f t="shared" si="18"/>
        <v>yes</v>
      </c>
      <c r="BL74" s="37" t="str">
        <f t="shared" si="19"/>
        <v>no</v>
      </c>
      <c r="BM74" s="37">
        <f t="shared" si="20"/>
        <v>23</v>
      </c>
      <c r="BN74" s="37">
        <f t="shared" si="21"/>
        <v>22</v>
      </c>
      <c r="BO74" s="69">
        <f t="shared" si="22"/>
        <v>0.46</v>
      </c>
      <c r="BP74" s="69">
        <f t="shared" si="23"/>
        <v>0.44</v>
      </c>
      <c r="BQ74" s="70">
        <f>COUNTIFS($C74:$AZ74,$BK74,Results!$T$87:$BQ$87,BQ$1)/((COUNTIF(Results!$T$87:$BQ$87,BQ$1)-COUNTIFS($C74:$AZ74,"N/A",Results!$T$87:$BQ$87,BQ$1)))</f>
        <v>0.47058823529411764</v>
      </c>
      <c r="BR74" s="70">
        <f>COUNTIFS($C74:$AZ74,$BK74,Results!$T$87:$BQ$87,BR$1)/((COUNTIF(Results!$T$87:$BQ$87,BR$1)-COUNTIFS($C74:$AZ74,"N/A",Results!$T$87:$BQ$87,BR$1)))</f>
        <v>0.5</v>
      </c>
      <c r="BS74" s="70">
        <f>COUNTIFS($C74:$AZ74,$BK74,Results!$T$87:$BQ$87,BS$1)/((COUNTIF(Results!$T$87:$BQ$87,BS$1)-COUNTIFS($C74:$AZ74,"N/A",Results!$T$87:$BQ$87,BS$1)))</f>
        <v>0.5</v>
      </c>
      <c r="BT74" s="70">
        <f>COUNTIFS($C74:$AZ74,$BK74,Results!$T$87:$BQ$87,BT$1)/((COUNTIF(Results!$T$87:$BQ$87,BT$1)-COUNTIFS($C74:$AZ74,"N/A",Results!$T$87:$BQ$87,BT$1)))</f>
        <v>0.38461538461538464</v>
      </c>
      <c r="BU74" s="70">
        <f>COUNTIFS($C74:$AZ74,$BK74,Results!$T$89:$BQ$89,BU$1)/((COUNTIF(Results!$T$89:$BQ$89,BU$1)-COUNTIFS($C74:$AZ74,"N/A",Results!$T$89:$BQ$89,BU$1)))</f>
        <v>0.33333333333333331</v>
      </c>
      <c r="BV74" s="70">
        <f>COUNTIFS($C74:$AZ74,$BK74,Results!$T$89:$BQ$89,BV$1)/((COUNTIF(Results!$T$89:$BQ$89,BV$1)-COUNTIFS($C74:$AZ74,"N/A",Results!$T$89:$BQ$89,BV$1)))</f>
        <v>0.5</v>
      </c>
      <c r="BW74" s="70">
        <f>COUNTIFS($C74:$AZ74,$BK74,Results!$T$89:$BQ$89,BW$1)/((COUNTIF(Results!$T$89:$BQ$89,BW$1)-COUNTIFS($C74:$AZ74,"N/A",Results!$T$89:$BQ$89,BW$1)))</f>
        <v>0.55555555555555558</v>
      </c>
      <c r="BX74" s="70">
        <f>COUNTIFS($C74:$AZ74,$BK74,Results!$T$89:$BQ$89,BX$1)/((COUNTIF(Results!$T$89:$BQ$89,BX$1)-COUNTIFS($C74:$AZ74,"N/A",Results!$T$89:$BQ$89,BX$1)))</f>
        <v>0.5</v>
      </c>
      <c r="BY74" s="70">
        <f>COUNTIFS($C74:$AZ74,$BK74,Results!$T$90:$BQ$90,BY$1)/((COUNTIF(Results!$T$90:$BQ$90,BY$1)-COUNTIFS($C74:$AZ74,"N/A",Results!$T$90:$BQ$90,BY$1)))</f>
        <v>0.35294117647058826</v>
      </c>
      <c r="BZ74" s="70">
        <f>COUNTIFS($C74:$AZ74,$BK74,Results!$T$90:$BQ$90,BZ$1)/((COUNTIF(Results!$T$90:$BQ$90,BZ$1)-COUNTIFS($C74:$AZ74,"N/A",Results!$T$90:$BQ$90,BZ$1)))</f>
        <v>0.52941176470588236</v>
      </c>
      <c r="CA74" s="70">
        <f>COUNTIFS($C74:$AZ74,$BK74,Results!$T$90:$BQ$90,CA$1)/((COUNTIF(Results!$T$90:$BQ$90,CA$1)-COUNTIFS($C74:$AZ74,"N/A",Results!$T$90:$BQ$90,CA$1)))</f>
        <v>0.5</v>
      </c>
      <c r="CB74" s="70">
        <f>COUNTIFS($C74:$AZ74,$BK74,Results!$T$91:$BQ$91,CB$1)/((COUNTIF(Results!$T$91:$BQ$91,CB$1)-COUNTIFS($C74:$AZ74,"N/A",Results!$T$91:$BQ$91,CB$1)))</f>
        <v>0.52941176470588236</v>
      </c>
      <c r="CC74" s="70">
        <f>COUNTIFS($C74:$AZ74,$BK74,Results!$T$91:$BQ$91,CC$1)/((COUNTIF(Results!$T$91:$BQ$91,CC$1)-COUNTIFS($C74:$AZ74,"N/A",Results!$T$91:$BQ$91,CC$1)))</f>
        <v>0.35294117647058826</v>
      </c>
      <c r="CD74" s="37"/>
    </row>
    <row r="75" spans="1:82" x14ac:dyDescent="0.3">
      <c r="A75" s="37" t="s">
        <v>376</v>
      </c>
      <c r="B75" s="54" t="s">
        <v>172</v>
      </c>
      <c r="C75" s="25" t="str">
        <f>INDEX(Monitoring_eng!$A$1:$CX$78,MATCH(Analysis!$A75,Monitoring_eng!$A:$A,0),MATCH(Analysis!C$1,Monitoring_eng!$1:$1,0))</f>
        <v>yes</v>
      </c>
      <c r="D75" s="25" t="str">
        <f>INDEX(Monitoring_eng!$A$1:$CX$78,MATCH(Analysis!$A75,Monitoring_eng!$A:$A,0),MATCH(Analysis!D$1,Monitoring_eng!$1:$1,0))</f>
        <v>yes</v>
      </c>
      <c r="E75" s="25" t="str">
        <f>INDEX(Monitoring_eng!$A$1:$CX$78,MATCH(Analysis!$A75,Monitoring_eng!$A:$A,0),MATCH(Analysis!E$1,Monitoring_eng!$1:$1,0))</f>
        <v>yes</v>
      </c>
      <c r="F75" s="25" t="str">
        <f>INDEX(Monitoring_eng!$A$1:$CX$78,MATCH(Analysis!$A75,Monitoring_eng!$A:$A,0),MATCH(Analysis!F$1,Monitoring_eng!$1:$1,0))</f>
        <v>yes</v>
      </c>
      <c r="G75" s="25" t="str">
        <f>INDEX(Monitoring_eng!$A$1:$CX$78,MATCH(Analysis!$A75,Monitoring_eng!$A:$A,0),MATCH(Analysis!G$1,Monitoring_eng!$1:$1,0))</f>
        <v>yes</v>
      </c>
      <c r="H75" s="25" t="str">
        <f>INDEX(Monitoring_eng!$A$1:$CX$78,MATCH(Analysis!$A75,Monitoring_eng!$A:$A,0),MATCH(Analysis!H$1,Monitoring_eng!$1:$1,0))</f>
        <v>yes</v>
      </c>
      <c r="I75" s="25" t="str">
        <f>INDEX(Monitoring_eng!$A$1:$CX$78,MATCH(Analysis!$A75,Monitoring_eng!$A:$A,0),MATCH(Analysis!I$1,Monitoring_eng!$1:$1,0))</f>
        <v>yes</v>
      </c>
      <c r="J75" s="25" t="str">
        <f>INDEX(Monitoring_eng!$A$1:$CX$78,MATCH(Analysis!$A75,Monitoring_eng!$A:$A,0),MATCH(Analysis!J$1,Monitoring_eng!$1:$1,0))</f>
        <v>yes</v>
      </c>
      <c r="K75" s="25" t="str">
        <f>INDEX(Monitoring_eng!$A$1:$CX$78,MATCH(Analysis!$A75,Monitoring_eng!$A:$A,0),MATCH(Analysis!K$1,Monitoring_eng!$1:$1,0))</f>
        <v>no</v>
      </c>
      <c r="L75" s="25" t="str">
        <f>INDEX(Monitoring_eng!$A$1:$CX$78,MATCH(Analysis!$A75,Monitoring_eng!$A:$A,0),MATCH(Analysis!L$1,Monitoring_eng!$1:$1,0))</f>
        <v>yes</v>
      </c>
      <c r="M75" s="25" t="str">
        <f>INDEX(Monitoring_eng!$A$1:$CX$78,MATCH(Analysis!$A75,Monitoring_eng!$A:$A,0),MATCH(Analysis!M$1,Monitoring_eng!$1:$1,0))</f>
        <v>yes</v>
      </c>
      <c r="N75" s="25" t="str">
        <f>INDEX(Monitoring_eng!$A$1:$CX$78,MATCH(Analysis!$A75,Monitoring_eng!$A:$A,0),MATCH(Analysis!N$1,Monitoring_eng!$1:$1,0))</f>
        <v>no</v>
      </c>
      <c r="O75" s="25" t="str">
        <f>INDEX(Monitoring_eng!$A$1:$CX$78,MATCH(Analysis!$A75,Monitoring_eng!$A:$A,0),MATCH(Analysis!O$1,Monitoring_eng!$1:$1,0))</f>
        <v>yes</v>
      </c>
      <c r="P75" s="25" t="str">
        <f>INDEX(Monitoring_eng!$A$1:$CX$78,MATCH(Analysis!$A75,Monitoring_eng!$A:$A,0),MATCH(Analysis!P$1,Monitoring_eng!$1:$1,0))</f>
        <v>yes</v>
      </c>
      <c r="Q75" s="25" t="str">
        <f>INDEX(Monitoring_eng!$A$1:$CX$78,MATCH(Analysis!$A75,Monitoring_eng!$A:$A,0),MATCH(Analysis!Q$1,Monitoring_eng!$1:$1,0))</f>
        <v>yes</v>
      </c>
      <c r="R75" s="25" t="str">
        <f>INDEX(Monitoring_eng!$A$1:$CX$78,MATCH(Analysis!$A75,Monitoring_eng!$A:$A,0),MATCH(Analysis!R$1,Monitoring_eng!$1:$1,0))</f>
        <v>yes</v>
      </c>
      <c r="S75" s="25" t="str">
        <f>INDEX(Monitoring_eng!$A$1:$CX$78,MATCH(Analysis!$A75,Monitoring_eng!$A:$A,0),MATCH(Analysis!S$1,Monitoring_eng!$1:$1,0))</f>
        <v>no</v>
      </c>
      <c r="T75" s="25" t="str">
        <f>INDEX(Monitoring_eng!$A$1:$CX$78,MATCH(Analysis!$A75,Monitoring_eng!$A:$A,0),MATCH(Analysis!T$1,Monitoring_eng!$1:$1,0))</f>
        <v>yes</v>
      </c>
      <c r="U75" s="25" t="str">
        <f>INDEX(Monitoring_eng!$A$1:$CX$78,MATCH(Analysis!$A75,Monitoring_eng!$A:$A,0),MATCH(Analysis!U$1,Monitoring_eng!$1:$1,0))</f>
        <v>yes</v>
      </c>
      <c r="V75" s="25" t="str">
        <f>INDEX(Monitoring_eng!$A$1:$CX$78,MATCH(Analysis!$A75,Monitoring_eng!$A:$A,0),MATCH(Analysis!V$1,Monitoring_eng!$1:$1,0))</f>
        <v>no</v>
      </c>
      <c r="W75" s="25" t="str">
        <f>INDEX(Monitoring_eng!$A$1:$CX$78,MATCH(Analysis!$A75,Monitoring_eng!$A:$A,0),MATCH(Analysis!W$1,Monitoring_eng!$1:$1,0))</f>
        <v>yes</v>
      </c>
      <c r="X75" s="25" t="str">
        <f>INDEX(Monitoring_eng!$A$1:$CX$78,MATCH(Analysis!$A75,Monitoring_eng!$A:$A,0),MATCH(Analysis!X$1,Monitoring_eng!$1:$1,0))</f>
        <v>yes</v>
      </c>
      <c r="Y75" s="25" t="str">
        <f>INDEX(Monitoring_eng!$A$1:$CX$78,MATCH(Analysis!$A75,Monitoring_eng!$A:$A,0),MATCH(Analysis!Y$1,Monitoring_eng!$1:$1,0))</f>
        <v>yes</v>
      </c>
      <c r="Z75" s="25" t="str">
        <f>INDEX(Monitoring_eng!$A$1:$CX$78,MATCH(Analysis!$A75,Monitoring_eng!$A:$A,0),MATCH(Analysis!Z$1,Monitoring_eng!$1:$1,0))</f>
        <v>yes</v>
      </c>
      <c r="AA75" s="25" t="str">
        <f>INDEX(Monitoring_eng!$A$1:$CX$78,MATCH(Analysis!$A75,Monitoring_eng!$A:$A,0),MATCH(Analysis!AA$1,Monitoring_eng!$1:$1,0))</f>
        <v>yes</v>
      </c>
      <c r="AB75" s="25" t="str">
        <f>INDEX(Monitoring_eng!$A$1:$CX$78,MATCH(Analysis!$A75,Monitoring_eng!$A:$A,0),MATCH(Analysis!AB$1,Monitoring_eng!$1:$1,0))</f>
        <v>yes</v>
      </c>
      <c r="AC75" s="25" t="str">
        <f>INDEX(Monitoring_eng!$A$1:$CX$78,MATCH(Analysis!$A75,Monitoring_eng!$A:$A,0),MATCH(Analysis!AC$1,Monitoring_eng!$1:$1,0))</f>
        <v>yes</v>
      </c>
      <c r="AD75" s="25" t="str">
        <f>INDEX(Monitoring_eng!$A$1:$CX$78,MATCH(Analysis!$A75,Monitoring_eng!$A:$A,0),MATCH(Analysis!AD$1,Monitoring_eng!$1:$1,0))</f>
        <v>yes</v>
      </c>
      <c r="AE75" s="25" t="str">
        <f>INDEX(Monitoring_eng!$A$1:$CX$78,MATCH(Analysis!$A75,Monitoring_eng!$A:$A,0),MATCH(Analysis!AE$1,Monitoring_eng!$1:$1,0))</f>
        <v>yes</v>
      </c>
      <c r="AF75" s="25" t="str">
        <f>INDEX(Monitoring_eng!$A$1:$CX$78,MATCH(Analysis!$A75,Monitoring_eng!$A:$A,0),MATCH(Analysis!AF$1,Monitoring_eng!$1:$1,0))</f>
        <v>yes</v>
      </c>
      <c r="AG75" s="25" t="str">
        <f>INDEX(Monitoring_eng!$A$1:$CX$78,MATCH(Analysis!$A75,Monitoring_eng!$A:$A,0),MATCH(Analysis!AG$1,Monitoring_eng!$1:$1,0))</f>
        <v>no</v>
      </c>
      <c r="AH75" s="25" t="str">
        <f>INDEX(Monitoring_eng!$A$1:$CX$78,MATCH(Analysis!$A75,Monitoring_eng!$A:$A,0),MATCH(Analysis!AH$1,Monitoring_eng!$1:$1,0))</f>
        <v>yes</v>
      </c>
      <c r="AI75" s="25" t="str">
        <f>INDEX(Monitoring_eng!$A$1:$CX$78,MATCH(Analysis!$A75,Monitoring_eng!$A:$A,0),MATCH(Analysis!AI$1,Monitoring_eng!$1:$1,0))</f>
        <v>partially</v>
      </c>
      <c r="AJ75" s="25" t="str">
        <f>INDEX(Monitoring_eng!$A$1:$CX$78,MATCH(Analysis!$A75,Monitoring_eng!$A:$A,0),MATCH(Analysis!AJ$1,Monitoring_eng!$1:$1,0))</f>
        <v>partially</v>
      </c>
      <c r="AK75" s="25" t="str">
        <f>INDEX(Monitoring_eng!$A$1:$CX$78,MATCH(Analysis!$A75,Monitoring_eng!$A:$A,0),MATCH(Analysis!AK$1,Monitoring_eng!$1:$1,0))</f>
        <v>partially</v>
      </c>
      <c r="AL75" s="25" t="str">
        <f>INDEX(Monitoring_eng!$A$1:$CX$78,MATCH(Analysis!$A75,Monitoring_eng!$A:$A,0),MATCH(Analysis!AL$1,Monitoring_eng!$1:$1,0))</f>
        <v>yes</v>
      </c>
      <c r="AM75" s="25" t="str">
        <f>INDEX(Monitoring_eng!$A$1:$CX$78,MATCH(Analysis!$A75,Monitoring_eng!$A:$A,0),MATCH(Analysis!AM$1,Monitoring_eng!$1:$1,0))</f>
        <v>yes</v>
      </c>
      <c r="AN75" s="25" t="str">
        <f>INDEX(Monitoring_eng!$A$1:$CX$78,MATCH(Analysis!$A75,Monitoring_eng!$A:$A,0),MATCH(Analysis!AN$1,Monitoring_eng!$1:$1,0))</f>
        <v>yes</v>
      </c>
      <c r="AO75" s="25" t="str">
        <f>INDEX(Monitoring_eng!$A$1:$CX$78,MATCH(Analysis!$A75,Monitoring_eng!$A:$A,0),MATCH(Analysis!AO$1,Monitoring_eng!$1:$1,0))</f>
        <v>yes</v>
      </c>
      <c r="AP75" s="25" t="str">
        <f>INDEX(Monitoring_eng!$A$1:$CX$78,MATCH(Analysis!$A75,Monitoring_eng!$A:$A,0),MATCH(Analysis!AP$1,Monitoring_eng!$1:$1,0))</f>
        <v>yes</v>
      </c>
      <c r="AQ75" s="25" t="str">
        <f>INDEX(Monitoring_eng!$A$1:$CX$78,MATCH(Analysis!$A75,Monitoring_eng!$A:$A,0),MATCH(Analysis!AQ$1,Monitoring_eng!$1:$1,0))</f>
        <v>yes</v>
      </c>
      <c r="AR75" s="25" t="str">
        <f>INDEX(Monitoring_eng!$A$1:$CX$78,MATCH(Analysis!$A75,Monitoring_eng!$A:$A,0),MATCH(Analysis!AR$1,Monitoring_eng!$1:$1,0))</f>
        <v>yes</v>
      </c>
      <c r="AS75" s="25" t="str">
        <f>INDEX(Monitoring_eng!$A$1:$CX$78,MATCH(Analysis!$A75,Monitoring_eng!$A:$A,0),MATCH(Analysis!AS$1,Monitoring_eng!$1:$1,0))</f>
        <v>yes</v>
      </c>
      <c r="AT75" s="25" t="str">
        <f>INDEX(Monitoring_eng!$A$1:$CX$78,MATCH(Analysis!$A75,Monitoring_eng!$A:$A,0),MATCH(Analysis!AT$1,Monitoring_eng!$1:$1,0))</f>
        <v>no</v>
      </c>
      <c r="AU75" s="25" t="str">
        <f>INDEX(Monitoring_eng!$A$1:$CX$78,MATCH(Analysis!$A75,Monitoring_eng!$A:$A,0),MATCH(Analysis!AU$1,Monitoring_eng!$1:$1,0))</f>
        <v>yes</v>
      </c>
      <c r="AV75" s="25" t="str">
        <f>INDEX(Monitoring_eng!$A$1:$CX$78,MATCH(Analysis!$A75,Monitoring_eng!$A:$A,0),MATCH(Analysis!AV$1,Monitoring_eng!$1:$1,0))</f>
        <v>yes</v>
      </c>
      <c r="AW75" s="25" t="str">
        <f>INDEX(Monitoring_eng!$A$1:$CX$78,MATCH(Analysis!$A75,Monitoring_eng!$A:$A,0),MATCH(Analysis!AW$1,Monitoring_eng!$1:$1,0))</f>
        <v>yes</v>
      </c>
      <c r="AX75" s="25" t="str">
        <f>INDEX(Monitoring_eng!$A$1:$CX$78,MATCH(Analysis!$A75,Monitoring_eng!$A:$A,0),MATCH(Analysis!AX$1,Monitoring_eng!$1:$1,0))</f>
        <v>yes</v>
      </c>
      <c r="AY75" s="25" t="str">
        <f>INDEX(Monitoring_eng!$A$1:$CX$78,MATCH(Analysis!$A75,Monitoring_eng!$A:$A,0),MATCH(Analysis!AY$1,Monitoring_eng!$1:$1,0))</f>
        <v>yes</v>
      </c>
      <c r="AZ75" s="25" t="str">
        <f>INDEX(Monitoring_eng!$A$1:$CX$78,MATCH(Analysis!$A75,Monitoring_eng!$A:$A,0),MATCH(Analysis!AZ$1,Monitoring_eng!$1:$1,0))</f>
        <v>yes</v>
      </c>
      <c r="BA75" s="37" t="s">
        <v>621</v>
      </c>
      <c r="BB75" s="37">
        <f t="shared" si="12"/>
        <v>41</v>
      </c>
      <c r="BC75" s="37" t="s">
        <v>622</v>
      </c>
      <c r="BD75" s="37">
        <f t="shared" si="13"/>
        <v>6</v>
      </c>
      <c r="BE75" s="37" t="s">
        <v>623</v>
      </c>
      <c r="BF75" s="37">
        <f t="shared" si="14"/>
        <v>3</v>
      </c>
      <c r="BG75" s="37" t="s">
        <v>755</v>
      </c>
      <c r="BH75" s="37">
        <f t="shared" si="15"/>
        <v>0</v>
      </c>
      <c r="BI75" s="37">
        <f t="shared" si="16"/>
        <v>50</v>
      </c>
      <c r="BJ75" s="37">
        <f t="shared" si="17"/>
        <v>50</v>
      </c>
      <c r="BK75" s="37" t="str">
        <f t="shared" si="18"/>
        <v>yes</v>
      </c>
      <c r="BL75" s="37" t="str">
        <f t="shared" si="19"/>
        <v>no</v>
      </c>
      <c r="BM75" s="37">
        <f t="shared" si="20"/>
        <v>41</v>
      </c>
      <c r="BN75" s="37">
        <f t="shared" si="21"/>
        <v>6</v>
      </c>
      <c r="BO75" s="69">
        <f t="shared" si="22"/>
        <v>0.82</v>
      </c>
      <c r="BP75" s="69">
        <f t="shared" si="23"/>
        <v>0.12</v>
      </c>
      <c r="BQ75" s="70">
        <f>COUNTIFS($C75:$AZ75,$BK75,Results!$T$87:$BQ$87,BQ$1)/((COUNTIF(Results!$T$87:$BQ$87,BQ$1)-COUNTIFS($C75:$AZ75,"N/A",Results!$T$87:$BQ$87,BQ$1)))</f>
        <v>0.76470588235294112</v>
      </c>
      <c r="BR75" s="70">
        <f>COUNTIFS($C75:$AZ75,$BK75,Results!$T$87:$BQ$87,BR$1)/((COUNTIF(Results!$T$87:$BQ$87,BR$1)-COUNTIFS($C75:$AZ75,"N/A",Results!$T$87:$BQ$87,BR$1)))</f>
        <v>1</v>
      </c>
      <c r="BS75" s="70">
        <f>COUNTIFS($C75:$AZ75,$BK75,Results!$T$87:$BQ$87,BS$1)/((COUNTIF(Results!$T$87:$BQ$87,BS$1)-COUNTIFS($C75:$AZ75,"N/A",Results!$T$87:$BQ$87,BS$1)))</f>
        <v>0.875</v>
      </c>
      <c r="BT75" s="70">
        <f>COUNTIFS($C75:$AZ75,$BK75,Results!$T$87:$BQ$87,BT$1)/((COUNTIF(Results!$T$87:$BQ$87,BT$1)-COUNTIFS($C75:$AZ75,"N/A",Results!$T$87:$BQ$87,BT$1)))</f>
        <v>0.69230769230769229</v>
      </c>
      <c r="BU75" s="70">
        <f>COUNTIFS($C75:$AZ75,$BK75,Results!$T$89:$BQ$89,BU$1)/((COUNTIF(Results!$T$89:$BQ$89,BU$1)-COUNTIFS($C75:$AZ75,"N/A",Results!$T$89:$BQ$89,BU$1)))</f>
        <v>0.8</v>
      </c>
      <c r="BV75" s="70">
        <f>COUNTIFS($C75:$AZ75,$BK75,Results!$T$89:$BQ$89,BV$1)/((COUNTIF(Results!$T$89:$BQ$89,BV$1)-COUNTIFS($C75:$AZ75,"N/A",Results!$T$89:$BQ$89,BV$1)))</f>
        <v>0.81818181818181823</v>
      </c>
      <c r="BW75" s="70">
        <f>COUNTIFS($C75:$AZ75,$BK75,Results!$T$89:$BQ$89,BW$1)/((COUNTIF(Results!$T$89:$BQ$89,BW$1)-COUNTIFS($C75:$AZ75,"N/A",Results!$T$89:$BQ$89,BW$1)))</f>
        <v>1</v>
      </c>
      <c r="BX75" s="70">
        <f>COUNTIFS($C75:$AZ75,$BK75,Results!$T$89:$BQ$89,BX$1)/((COUNTIF(Results!$T$89:$BQ$89,BX$1)-COUNTIFS($C75:$AZ75,"N/A",Results!$T$89:$BQ$89,BX$1)))</f>
        <v>0.5</v>
      </c>
      <c r="BY75" s="70">
        <f>COUNTIFS($C75:$AZ75,$BK75,Results!$T$90:$BQ$90,BY$1)/((COUNTIF(Results!$T$90:$BQ$90,BY$1)-COUNTIFS($C75:$AZ75,"N/A",Results!$T$90:$BQ$90,BY$1)))</f>
        <v>0.76470588235294112</v>
      </c>
      <c r="BZ75" s="70">
        <f>COUNTIFS($C75:$AZ75,$BK75,Results!$T$90:$BQ$90,BZ$1)/((COUNTIF(Results!$T$90:$BQ$90,BZ$1)-COUNTIFS($C75:$AZ75,"N/A",Results!$T$90:$BQ$90,BZ$1)))</f>
        <v>0.88235294117647056</v>
      </c>
      <c r="CA75" s="70">
        <f>COUNTIFS($C75:$AZ75,$BK75,Results!$T$90:$BQ$90,CA$1)/((COUNTIF(Results!$T$90:$BQ$90,CA$1)-COUNTIFS($C75:$AZ75,"N/A",Results!$T$90:$BQ$90,CA$1)))</f>
        <v>0.8125</v>
      </c>
      <c r="CB75" s="70">
        <f>COUNTIFS($C75:$AZ75,$BK75,Results!$T$91:$BQ$91,CB$1)/((COUNTIF(Results!$T$91:$BQ$91,CB$1)-COUNTIFS($C75:$AZ75,"N/A",Results!$T$91:$BQ$91,CB$1)))</f>
        <v>0.88235294117647056</v>
      </c>
      <c r="CC75" s="70">
        <f>COUNTIFS($C75:$AZ75,$BK75,Results!$T$91:$BQ$91,CC$1)/((COUNTIF(Results!$T$91:$BQ$91,CC$1)-COUNTIFS($C75:$AZ75,"N/A",Results!$T$91:$BQ$91,CC$1)))</f>
        <v>0.76470588235294112</v>
      </c>
      <c r="CD75" s="37"/>
    </row>
    <row r="76" spans="1:82" x14ac:dyDescent="0.3">
      <c r="A76" s="37" t="s">
        <v>377</v>
      </c>
      <c r="B76" s="54" t="s">
        <v>173</v>
      </c>
      <c r="C76" s="25" t="str">
        <f>INDEX(Monitoring_eng!$A$1:$CX$78,MATCH(Analysis!$A76,Monitoring_eng!$A:$A,0),MATCH(Analysis!C$1,Monitoring_eng!$1:$1,0))</f>
        <v>yes</v>
      </c>
      <c r="D76" s="25" t="str">
        <f>INDEX(Monitoring_eng!$A$1:$CX$78,MATCH(Analysis!$A76,Monitoring_eng!$A:$A,0),MATCH(Analysis!D$1,Monitoring_eng!$1:$1,0))</f>
        <v>yes</v>
      </c>
      <c r="E76" s="25" t="str">
        <f>INDEX(Monitoring_eng!$A$1:$CX$78,MATCH(Analysis!$A76,Monitoring_eng!$A:$A,0),MATCH(Analysis!E$1,Monitoring_eng!$1:$1,0))</f>
        <v>yes</v>
      </c>
      <c r="F76" s="25" t="str">
        <f>INDEX(Monitoring_eng!$A$1:$CX$78,MATCH(Analysis!$A76,Monitoring_eng!$A:$A,0),MATCH(Analysis!F$1,Monitoring_eng!$1:$1,0))</f>
        <v>yes</v>
      </c>
      <c r="G76" s="25" t="str">
        <f>INDEX(Monitoring_eng!$A$1:$CX$78,MATCH(Analysis!$A76,Monitoring_eng!$A:$A,0),MATCH(Analysis!G$1,Monitoring_eng!$1:$1,0))</f>
        <v>yes</v>
      </c>
      <c r="H76" s="25" t="str">
        <f>INDEX(Monitoring_eng!$A$1:$CX$78,MATCH(Analysis!$A76,Monitoring_eng!$A:$A,0),MATCH(Analysis!H$1,Monitoring_eng!$1:$1,0))</f>
        <v>yes</v>
      </c>
      <c r="I76" s="25" t="str">
        <f>INDEX(Monitoring_eng!$A$1:$CX$78,MATCH(Analysis!$A76,Monitoring_eng!$A:$A,0),MATCH(Analysis!I$1,Monitoring_eng!$1:$1,0))</f>
        <v>yes</v>
      </c>
      <c r="J76" s="25" t="str">
        <f>INDEX(Monitoring_eng!$A$1:$CX$78,MATCH(Analysis!$A76,Monitoring_eng!$A:$A,0),MATCH(Analysis!J$1,Monitoring_eng!$1:$1,0))</f>
        <v>yes</v>
      </c>
      <c r="K76" s="25" t="str">
        <f>INDEX(Monitoring_eng!$A$1:$CX$78,MATCH(Analysis!$A76,Monitoring_eng!$A:$A,0),MATCH(Analysis!K$1,Monitoring_eng!$1:$1,0))</f>
        <v>yes</v>
      </c>
      <c r="L76" s="25" t="str">
        <f>INDEX(Monitoring_eng!$A$1:$CX$78,MATCH(Analysis!$A76,Monitoring_eng!$A:$A,0),MATCH(Analysis!L$1,Monitoring_eng!$1:$1,0))</f>
        <v>yes</v>
      </c>
      <c r="M76" s="25" t="str">
        <f>INDEX(Monitoring_eng!$A$1:$CX$78,MATCH(Analysis!$A76,Monitoring_eng!$A:$A,0),MATCH(Analysis!M$1,Monitoring_eng!$1:$1,0))</f>
        <v>yes</v>
      </c>
      <c r="N76" s="25" t="str">
        <f>INDEX(Monitoring_eng!$A$1:$CX$78,MATCH(Analysis!$A76,Monitoring_eng!$A:$A,0),MATCH(Analysis!N$1,Monitoring_eng!$1:$1,0))</f>
        <v>yes</v>
      </c>
      <c r="O76" s="25" t="str">
        <f>INDEX(Monitoring_eng!$A$1:$CX$78,MATCH(Analysis!$A76,Monitoring_eng!$A:$A,0),MATCH(Analysis!O$1,Monitoring_eng!$1:$1,0))</f>
        <v>yes</v>
      </c>
      <c r="P76" s="25" t="str">
        <f>INDEX(Monitoring_eng!$A$1:$CX$78,MATCH(Analysis!$A76,Monitoring_eng!$A:$A,0),MATCH(Analysis!P$1,Monitoring_eng!$1:$1,0))</f>
        <v>yes</v>
      </c>
      <c r="Q76" s="25" t="str">
        <f>INDEX(Monitoring_eng!$A$1:$CX$78,MATCH(Analysis!$A76,Monitoring_eng!$A:$A,0),MATCH(Analysis!Q$1,Monitoring_eng!$1:$1,0))</f>
        <v>yes</v>
      </c>
      <c r="R76" s="25" t="str">
        <f>INDEX(Monitoring_eng!$A$1:$CX$78,MATCH(Analysis!$A76,Monitoring_eng!$A:$A,0),MATCH(Analysis!R$1,Monitoring_eng!$1:$1,0))</f>
        <v>yes</v>
      </c>
      <c r="S76" s="25" t="str">
        <f>INDEX(Monitoring_eng!$A$1:$CX$78,MATCH(Analysis!$A76,Monitoring_eng!$A:$A,0),MATCH(Analysis!S$1,Monitoring_eng!$1:$1,0))</f>
        <v>yes</v>
      </c>
      <c r="T76" s="25" t="str">
        <f>INDEX(Monitoring_eng!$A$1:$CX$78,MATCH(Analysis!$A76,Monitoring_eng!$A:$A,0),MATCH(Analysis!T$1,Monitoring_eng!$1:$1,0))</f>
        <v>yes</v>
      </c>
      <c r="U76" s="25" t="str">
        <f>INDEX(Monitoring_eng!$A$1:$CX$78,MATCH(Analysis!$A76,Monitoring_eng!$A:$A,0),MATCH(Analysis!U$1,Monitoring_eng!$1:$1,0))</f>
        <v>yes</v>
      </c>
      <c r="V76" s="25" t="str">
        <f>INDEX(Monitoring_eng!$A$1:$CX$78,MATCH(Analysis!$A76,Monitoring_eng!$A:$A,0),MATCH(Analysis!V$1,Monitoring_eng!$1:$1,0))</f>
        <v>no</v>
      </c>
      <c r="W76" s="25" t="str">
        <f>INDEX(Monitoring_eng!$A$1:$CX$78,MATCH(Analysis!$A76,Monitoring_eng!$A:$A,0),MATCH(Analysis!W$1,Monitoring_eng!$1:$1,0))</f>
        <v>yes</v>
      </c>
      <c r="X76" s="25" t="str">
        <f>INDEX(Monitoring_eng!$A$1:$CX$78,MATCH(Analysis!$A76,Monitoring_eng!$A:$A,0),MATCH(Analysis!X$1,Monitoring_eng!$1:$1,0))</f>
        <v>yes</v>
      </c>
      <c r="Y76" s="25" t="str">
        <f>INDEX(Monitoring_eng!$A$1:$CX$78,MATCH(Analysis!$A76,Monitoring_eng!$A:$A,0),MATCH(Analysis!Y$1,Monitoring_eng!$1:$1,0))</f>
        <v>yes</v>
      </c>
      <c r="Z76" s="25" t="str">
        <f>INDEX(Monitoring_eng!$A$1:$CX$78,MATCH(Analysis!$A76,Monitoring_eng!$A:$A,0),MATCH(Analysis!Z$1,Monitoring_eng!$1:$1,0))</f>
        <v>yes</v>
      </c>
      <c r="AA76" s="25" t="str">
        <f>INDEX(Monitoring_eng!$A$1:$CX$78,MATCH(Analysis!$A76,Monitoring_eng!$A:$A,0),MATCH(Analysis!AA$1,Monitoring_eng!$1:$1,0))</f>
        <v>yes</v>
      </c>
      <c r="AB76" s="25" t="str">
        <f>INDEX(Monitoring_eng!$A$1:$CX$78,MATCH(Analysis!$A76,Monitoring_eng!$A:$A,0),MATCH(Analysis!AB$1,Monitoring_eng!$1:$1,0))</f>
        <v>yes</v>
      </c>
      <c r="AC76" s="25" t="str">
        <f>INDEX(Monitoring_eng!$A$1:$CX$78,MATCH(Analysis!$A76,Monitoring_eng!$A:$A,0),MATCH(Analysis!AC$1,Monitoring_eng!$1:$1,0))</f>
        <v>yes</v>
      </c>
      <c r="AD76" s="25" t="str">
        <f>INDEX(Monitoring_eng!$A$1:$CX$78,MATCH(Analysis!$A76,Monitoring_eng!$A:$A,0),MATCH(Analysis!AD$1,Monitoring_eng!$1:$1,0))</f>
        <v>no</v>
      </c>
      <c r="AE76" s="25" t="str">
        <f>INDEX(Monitoring_eng!$A$1:$CX$78,MATCH(Analysis!$A76,Monitoring_eng!$A:$A,0),MATCH(Analysis!AE$1,Monitoring_eng!$1:$1,0))</f>
        <v>yes</v>
      </c>
      <c r="AF76" s="25" t="str">
        <f>INDEX(Monitoring_eng!$A$1:$CX$78,MATCH(Analysis!$A76,Monitoring_eng!$A:$A,0),MATCH(Analysis!AF$1,Monitoring_eng!$1:$1,0))</f>
        <v>yes</v>
      </c>
      <c r="AG76" s="25" t="str">
        <f>INDEX(Monitoring_eng!$A$1:$CX$78,MATCH(Analysis!$A76,Monitoring_eng!$A:$A,0),MATCH(Analysis!AG$1,Monitoring_eng!$1:$1,0))</f>
        <v>yes</v>
      </c>
      <c r="AH76" s="25" t="str">
        <f>INDEX(Monitoring_eng!$A$1:$CX$78,MATCH(Analysis!$A76,Monitoring_eng!$A:$A,0),MATCH(Analysis!AH$1,Monitoring_eng!$1:$1,0))</f>
        <v>yes</v>
      </c>
      <c r="AI76" s="25" t="str">
        <f>INDEX(Monitoring_eng!$A$1:$CX$78,MATCH(Analysis!$A76,Monitoring_eng!$A:$A,0),MATCH(Analysis!AI$1,Monitoring_eng!$1:$1,0))</f>
        <v>yes</v>
      </c>
      <c r="AJ76" s="25" t="str">
        <f>INDEX(Monitoring_eng!$A$1:$CX$78,MATCH(Analysis!$A76,Monitoring_eng!$A:$A,0),MATCH(Analysis!AJ$1,Monitoring_eng!$1:$1,0))</f>
        <v>yes</v>
      </c>
      <c r="AK76" s="25" t="str">
        <f>INDEX(Monitoring_eng!$A$1:$CX$78,MATCH(Analysis!$A76,Monitoring_eng!$A:$A,0),MATCH(Analysis!AK$1,Monitoring_eng!$1:$1,0))</f>
        <v>yes</v>
      </c>
      <c r="AL76" s="25" t="str">
        <f>INDEX(Monitoring_eng!$A$1:$CX$78,MATCH(Analysis!$A76,Monitoring_eng!$A:$A,0),MATCH(Analysis!AL$1,Monitoring_eng!$1:$1,0))</f>
        <v>yes</v>
      </c>
      <c r="AM76" s="25" t="str">
        <f>INDEX(Monitoring_eng!$A$1:$CX$78,MATCH(Analysis!$A76,Monitoring_eng!$A:$A,0),MATCH(Analysis!AM$1,Monitoring_eng!$1:$1,0))</f>
        <v>yes</v>
      </c>
      <c r="AN76" s="25" t="str">
        <f>INDEX(Monitoring_eng!$A$1:$CX$78,MATCH(Analysis!$A76,Monitoring_eng!$A:$A,0),MATCH(Analysis!AN$1,Monitoring_eng!$1:$1,0))</f>
        <v>yes</v>
      </c>
      <c r="AO76" s="25" t="str">
        <f>INDEX(Monitoring_eng!$A$1:$CX$78,MATCH(Analysis!$A76,Monitoring_eng!$A:$A,0),MATCH(Analysis!AO$1,Monitoring_eng!$1:$1,0))</f>
        <v>yes</v>
      </c>
      <c r="AP76" s="25" t="str">
        <f>INDEX(Monitoring_eng!$A$1:$CX$78,MATCH(Analysis!$A76,Monitoring_eng!$A:$A,0),MATCH(Analysis!AP$1,Monitoring_eng!$1:$1,0))</f>
        <v>yes</v>
      </c>
      <c r="AQ76" s="25" t="str">
        <f>INDEX(Monitoring_eng!$A$1:$CX$78,MATCH(Analysis!$A76,Monitoring_eng!$A:$A,0),MATCH(Analysis!AQ$1,Monitoring_eng!$1:$1,0))</f>
        <v>yes</v>
      </c>
      <c r="AR76" s="25" t="str">
        <f>INDEX(Monitoring_eng!$A$1:$CX$78,MATCH(Analysis!$A76,Monitoring_eng!$A:$A,0),MATCH(Analysis!AR$1,Monitoring_eng!$1:$1,0))</f>
        <v>yes</v>
      </c>
      <c r="AS76" s="25" t="str">
        <f>INDEX(Monitoring_eng!$A$1:$CX$78,MATCH(Analysis!$A76,Monitoring_eng!$A:$A,0),MATCH(Analysis!AS$1,Monitoring_eng!$1:$1,0))</f>
        <v>yes</v>
      </c>
      <c r="AT76" s="25" t="str">
        <f>INDEX(Monitoring_eng!$A$1:$CX$78,MATCH(Analysis!$A76,Monitoring_eng!$A:$A,0),MATCH(Analysis!AT$1,Monitoring_eng!$1:$1,0))</f>
        <v>yes</v>
      </c>
      <c r="AU76" s="25" t="str">
        <f>INDEX(Monitoring_eng!$A$1:$CX$78,MATCH(Analysis!$A76,Monitoring_eng!$A:$A,0),MATCH(Analysis!AU$1,Monitoring_eng!$1:$1,0))</f>
        <v>yes</v>
      </c>
      <c r="AV76" s="25" t="str">
        <f>INDEX(Monitoring_eng!$A$1:$CX$78,MATCH(Analysis!$A76,Monitoring_eng!$A:$A,0),MATCH(Analysis!AV$1,Monitoring_eng!$1:$1,0))</f>
        <v>yes</v>
      </c>
      <c r="AW76" s="25" t="str">
        <f>INDEX(Monitoring_eng!$A$1:$CX$78,MATCH(Analysis!$A76,Monitoring_eng!$A:$A,0),MATCH(Analysis!AW$1,Monitoring_eng!$1:$1,0))</f>
        <v>yes</v>
      </c>
      <c r="AX76" s="25" t="str">
        <f>INDEX(Monitoring_eng!$A$1:$CX$78,MATCH(Analysis!$A76,Monitoring_eng!$A:$A,0),MATCH(Analysis!AX$1,Monitoring_eng!$1:$1,0))</f>
        <v>yes</v>
      </c>
      <c r="AY76" s="25" t="str">
        <f>INDEX(Monitoring_eng!$A$1:$CX$78,MATCH(Analysis!$A76,Monitoring_eng!$A:$A,0),MATCH(Analysis!AY$1,Monitoring_eng!$1:$1,0))</f>
        <v>yes</v>
      </c>
      <c r="AZ76" s="25" t="str">
        <f>INDEX(Monitoring_eng!$A$1:$CX$78,MATCH(Analysis!$A76,Monitoring_eng!$A:$A,0),MATCH(Analysis!AZ$1,Monitoring_eng!$1:$1,0))</f>
        <v>yes</v>
      </c>
      <c r="BA76" s="37" t="s">
        <v>621</v>
      </c>
      <c r="BB76" s="37">
        <f t="shared" si="12"/>
        <v>48</v>
      </c>
      <c r="BC76" s="37" t="s">
        <v>622</v>
      </c>
      <c r="BD76" s="37">
        <f t="shared" si="13"/>
        <v>2</v>
      </c>
      <c r="BE76" s="37" t="s">
        <v>623</v>
      </c>
      <c r="BF76" s="37">
        <f t="shared" si="14"/>
        <v>0</v>
      </c>
      <c r="BG76" s="37" t="s">
        <v>755</v>
      </c>
      <c r="BH76" s="37">
        <f t="shared" si="15"/>
        <v>0</v>
      </c>
      <c r="BI76" s="37">
        <f t="shared" si="16"/>
        <v>50</v>
      </c>
      <c r="BJ76" s="37">
        <f t="shared" si="17"/>
        <v>50</v>
      </c>
      <c r="BK76" s="37" t="str">
        <f t="shared" si="18"/>
        <v>yes</v>
      </c>
      <c r="BL76" s="37" t="str">
        <f t="shared" si="19"/>
        <v>no</v>
      </c>
      <c r="BM76" s="37">
        <f t="shared" si="20"/>
        <v>48</v>
      </c>
      <c r="BN76" s="37">
        <f t="shared" si="21"/>
        <v>2</v>
      </c>
      <c r="BO76" s="69">
        <f t="shared" si="22"/>
        <v>0.96</v>
      </c>
      <c r="BP76" s="69">
        <f t="shared" si="23"/>
        <v>0.04</v>
      </c>
      <c r="BQ76" s="70">
        <f>COUNTIFS($C76:$AZ76,$BK76,Results!$T$87:$BQ$87,BQ$1)/((COUNTIF(Results!$T$87:$BQ$87,BQ$1)-COUNTIFS($C76:$AZ76,"N/A",Results!$T$87:$BQ$87,BQ$1)))</f>
        <v>0.94117647058823528</v>
      </c>
      <c r="BR76" s="70">
        <f>COUNTIFS($C76:$AZ76,$BK76,Results!$T$87:$BQ$87,BR$1)/((COUNTIF(Results!$T$87:$BQ$87,BR$1)-COUNTIFS($C76:$AZ76,"N/A",Results!$T$87:$BQ$87,BR$1)))</f>
        <v>1</v>
      </c>
      <c r="BS76" s="70">
        <f>COUNTIFS($C76:$AZ76,$BK76,Results!$T$87:$BQ$87,BS$1)/((COUNTIF(Results!$T$87:$BQ$87,BS$1)-COUNTIFS($C76:$AZ76,"N/A",Results!$T$87:$BQ$87,BS$1)))</f>
        <v>1</v>
      </c>
      <c r="BT76" s="70">
        <f>COUNTIFS($C76:$AZ76,$BK76,Results!$T$87:$BQ$87,BT$1)/((COUNTIF(Results!$T$87:$BQ$87,BT$1)-COUNTIFS($C76:$AZ76,"N/A",Results!$T$87:$BQ$87,BT$1)))</f>
        <v>0.92307692307692313</v>
      </c>
      <c r="BU76" s="70">
        <f>COUNTIFS($C76:$AZ76,$BK76,Results!$T$89:$BQ$89,BU$1)/((COUNTIF(Results!$T$89:$BQ$89,BU$1)-COUNTIFS($C76:$AZ76,"N/A",Results!$T$89:$BQ$89,BU$1)))</f>
        <v>1</v>
      </c>
      <c r="BV76" s="70">
        <f>COUNTIFS($C76:$AZ76,$BK76,Results!$T$89:$BQ$89,BV$1)/((COUNTIF(Results!$T$89:$BQ$89,BV$1)-COUNTIFS($C76:$AZ76,"N/A",Results!$T$89:$BQ$89,BV$1)))</f>
        <v>0.95454545454545459</v>
      </c>
      <c r="BW76" s="70">
        <f>COUNTIFS($C76:$AZ76,$BK76,Results!$T$89:$BQ$89,BW$1)/((COUNTIF(Results!$T$89:$BQ$89,BW$1)-COUNTIFS($C76:$AZ76,"N/A",Results!$T$89:$BQ$89,BW$1)))</f>
        <v>0.88888888888888884</v>
      </c>
      <c r="BX76" s="70">
        <f>COUNTIFS($C76:$AZ76,$BK76,Results!$T$89:$BQ$89,BX$1)/((COUNTIF(Results!$T$89:$BQ$89,BX$1)-COUNTIFS($C76:$AZ76,"N/A",Results!$T$89:$BQ$89,BX$1)))</f>
        <v>1</v>
      </c>
      <c r="BY76" s="70">
        <f>COUNTIFS($C76:$AZ76,$BK76,Results!$T$90:$BQ$90,BY$1)/((COUNTIF(Results!$T$90:$BQ$90,BY$1)-COUNTIFS($C76:$AZ76,"N/A",Results!$T$90:$BQ$90,BY$1)))</f>
        <v>0.94117647058823528</v>
      </c>
      <c r="BZ76" s="70">
        <f>COUNTIFS($C76:$AZ76,$BK76,Results!$T$90:$BQ$90,BZ$1)/((COUNTIF(Results!$T$90:$BQ$90,BZ$1)-COUNTIFS($C76:$AZ76,"N/A",Results!$T$90:$BQ$90,BZ$1)))</f>
        <v>0.94117647058823528</v>
      </c>
      <c r="CA76" s="70">
        <f>COUNTIFS($C76:$AZ76,$BK76,Results!$T$90:$BQ$90,CA$1)/((COUNTIF(Results!$T$90:$BQ$90,CA$1)-COUNTIFS($C76:$AZ76,"N/A",Results!$T$90:$BQ$90,CA$1)))</f>
        <v>1</v>
      </c>
      <c r="CB76" s="70">
        <f>COUNTIFS($C76:$AZ76,$BK76,Results!$T$91:$BQ$91,CB$1)/((COUNTIF(Results!$T$91:$BQ$91,CB$1)-COUNTIFS($C76:$AZ76,"N/A",Results!$T$91:$BQ$91,CB$1)))</f>
        <v>0.94117647058823528</v>
      </c>
      <c r="CC76" s="70">
        <f>COUNTIFS($C76:$AZ76,$BK76,Results!$T$91:$BQ$91,CC$1)/((COUNTIF(Results!$T$91:$BQ$91,CC$1)-COUNTIFS($C76:$AZ76,"N/A",Results!$T$91:$BQ$91,CC$1)))</f>
        <v>0.94117647058823528</v>
      </c>
      <c r="CD76" s="37"/>
    </row>
    <row r="77" spans="1:82" x14ac:dyDescent="0.3">
      <c r="A77" s="37" t="s">
        <v>378</v>
      </c>
      <c r="B77" s="54" t="s">
        <v>288</v>
      </c>
      <c r="C77" s="25" t="str">
        <f>INDEX(Monitoring_eng!$A$1:$CX$78,MATCH(Analysis!$A77,Monitoring_eng!$A:$A,0),MATCH(Analysis!C$1,Monitoring_eng!$1:$1,0))</f>
        <v>no</v>
      </c>
      <c r="D77" s="25" t="str">
        <f>INDEX(Monitoring_eng!$A$1:$CX$78,MATCH(Analysis!$A77,Monitoring_eng!$A:$A,0),MATCH(Analysis!D$1,Monitoring_eng!$1:$1,0))</f>
        <v>no</v>
      </c>
      <c r="E77" s="25" t="str">
        <f>INDEX(Monitoring_eng!$A$1:$CX$78,MATCH(Analysis!$A77,Monitoring_eng!$A:$A,0),MATCH(Analysis!E$1,Monitoring_eng!$1:$1,0))</f>
        <v>no</v>
      </c>
      <c r="F77" s="25" t="str">
        <f>INDEX(Monitoring_eng!$A$1:$CX$78,MATCH(Analysis!$A77,Monitoring_eng!$A:$A,0),MATCH(Analysis!F$1,Monitoring_eng!$1:$1,0))</f>
        <v>no</v>
      </c>
      <c r="G77" s="25" t="str">
        <f>INDEX(Monitoring_eng!$A$1:$CX$78,MATCH(Analysis!$A77,Monitoring_eng!$A:$A,0),MATCH(Analysis!G$1,Monitoring_eng!$1:$1,0))</f>
        <v>no</v>
      </c>
      <c r="H77" s="25" t="str">
        <f>INDEX(Monitoring_eng!$A$1:$CX$78,MATCH(Analysis!$A77,Monitoring_eng!$A:$A,0),MATCH(Analysis!H$1,Monitoring_eng!$1:$1,0))</f>
        <v>yes</v>
      </c>
      <c r="I77" s="25" t="str">
        <f>INDEX(Monitoring_eng!$A$1:$CX$78,MATCH(Analysis!$A77,Monitoring_eng!$A:$A,0),MATCH(Analysis!I$1,Monitoring_eng!$1:$1,0))</f>
        <v>yes</v>
      </c>
      <c r="J77" s="25" t="str">
        <f>INDEX(Monitoring_eng!$A$1:$CX$78,MATCH(Analysis!$A77,Monitoring_eng!$A:$A,0),MATCH(Analysis!J$1,Monitoring_eng!$1:$1,0))</f>
        <v>no</v>
      </c>
      <c r="K77" s="25" t="str">
        <f>INDEX(Monitoring_eng!$A$1:$CX$78,MATCH(Analysis!$A77,Monitoring_eng!$A:$A,0),MATCH(Analysis!K$1,Monitoring_eng!$1:$1,0))</f>
        <v>yes</v>
      </c>
      <c r="L77" s="25" t="str">
        <f>INDEX(Monitoring_eng!$A$1:$CX$78,MATCH(Analysis!$A77,Monitoring_eng!$A:$A,0),MATCH(Analysis!L$1,Monitoring_eng!$1:$1,0))</f>
        <v>no</v>
      </c>
      <c r="M77" s="25" t="str">
        <f>INDEX(Monitoring_eng!$A$1:$CX$78,MATCH(Analysis!$A77,Monitoring_eng!$A:$A,0),MATCH(Analysis!M$1,Monitoring_eng!$1:$1,0))</f>
        <v>yes</v>
      </c>
      <c r="N77" s="25" t="str">
        <f>INDEX(Monitoring_eng!$A$1:$CX$78,MATCH(Analysis!$A77,Monitoring_eng!$A:$A,0),MATCH(Analysis!N$1,Monitoring_eng!$1:$1,0))</f>
        <v>no</v>
      </c>
      <c r="O77" s="25" t="str">
        <f>INDEX(Monitoring_eng!$A$1:$CX$78,MATCH(Analysis!$A77,Monitoring_eng!$A:$A,0),MATCH(Analysis!O$1,Monitoring_eng!$1:$1,0))</f>
        <v>yes</v>
      </c>
      <c r="P77" s="25" t="str">
        <f>INDEX(Monitoring_eng!$A$1:$CX$78,MATCH(Analysis!$A77,Monitoring_eng!$A:$A,0),MATCH(Analysis!P$1,Monitoring_eng!$1:$1,0))</f>
        <v>yes</v>
      </c>
      <c r="Q77" s="25" t="str">
        <f>INDEX(Monitoring_eng!$A$1:$CX$78,MATCH(Analysis!$A77,Monitoring_eng!$A:$A,0),MATCH(Analysis!Q$1,Monitoring_eng!$1:$1,0))</f>
        <v>yes</v>
      </c>
      <c r="R77" s="25" t="str">
        <f>INDEX(Monitoring_eng!$A$1:$CX$78,MATCH(Analysis!$A77,Monitoring_eng!$A:$A,0),MATCH(Analysis!R$1,Monitoring_eng!$1:$1,0))</f>
        <v>no</v>
      </c>
      <c r="S77" s="25" t="str">
        <f>INDEX(Monitoring_eng!$A$1:$CX$78,MATCH(Analysis!$A77,Monitoring_eng!$A:$A,0),MATCH(Analysis!S$1,Monitoring_eng!$1:$1,0))</f>
        <v>no</v>
      </c>
      <c r="T77" s="25" t="str">
        <f>INDEX(Monitoring_eng!$A$1:$CX$78,MATCH(Analysis!$A77,Monitoring_eng!$A:$A,0),MATCH(Analysis!T$1,Monitoring_eng!$1:$1,0))</f>
        <v>no</v>
      </c>
      <c r="U77" s="25" t="str">
        <f>INDEX(Monitoring_eng!$A$1:$CX$78,MATCH(Analysis!$A77,Monitoring_eng!$A:$A,0),MATCH(Analysis!U$1,Monitoring_eng!$1:$1,0))</f>
        <v>no</v>
      </c>
      <c r="V77" s="25" t="str">
        <f>INDEX(Monitoring_eng!$A$1:$CX$78,MATCH(Analysis!$A77,Monitoring_eng!$A:$A,0),MATCH(Analysis!V$1,Monitoring_eng!$1:$1,0))</f>
        <v>no</v>
      </c>
      <c r="W77" s="25" t="str">
        <f>INDEX(Monitoring_eng!$A$1:$CX$78,MATCH(Analysis!$A77,Monitoring_eng!$A:$A,0),MATCH(Analysis!W$1,Monitoring_eng!$1:$1,0))</f>
        <v>yes</v>
      </c>
      <c r="X77" s="25" t="str">
        <f>INDEX(Monitoring_eng!$A$1:$CX$78,MATCH(Analysis!$A77,Monitoring_eng!$A:$A,0),MATCH(Analysis!X$1,Monitoring_eng!$1:$1,0))</f>
        <v>yes</v>
      </c>
      <c r="Y77" s="25" t="str">
        <f>INDEX(Monitoring_eng!$A$1:$CX$78,MATCH(Analysis!$A77,Monitoring_eng!$A:$A,0),MATCH(Analysis!Y$1,Monitoring_eng!$1:$1,0))</f>
        <v>no</v>
      </c>
      <c r="Z77" s="25" t="str">
        <f>INDEX(Monitoring_eng!$A$1:$CX$78,MATCH(Analysis!$A77,Monitoring_eng!$A:$A,0),MATCH(Analysis!Z$1,Monitoring_eng!$1:$1,0))</f>
        <v>yes</v>
      </c>
      <c r="AA77" s="25" t="str">
        <f>INDEX(Monitoring_eng!$A$1:$CX$78,MATCH(Analysis!$A77,Monitoring_eng!$A:$A,0),MATCH(Analysis!AA$1,Monitoring_eng!$1:$1,0))</f>
        <v>yes</v>
      </c>
      <c r="AB77" s="25" t="str">
        <f>INDEX(Monitoring_eng!$A$1:$CX$78,MATCH(Analysis!$A77,Monitoring_eng!$A:$A,0),MATCH(Analysis!AB$1,Monitoring_eng!$1:$1,0))</f>
        <v>yes</v>
      </c>
      <c r="AC77" s="25" t="str">
        <f>INDEX(Monitoring_eng!$A$1:$CX$78,MATCH(Analysis!$A77,Monitoring_eng!$A:$A,0),MATCH(Analysis!AC$1,Monitoring_eng!$1:$1,0))</f>
        <v>no</v>
      </c>
      <c r="AD77" s="25" t="str">
        <f>INDEX(Monitoring_eng!$A$1:$CX$78,MATCH(Analysis!$A77,Monitoring_eng!$A:$A,0),MATCH(Analysis!AD$1,Monitoring_eng!$1:$1,0))</f>
        <v>no</v>
      </c>
      <c r="AE77" s="25" t="str">
        <f>INDEX(Monitoring_eng!$A$1:$CX$78,MATCH(Analysis!$A77,Monitoring_eng!$A:$A,0),MATCH(Analysis!AE$1,Monitoring_eng!$1:$1,0))</f>
        <v>yes</v>
      </c>
      <c r="AF77" s="25" t="str">
        <f>INDEX(Monitoring_eng!$A$1:$CX$78,MATCH(Analysis!$A77,Monitoring_eng!$A:$A,0),MATCH(Analysis!AF$1,Monitoring_eng!$1:$1,0))</f>
        <v>yes</v>
      </c>
      <c r="AG77" s="25" t="str">
        <f>INDEX(Monitoring_eng!$A$1:$CX$78,MATCH(Analysis!$A77,Monitoring_eng!$A:$A,0),MATCH(Analysis!AG$1,Monitoring_eng!$1:$1,0))</f>
        <v>no</v>
      </c>
      <c r="AH77" s="25" t="str">
        <f>INDEX(Monitoring_eng!$A$1:$CX$78,MATCH(Analysis!$A77,Monitoring_eng!$A:$A,0),MATCH(Analysis!AH$1,Monitoring_eng!$1:$1,0))</f>
        <v>no</v>
      </c>
      <c r="AI77" s="25" t="str">
        <f>INDEX(Monitoring_eng!$A$1:$CX$78,MATCH(Analysis!$A77,Monitoring_eng!$A:$A,0),MATCH(Analysis!AI$1,Monitoring_eng!$1:$1,0))</f>
        <v>partially</v>
      </c>
      <c r="AJ77" s="25" t="str">
        <f>INDEX(Monitoring_eng!$A$1:$CX$78,MATCH(Analysis!$A77,Monitoring_eng!$A:$A,0),MATCH(Analysis!AJ$1,Monitoring_eng!$1:$1,0))</f>
        <v>no</v>
      </c>
      <c r="AK77" s="25" t="str">
        <f>INDEX(Monitoring_eng!$A$1:$CX$78,MATCH(Analysis!$A77,Monitoring_eng!$A:$A,0),MATCH(Analysis!AK$1,Monitoring_eng!$1:$1,0))</f>
        <v>partially</v>
      </c>
      <c r="AL77" s="25" t="str">
        <f>INDEX(Monitoring_eng!$A$1:$CX$78,MATCH(Analysis!$A77,Monitoring_eng!$A:$A,0),MATCH(Analysis!AL$1,Monitoring_eng!$1:$1,0))</f>
        <v>no</v>
      </c>
      <c r="AM77" s="25" t="str">
        <f>INDEX(Monitoring_eng!$A$1:$CX$78,MATCH(Analysis!$A77,Monitoring_eng!$A:$A,0),MATCH(Analysis!AM$1,Monitoring_eng!$1:$1,0))</f>
        <v>no</v>
      </c>
      <c r="AN77" s="25" t="str">
        <f>INDEX(Monitoring_eng!$A$1:$CX$78,MATCH(Analysis!$A77,Monitoring_eng!$A:$A,0),MATCH(Analysis!AN$1,Monitoring_eng!$1:$1,0))</f>
        <v>yes</v>
      </c>
      <c r="AO77" s="25" t="str">
        <f>INDEX(Monitoring_eng!$A$1:$CX$78,MATCH(Analysis!$A77,Monitoring_eng!$A:$A,0),MATCH(Analysis!AO$1,Monitoring_eng!$1:$1,0))</f>
        <v>no</v>
      </c>
      <c r="AP77" s="25" t="str">
        <f>INDEX(Monitoring_eng!$A$1:$CX$78,MATCH(Analysis!$A77,Monitoring_eng!$A:$A,0),MATCH(Analysis!AP$1,Monitoring_eng!$1:$1,0))</f>
        <v>no</v>
      </c>
      <c r="AQ77" s="25" t="str">
        <f>INDEX(Monitoring_eng!$A$1:$CX$78,MATCH(Analysis!$A77,Monitoring_eng!$A:$A,0),MATCH(Analysis!AQ$1,Monitoring_eng!$1:$1,0))</f>
        <v>yes</v>
      </c>
      <c r="AR77" s="25" t="str">
        <f>INDEX(Monitoring_eng!$A$1:$CX$78,MATCH(Analysis!$A77,Monitoring_eng!$A:$A,0),MATCH(Analysis!AR$1,Monitoring_eng!$1:$1,0))</f>
        <v>yes</v>
      </c>
      <c r="AS77" s="25" t="str">
        <f>INDEX(Monitoring_eng!$A$1:$CX$78,MATCH(Analysis!$A77,Monitoring_eng!$A:$A,0),MATCH(Analysis!AS$1,Monitoring_eng!$1:$1,0))</f>
        <v>no</v>
      </c>
      <c r="AT77" s="25" t="str">
        <f>INDEX(Monitoring_eng!$A$1:$CX$78,MATCH(Analysis!$A77,Monitoring_eng!$A:$A,0),MATCH(Analysis!AT$1,Monitoring_eng!$1:$1,0))</f>
        <v>no</v>
      </c>
      <c r="AU77" s="25" t="str">
        <f>INDEX(Monitoring_eng!$A$1:$CX$78,MATCH(Analysis!$A77,Monitoring_eng!$A:$A,0),MATCH(Analysis!AU$1,Monitoring_eng!$1:$1,0))</f>
        <v>no</v>
      </c>
      <c r="AV77" s="25" t="str">
        <f>INDEX(Monitoring_eng!$A$1:$CX$78,MATCH(Analysis!$A77,Monitoring_eng!$A:$A,0),MATCH(Analysis!AV$1,Monitoring_eng!$1:$1,0))</f>
        <v>yes</v>
      </c>
      <c r="AW77" s="25" t="str">
        <f>INDEX(Monitoring_eng!$A$1:$CX$78,MATCH(Analysis!$A77,Monitoring_eng!$A:$A,0),MATCH(Analysis!AW$1,Monitoring_eng!$1:$1,0))</f>
        <v>yes</v>
      </c>
      <c r="AX77" s="25" t="str">
        <f>INDEX(Monitoring_eng!$A$1:$CX$78,MATCH(Analysis!$A77,Monitoring_eng!$A:$A,0),MATCH(Analysis!AX$1,Monitoring_eng!$1:$1,0))</f>
        <v>yes</v>
      </c>
      <c r="AY77" s="25" t="str">
        <f>INDEX(Monitoring_eng!$A$1:$CX$78,MATCH(Analysis!$A77,Monitoring_eng!$A:$A,0),MATCH(Analysis!AY$1,Monitoring_eng!$1:$1,0))</f>
        <v>yes</v>
      </c>
      <c r="AZ77" s="25" t="str">
        <f>INDEX(Monitoring_eng!$A$1:$CX$78,MATCH(Analysis!$A77,Monitoring_eng!$A:$A,0),MATCH(Analysis!AZ$1,Monitoring_eng!$1:$1,0))</f>
        <v>yes</v>
      </c>
      <c r="BA77" s="37" t="s">
        <v>621</v>
      </c>
      <c r="BB77" s="37">
        <f t="shared" si="12"/>
        <v>22</v>
      </c>
      <c r="BC77" s="37" t="s">
        <v>622</v>
      </c>
      <c r="BD77" s="37">
        <f t="shared" si="13"/>
        <v>26</v>
      </c>
      <c r="BE77" s="37" t="s">
        <v>623</v>
      </c>
      <c r="BF77" s="37">
        <f t="shared" si="14"/>
        <v>2</v>
      </c>
      <c r="BG77" s="37" t="s">
        <v>755</v>
      </c>
      <c r="BH77" s="37">
        <f t="shared" si="15"/>
        <v>0</v>
      </c>
      <c r="BI77" s="37">
        <f t="shared" si="16"/>
        <v>50</v>
      </c>
      <c r="BJ77" s="37">
        <f t="shared" si="17"/>
        <v>50</v>
      </c>
      <c r="BK77" s="37" t="str">
        <f t="shared" si="18"/>
        <v>yes</v>
      </c>
      <c r="BL77" s="37" t="str">
        <f t="shared" si="19"/>
        <v>no</v>
      </c>
      <c r="BM77" s="37">
        <f t="shared" si="20"/>
        <v>22</v>
      </c>
      <c r="BN77" s="37">
        <f t="shared" si="21"/>
        <v>26</v>
      </c>
      <c r="BO77" s="69">
        <f t="shared" si="22"/>
        <v>0.44</v>
      </c>
      <c r="BP77" s="69">
        <f t="shared" si="23"/>
        <v>0.52</v>
      </c>
      <c r="BQ77" s="70">
        <f>COUNTIFS($C77:$AZ77,$BK77,Results!$T$87:$BQ$87,BQ$1)/((COUNTIF(Results!$T$87:$BQ$87,BQ$1)-COUNTIFS($C77:$AZ77,"N/A",Results!$T$87:$BQ$87,BQ$1)))</f>
        <v>0.47058823529411764</v>
      </c>
      <c r="BR77" s="70">
        <f>COUNTIFS($C77:$AZ77,$BK77,Results!$T$87:$BQ$87,BR$1)/((COUNTIF(Results!$T$87:$BQ$87,BR$1)-COUNTIFS($C77:$AZ77,"N/A",Results!$T$87:$BQ$87,BR$1)))</f>
        <v>0.75</v>
      </c>
      <c r="BS77" s="70">
        <f>COUNTIFS($C77:$AZ77,$BK77,Results!$T$87:$BQ$87,BS$1)/((COUNTIF(Results!$T$87:$BQ$87,BS$1)-COUNTIFS($C77:$AZ77,"N/A",Results!$T$87:$BQ$87,BS$1)))</f>
        <v>0.25</v>
      </c>
      <c r="BT77" s="70">
        <f>COUNTIFS($C77:$AZ77,$BK77,Results!$T$87:$BQ$87,BT$1)/((COUNTIF(Results!$T$87:$BQ$87,BT$1)-COUNTIFS($C77:$AZ77,"N/A",Results!$T$87:$BQ$87,BT$1)))</f>
        <v>0.23076923076923078</v>
      </c>
      <c r="BU77" s="70">
        <f>COUNTIFS($C77:$AZ77,$BK77,Results!$T$89:$BQ$89,BU$1)/((COUNTIF(Results!$T$89:$BQ$89,BU$1)-COUNTIFS($C77:$AZ77,"N/A",Results!$T$89:$BQ$89,BU$1)))</f>
        <v>0.26666666666666666</v>
      </c>
      <c r="BV77" s="70">
        <f>COUNTIFS($C77:$AZ77,$BK77,Results!$T$89:$BQ$89,BV$1)/((COUNTIF(Results!$T$89:$BQ$89,BV$1)-COUNTIFS($C77:$AZ77,"N/A",Results!$T$89:$BQ$89,BV$1)))</f>
        <v>0.5</v>
      </c>
      <c r="BW77" s="70">
        <f>COUNTIFS($C77:$AZ77,$BK77,Results!$T$89:$BQ$89,BW$1)/((COUNTIF(Results!$T$89:$BQ$89,BW$1)-COUNTIFS($C77:$AZ77,"N/A",Results!$T$89:$BQ$89,BW$1)))</f>
        <v>0.55555555555555558</v>
      </c>
      <c r="BX77" s="70">
        <f>COUNTIFS($C77:$AZ77,$BK77,Results!$T$89:$BQ$89,BX$1)/((COUNTIF(Results!$T$89:$BQ$89,BX$1)-COUNTIFS($C77:$AZ77,"N/A",Results!$T$89:$BQ$89,BX$1)))</f>
        <v>0.5</v>
      </c>
      <c r="BY77" s="70">
        <f>COUNTIFS($C77:$AZ77,$BK77,Results!$T$90:$BQ$90,BY$1)/((COUNTIF(Results!$T$90:$BQ$90,BY$1)-COUNTIFS($C77:$AZ77,"N/A",Results!$T$90:$BQ$90,BY$1)))</f>
        <v>0.47058823529411764</v>
      </c>
      <c r="BZ77" s="70">
        <f>COUNTIFS($C77:$AZ77,$BK77,Results!$T$90:$BQ$90,BZ$1)/((COUNTIF(Results!$T$90:$BQ$90,BZ$1)-COUNTIFS($C77:$AZ77,"N/A",Results!$T$90:$BQ$90,BZ$1)))</f>
        <v>0.35294117647058826</v>
      </c>
      <c r="CA77" s="70">
        <f>COUNTIFS($C77:$AZ77,$BK77,Results!$T$90:$BQ$90,CA$1)/((COUNTIF(Results!$T$90:$BQ$90,CA$1)-COUNTIFS($C77:$AZ77,"N/A",Results!$T$90:$BQ$90,CA$1)))</f>
        <v>0.5</v>
      </c>
      <c r="CB77" s="70">
        <f>COUNTIFS($C77:$AZ77,$BK77,Results!$T$91:$BQ$91,CB$1)/((COUNTIF(Results!$T$91:$BQ$91,CB$1)-COUNTIFS($C77:$AZ77,"N/A",Results!$T$91:$BQ$91,CB$1)))</f>
        <v>0.35294117647058826</v>
      </c>
      <c r="CC77" s="70">
        <f>COUNTIFS($C77:$AZ77,$BK77,Results!$T$91:$BQ$91,CC$1)/((COUNTIF(Results!$T$91:$BQ$91,CC$1)-COUNTIFS($C77:$AZ77,"N/A",Results!$T$91:$BQ$91,CC$1)))</f>
        <v>0.47058823529411764</v>
      </c>
      <c r="CD77" s="37"/>
    </row>
    <row r="78" spans="1:82" x14ac:dyDescent="0.3">
      <c r="A78" s="37" t="s">
        <v>379</v>
      </c>
      <c r="B78" s="54" t="s">
        <v>290</v>
      </c>
      <c r="C78" s="25" t="str">
        <f>INDEX(Monitoring_eng!$A$1:$CX$78,MATCH(Analysis!$A78,Monitoring_eng!$A:$A,0),MATCH(Analysis!C$1,Monitoring_eng!$1:$1,0))</f>
        <v>yes</v>
      </c>
      <c r="D78" s="25" t="str">
        <f>INDEX(Monitoring_eng!$A$1:$CX$78,MATCH(Analysis!$A78,Monitoring_eng!$A:$A,0),MATCH(Analysis!D$1,Monitoring_eng!$1:$1,0))</f>
        <v>no</v>
      </c>
      <c r="E78" s="25" t="str">
        <f>INDEX(Monitoring_eng!$A$1:$CX$78,MATCH(Analysis!$A78,Monitoring_eng!$A:$A,0),MATCH(Analysis!E$1,Monitoring_eng!$1:$1,0))</f>
        <v>yes</v>
      </c>
      <c r="F78" s="25" t="str">
        <f>INDEX(Monitoring_eng!$A$1:$CX$78,MATCH(Analysis!$A78,Monitoring_eng!$A:$A,0),MATCH(Analysis!F$1,Monitoring_eng!$1:$1,0))</f>
        <v>yes</v>
      </c>
      <c r="G78" s="25" t="str">
        <f>INDEX(Monitoring_eng!$A$1:$CX$78,MATCH(Analysis!$A78,Monitoring_eng!$A:$A,0),MATCH(Analysis!G$1,Monitoring_eng!$1:$1,0))</f>
        <v>no</v>
      </c>
      <c r="H78" s="25" t="str">
        <f>INDEX(Monitoring_eng!$A$1:$CX$78,MATCH(Analysis!$A78,Monitoring_eng!$A:$A,0),MATCH(Analysis!H$1,Monitoring_eng!$1:$1,0))</f>
        <v>yes</v>
      </c>
      <c r="I78" s="25" t="str">
        <f>INDEX(Monitoring_eng!$A$1:$CX$78,MATCH(Analysis!$A78,Monitoring_eng!$A:$A,0),MATCH(Analysis!I$1,Monitoring_eng!$1:$1,0))</f>
        <v>yes</v>
      </c>
      <c r="J78" s="25" t="str">
        <f>INDEX(Monitoring_eng!$A$1:$CX$78,MATCH(Analysis!$A78,Monitoring_eng!$A:$A,0),MATCH(Analysis!J$1,Monitoring_eng!$1:$1,0))</f>
        <v>no</v>
      </c>
      <c r="K78" s="25" t="str">
        <f>INDEX(Monitoring_eng!$A$1:$CX$78,MATCH(Analysis!$A78,Monitoring_eng!$A:$A,0),MATCH(Analysis!K$1,Monitoring_eng!$1:$1,0))</f>
        <v>yes</v>
      </c>
      <c r="L78" s="25" t="str">
        <f>INDEX(Monitoring_eng!$A$1:$CX$78,MATCH(Analysis!$A78,Monitoring_eng!$A:$A,0),MATCH(Analysis!L$1,Monitoring_eng!$1:$1,0))</f>
        <v>yes</v>
      </c>
      <c r="M78" s="25" t="str">
        <f>INDEX(Monitoring_eng!$A$1:$CX$78,MATCH(Analysis!$A78,Monitoring_eng!$A:$A,0),MATCH(Analysis!M$1,Monitoring_eng!$1:$1,0))</f>
        <v>yes</v>
      </c>
      <c r="N78" s="25" t="str">
        <f>INDEX(Monitoring_eng!$A$1:$CX$78,MATCH(Analysis!$A78,Monitoring_eng!$A:$A,0),MATCH(Analysis!N$1,Monitoring_eng!$1:$1,0))</f>
        <v>no</v>
      </c>
      <c r="O78" s="25" t="str">
        <f>INDEX(Monitoring_eng!$A$1:$CX$78,MATCH(Analysis!$A78,Monitoring_eng!$A:$A,0),MATCH(Analysis!O$1,Monitoring_eng!$1:$1,0))</f>
        <v>yes</v>
      </c>
      <c r="P78" s="25" t="str">
        <f>INDEX(Monitoring_eng!$A$1:$CX$78,MATCH(Analysis!$A78,Monitoring_eng!$A:$A,0),MATCH(Analysis!P$1,Monitoring_eng!$1:$1,0))</f>
        <v>yes</v>
      </c>
      <c r="Q78" s="25" t="str">
        <f>INDEX(Monitoring_eng!$A$1:$CX$78,MATCH(Analysis!$A78,Monitoring_eng!$A:$A,0),MATCH(Analysis!Q$1,Monitoring_eng!$1:$1,0))</f>
        <v>yes</v>
      </c>
      <c r="R78" s="25" t="str">
        <f>INDEX(Monitoring_eng!$A$1:$CX$78,MATCH(Analysis!$A78,Monitoring_eng!$A:$A,0),MATCH(Analysis!R$1,Monitoring_eng!$1:$1,0))</f>
        <v>no</v>
      </c>
      <c r="S78" s="25" t="str">
        <f>INDEX(Monitoring_eng!$A$1:$CX$78,MATCH(Analysis!$A78,Monitoring_eng!$A:$A,0),MATCH(Analysis!S$1,Monitoring_eng!$1:$1,0))</f>
        <v>yes</v>
      </c>
      <c r="T78" s="25" t="str">
        <f>INDEX(Monitoring_eng!$A$1:$CX$78,MATCH(Analysis!$A78,Monitoring_eng!$A:$A,0),MATCH(Analysis!T$1,Monitoring_eng!$1:$1,0))</f>
        <v>no</v>
      </c>
      <c r="U78" s="25" t="str">
        <f>INDEX(Monitoring_eng!$A$1:$CX$78,MATCH(Analysis!$A78,Monitoring_eng!$A:$A,0),MATCH(Analysis!U$1,Monitoring_eng!$1:$1,0))</f>
        <v>no</v>
      </c>
      <c r="V78" s="25" t="str">
        <f>INDEX(Monitoring_eng!$A$1:$CX$78,MATCH(Analysis!$A78,Monitoring_eng!$A:$A,0),MATCH(Analysis!V$1,Monitoring_eng!$1:$1,0))</f>
        <v>no</v>
      </c>
      <c r="W78" s="25" t="str">
        <f>INDEX(Monitoring_eng!$A$1:$CX$78,MATCH(Analysis!$A78,Monitoring_eng!$A:$A,0),MATCH(Analysis!W$1,Monitoring_eng!$1:$1,0))</f>
        <v>yes</v>
      </c>
      <c r="X78" s="25" t="str">
        <f>INDEX(Monitoring_eng!$A$1:$CX$78,MATCH(Analysis!$A78,Monitoring_eng!$A:$A,0),MATCH(Analysis!X$1,Monitoring_eng!$1:$1,0))</f>
        <v>yes</v>
      </c>
      <c r="Y78" s="25" t="str">
        <f>INDEX(Monitoring_eng!$A$1:$CX$78,MATCH(Analysis!$A78,Monitoring_eng!$A:$A,0),MATCH(Analysis!Y$1,Monitoring_eng!$1:$1,0))</f>
        <v>yes</v>
      </c>
      <c r="Z78" s="25" t="str">
        <f>INDEX(Monitoring_eng!$A$1:$CX$78,MATCH(Analysis!$A78,Monitoring_eng!$A:$A,0),MATCH(Analysis!Z$1,Monitoring_eng!$1:$1,0))</f>
        <v>yes</v>
      </c>
      <c r="AA78" s="25" t="str">
        <f>INDEX(Monitoring_eng!$A$1:$CX$78,MATCH(Analysis!$A78,Monitoring_eng!$A:$A,0),MATCH(Analysis!AA$1,Monitoring_eng!$1:$1,0))</f>
        <v>yes</v>
      </c>
      <c r="AB78" s="25" t="str">
        <f>INDEX(Monitoring_eng!$A$1:$CX$78,MATCH(Analysis!$A78,Monitoring_eng!$A:$A,0),MATCH(Analysis!AB$1,Monitoring_eng!$1:$1,0))</f>
        <v>yes</v>
      </c>
      <c r="AC78" s="25" t="str">
        <f>INDEX(Monitoring_eng!$A$1:$CX$78,MATCH(Analysis!$A78,Monitoring_eng!$A:$A,0),MATCH(Analysis!AC$1,Monitoring_eng!$1:$1,0))</f>
        <v>no</v>
      </c>
      <c r="AD78" s="25" t="str">
        <f>INDEX(Monitoring_eng!$A$1:$CX$78,MATCH(Analysis!$A78,Monitoring_eng!$A:$A,0),MATCH(Analysis!AD$1,Monitoring_eng!$1:$1,0))</f>
        <v>yes</v>
      </c>
      <c r="AE78" s="25" t="str">
        <f>INDEX(Monitoring_eng!$A$1:$CX$78,MATCH(Analysis!$A78,Monitoring_eng!$A:$A,0),MATCH(Analysis!AE$1,Monitoring_eng!$1:$1,0))</f>
        <v>no</v>
      </c>
      <c r="AF78" s="25" t="str">
        <f>INDEX(Monitoring_eng!$A$1:$CX$78,MATCH(Analysis!$A78,Monitoring_eng!$A:$A,0),MATCH(Analysis!AF$1,Monitoring_eng!$1:$1,0))</f>
        <v>no</v>
      </c>
      <c r="AG78" s="25" t="str">
        <f>INDEX(Monitoring_eng!$A$1:$CX$78,MATCH(Analysis!$A78,Monitoring_eng!$A:$A,0),MATCH(Analysis!AG$1,Monitoring_eng!$1:$1,0))</f>
        <v>no</v>
      </c>
      <c r="AH78" s="25" t="str">
        <f>INDEX(Monitoring_eng!$A$1:$CX$78,MATCH(Analysis!$A78,Monitoring_eng!$A:$A,0),MATCH(Analysis!AH$1,Monitoring_eng!$1:$1,0))</f>
        <v>yes</v>
      </c>
      <c r="AI78" s="25" t="str">
        <f>INDEX(Monitoring_eng!$A$1:$CX$78,MATCH(Analysis!$A78,Monitoring_eng!$A:$A,0),MATCH(Analysis!AI$1,Monitoring_eng!$1:$1,0))</f>
        <v>yes</v>
      </c>
      <c r="AJ78" s="25" t="str">
        <f>INDEX(Monitoring_eng!$A$1:$CX$78,MATCH(Analysis!$A78,Monitoring_eng!$A:$A,0),MATCH(Analysis!AJ$1,Monitoring_eng!$1:$1,0))</f>
        <v>yes</v>
      </c>
      <c r="AK78" s="25" t="str">
        <f>INDEX(Monitoring_eng!$A$1:$CX$78,MATCH(Analysis!$A78,Monitoring_eng!$A:$A,0),MATCH(Analysis!AK$1,Monitoring_eng!$1:$1,0))</f>
        <v>yes</v>
      </c>
      <c r="AL78" s="25" t="str">
        <f>INDEX(Monitoring_eng!$A$1:$CX$78,MATCH(Analysis!$A78,Monitoring_eng!$A:$A,0),MATCH(Analysis!AL$1,Monitoring_eng!$1:$1,0))</f>
        <v>yes</v>
      </c>
      <c r="AM78" s="25" t="str">
        <f>INDEX(Monitoring_eng!$A$1:$CX$78,MATCH(Analysis!$A78,Monitoring_eng!$A:$A,0),MATCH(Analysis!AM$1,Monitoring_eng!$1:$1,0))</f>
        <v>no</v>
      </c>
      <c r="AN78" s="25" t="str">
        <f>INDEX(Monitoring_eng!$A$1:$CX$78,MATCH(Analysis!$A78,Monitoring_eng!$A:$A,0),MATCH(Analysis!AN$1,Monitoring_eng!$1:$1,0))</f>
        <v>yes</v>
      </c>
      <c r="AO78" s="25" t="str">
        <f>INDEX(Monitoring_eng!$A$1:$CX$78,MATCH(Analysis!$A78,Monitoring_eng!$A:$A,0),MATCH(Analysis!AO$1,Monitoring_eng!$1:$1,0))</f>
        <v>yes</v>
      </c>
      <c r="AP78" s="25" t="str">
        <f>INDEX(Monitoring_eng!$A$1:$CX$78,MATCH(Analysis!$A78,Monitoring_eng!$A:$A,0),MATCH(Analysis!AP$1,Monitoring_eng!$1:$1,0))</f>
        <v>yes</v>
      </c>
      <c r="AQ78" s="25" t="str">
        <f>INDEX(Monitoring_eng!$A$1:$CX$78,MATCH(Analysis!$A78,Monitoring_eng!$A:$A,0),MATCH(Analysis!AQ$1,Monitoring_eng!$1:$1,0))</f>
        <v>yes</v>
      </c>
      <c r="AR78" s="25" t="str">
        <f>INDEX(Monitoring_eng!$A$1:$CX$78,MATCH(Analysis!$A78,Monitoring_eng!$A:$A,0),MATCH(Analysis!AR$1,Monitoring_eng!$1:$1,0))</f>
        <v>yes</v>
      </c>
      <c r="AS78" s="25" t="str">
        <f>INDEX(Monitoring_eng!$A$1:$CX$78,MATCH(Analysis!$A78,Monitoring_eng!$A:$A,0),MATCH(Analysis!AS$1,Monitoring_eng!$1:$1,0))</f>
        <v>yes</v>
      </c>
      <c r="AT78" s="25" t="str">
        <f>INDEX(Monitoring_eng!$A$1:$CX$78,MATCH(Analysis!$A78,Monitoring_eng!$A:$A,0),MATCH(Analysis!AT$1,Monitoring_eng!$1:$1,0))</f>
        <v>no</v>
      </c>
      <c r="AU78" s="25" t="str">
        <f>INDEX(Monitoring_eng!$A$1:$CX$78,MATCH(Analysis!$A78,Monitoring_eng!$A:$A,0),MATCH(Analysis!AU$1,Monitoring_eng!$1:$1,0))</f>
        <v>yes</v>
      </c>
      <c r="AV78" s="25" t="str">
        <f>INDEX(Monitoring_eng!$A$1:$CX$78,MATCH(Analysis!$A78,Monitoring_eng!$A:$A,0),MATCH(Analysis!AV$1,Monitoring_eng!$1:$1,0))</f>
        <v>yes</v>
      </c>
      <c r="AW78" s="25" t="str">
        <f>INDEX(Monitoring_eng!$A$1:$CX$78,MATCH(Analysis!$A78,Monitoring_eng!$A:$A,0),MATCH(Analysis!AW$1,Monitoring_eng!$1:$1,0))</f>
        <v>yes</v>
      </c>
      <c r="AX78" s="25" t="str">
        <f>INDEX(Monitoring_eng!$A$1:$CX$78,MATCH(Analysis!$A78,Monitoring_eng!$A:$A,0),MATCH(Analysis!AX$1,Monitoring_eng!$1:$1,0))</f>
        <v>yes</v>
      </c>
      <c r="AY78" s="25" t="str">
        <f>INDEX(Monitoring_eng!$A$1:$CX$78,MATCH(Analysis!$A78,Monitoring_eng!$A:$A,0),MATCH(Analysis!AY$1,Monitoring_eng!$1:$1,0))</f>
        <v>yes</v>
      </c>
      <c r="AZ78" s="25" t="str">
        <f>INDEX(Monitoring_eng!$A$1:$CX$78,MATCH(Analysis!$A78,Monitoring_eng!$A:$A,0),MATCH(Analysis!AZ$1,Monitoring_eng!$1:$1,0))</f>
        <v>yes</v>
      </c>
      <c r="BA78" s="37" t="s">
        <v>621</v>
      </c>
      <c r="BB78" s="37">
        <f t="shared" si="12"/>
        <v>36</v>
      </c>
      <c r="BC78" s="37" t="s">
        <v>622</v>
      </c>
      <c r="BD78" s="37">
        <f t="shared" si="13"/>
        <v>14</v>
      </c>
      <c r="BE78" s="37" t="s">
        <v>623</v>
      </c>
      <c r="BF78" s="37">
        <f t="shared" si="14"/>
        <v>0</v>
      </c>
      <c r="BG78" s="37" t="s">
        <v>755</v>
      </c>
      <c r="BH78" s="37">
        <f t="shared" si="15"/>
        <v>0</v>
      </c>
      <c r="BI78" s="37">
        <f t="shared" si="16"/>
        <v>50</v>
      </c>
      <c r="BJ78" s="37">
        <f t="shared" si="17"/>
        <v>50</v>
      </c>
      <c r="BK78" s="37" t="str">
        <f t="shared" si="18"/>
        <v>yes</v>
      </c>
      <c r="BL78" s="37" t="str">
        <f t="shared" si="19"/>
        <v>no</v>
      </c>
      <c r="BM78" s="37">
        <f t="shared" si="20"/>
        <v>36</v>
      </c>
      <c r="BN78" s="37">
        <f t="shared" si="21"/>
        <v>14</v>
      </c>
      <c r="BO78" s="69">
        <f t="shared" si="22"/>
        <v>0.72</v>
      </c>
      <c r="BP78" s="69">
        <f t="shared" si="23"/>
        <v>0.28000000000000003</v>
      </c>
      <c r="BQ78" s="70">
        <f>COUNTIFS($C78:$AZ78,$BK78,Results!$T$87:$BQ$87,BQ$1)/((COUNTIF(Results!$T$87:$BQ$87,BQ$1)-COUNTIFS($C78:$AZ78,"N/A",Results!$T$87:$BQ$87,BQ$1)))</f>
        <v>0.76470588235294112</v>
      </c>
      <c r="BR78" s="70">
        <f>COUNTIFS($C78:$AZ78,$BK78,Results!$T$87:$BQ$87,BR$1)/((COUNTIF(Results!$T$87:$BQ$87,BR$1)-COUNTIFS($C78:$AZ78,"N/A",Results!$T$87:$BQ$87,BR$1)))</f>
        <v>0.66666666666666663</v>
      </c>
      <c r="BS78" s="70">
        <f>COUNTIFS($C78:$AZ78,$BK78,Results!$T$87:$BQ$87,BS$1)/((COUNTIF(Results!$T$87:$BQ$87,BS$1)-COUNTIFS($C78:$AZ78,"N/A",Results!$T$87:$BQ$87,BS$1)))</f>
        <v>0.625</v>
      </c>
      <c r="BT78" s="70">
        <f>COUNTIFS($C78:$AZ78,$BK78,Results!$T$87:$BQ$87,BT$1)/((COUNTIF(Results!$T$87:$BQ$87,BT$1)-COUNTIFS($C78:$AZ78,"N/A",Results!$T$87:$BQ$87,BT$1)))</f>
        <v>0.76923076923076927</v>
      </c>
      <c r="BU78" s="70">
        <f>COUNTIFS($C78:$AZ78,$BK78,Results!$T$89:$BQ$89,BU$1)/((COUNTIF(Results!$T$89:$BQ$89,BU$1)-COUNTIFS($C78:$AZ78,"N/A",Results!$T$89:$BQ$89,BU$1)))</f>
        <v>0.46666666666666667</v>
      </c>
      <c r="BV78" s="70">
        <f>COUNTIFS($C78:$AZ78,$BK78,Results!$T$89:$BQ$89,BV$1)/((COUNTIF(Results!$T$89:$BQ$89,BV$1)-COUNTIFS($C78:$AZ78,"N/A",Results!$T$89:$BQ$89,BV$1)))</f>
        <v>0.77272727272727271</v>
      </c>
      <c r="BW78" s="70">
        <f>COUNTIFS($C78:$AZ78,$BK78,Results!$T$89:$BQ$89,BW$1)/((COUNTIF(Results!$T$89:$BQ$89,BW$1)-COUNTIFS($C78:$AZ78,"N/A",Results!$T$89:$BQ$89,BW$1)))</f>
        <v>1</v>
      </c>
      <c r="BX78" s="70">
        <f>COUNTIFS($C78:$AZ78,$BK78,Results!$T$89:$BQ$89,BX$1)/((COUNTIF(Results!$T$89:$BQ$89,BX$1)-COUNTIFS($C78:$AZ78,"N/A",Results!$T$89:$BQ$89,BX$1)))</f>
        <v>0.75</v>
      </c>
      <c r="BY78" s="70">
        <f>COUNTIFS($C78:$AZ78,$BK78,Results!$T$90:$BQ$90,BY$1)/((COUNTIF(Results!$T$90:$BQ$90,BY$1)-COUNTIFS($C78:$AZ78,"N/A",Results!$T$90:$BQ$90,BY$1)))</f>
        <v>0.6470588235294118</v>
      </c>
      <c r="BZ78" s="70">
        <f>COUNTIFS($C78:$AZ78,$BK78,Results!$T$90:$BQ$90,BZ$1)/((COUNTIF(Results!$T$90:$BQ$90,BZ$1)-COUNTIFS($C78:$AZ78,"N/A",Results!$T$90:$BQ$90,BZ$1)))</f>
        <v>0.76470588235294112</v>
      </c>
      <c r="CA78" s="70">
        <f>COUNTIFS($C78:$AZ78,$BK78,Results!$T$90:$BQ$90,CA$1)/((COUNTIF(Results!$T$90:$BQ$90,CA$1)-COUNTIFS($C78:$AZ78,"N/A",Results!$T$90:$BQ$90,CA$1)))</f>
        <v>0.75</v>
      </c>
      <c r="CB78" s="70">
        <f>COUNTIFS($C78:$AZ78,$BK78,Results!$T$91:$BQ$91,CB$1)/((COUNTIF(Results!$T$91:$BQ$91,CB$1)-COUNTIFS($C78:$AZ78,"N/A",Results!$T$91:$BQ$91,CB$1)))</f>
        <v>0.76470588235294112</v>
      </c>
      <c r="CC78" s="70">
        <f>COUNTIFS($C78:$AZ78,$BK78,Results!$T$91:$BQ$91,CC$1)/((COUNTIF(Results!$T$91:$BQ$91,CC$1)-COUNTIFS($C78:$AZ78,"N/A",Results!$T$91:$BQ$91,CC$1)))</f>
        <v>0.6470588235294118</v>
      </c>
      <c r="CD78" s="37"/>
    </row>
    <row r="79" spans="1:82" x14ac:dyDescent="0.3">
      <c r="A79" s="37"/>
      <c r="B79" s="37"/>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c r="AV79" s="25"/>
      <c r="AW79" s="25"/>
      <c r="AX79" s="25"/>
      <c r="AY79" s="25"/>
      <c r="AZ79" s="25"/>
      <c r="BA79" s="37"/>
      <c r="BB79" s="37"/>
      <c r="BC79" s="37"/>
      <c r="BD79" s="37"/>
      <c r="BE79" s="37"/>
      <c r="BF79" s="37"/>
      <c r="BG79" s="37"/>
      <c r="BH79" s="37"/>
      <c r="BI79" s="37"/>
      <c r="BJ79" s="37"/>
      <c r="BK79" s="37"/>
      <c r="BL79" s="37"/>
      <c r="BM79" s="37"/>
      <c r="BN79" s="37"/>
      <c r="BO79" s="70"/>
      <c r="BP79" s="70"/>
      <c r="BQ79" s="70"/>
      <c r="BR79" s="70"/>
      <c r="BS79" s="70"/>
      <c r="BT79" s="70"/>
      <c r="BU79" s="70"/>
      <c r="BV79" s="70"/>
      <c r="BW79" s="70"/>
      <c r="BX79" s="70"/>
      <c r="BY79" s="70"/>
      <c r="BZ79" s="70"/>
      <c r="CA79" s="70"/>
      <c r="CB79" s="70"/>
      <c r="CC79" s="70"/>
      <c r="CD79" s="37"/>
    </row>
    <row r="80" spans="1:82" x14ac:dyDescent="0.3">
      <c r="A80" s="37"/>
      <c r="B80" s="37"/>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c r="AV80" s="25"/>
      <c r="AW80" s="25"/>
      <c r="AX80" s="25"/>
      <c r="AY80" s="25"/>
      <c r="AZ80" s="25"/>
      <c r="BA80" s="37"/>
      <c r="BB80" s="37"/>
      <c r="BC80" s="37"/>
      <c r="BD80" s="37"/>
      <c r="BE80" s="37"/>
      <c r="BF80" s="37"/>
      <c r="BG80" s="37"/>
      <c r="BH80" s="37"/>
      <c r="BI80" s="37"/>
      <c r="BJ80" s="37"/>
      <c r="BK80" s="37"/>
      <c r="BL80" s="37"/>
      <c r="BM80" s="37"/>
      <c r="BN80" s="37"/>
      <c r="BO80" s="70"/>
      <c r="BP80" s="70"/>
      <c r="BQ80" s="70"/>
      <c r="BR80" s="70"/>
      <c r="BS80" s="70"/>
      <c r="BT80" s="70"/>
      <c r="BU80" s="70"/>
      <c r="BV80" s="70"/>
      <c r="BW80" s="70"/>
      <c r="BX80" s="70"/>
      <c r="BY80" s="70"/>
      <c r="BZ80" s="70"/>
      <c r="CA80" s="70"/>
      <c r="CB80" s="70"/>
      <c r="CC80" s="70"/>
      <c r="CD80" s="37"/>
    </row>
    <row r="81" spans="1:82" x14ac:dyDescent="0.3">
      <c r="A81" s="37"/>
      <c r="B81" s="37"/>
      <c r="C81" s="25"/>
      <c r="D81" s="25"/>
      <c r="E81" s="25"/>
      <c r="F81" s="23"/>
      <c r="G81" s="23"/>
      <c r="H81" s="23"/>
      <c r="I81" s="23"/>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37"/>
      <c r="BB81" s="37"/>
      <c r="BC81" s="37"/>
      <c r="BD81" s="37"/>
      <c r="BE81" s="37"/>
      <c r="BF81" s="37"/>
      <c r="BG81" s="37"/>
      <c r="BH81" s="37"/>
      <c r="BI81" s="37"/>
      <c r="BJ81" s="37"/>
      <c r="BK81" s="37"/>
      <c r="BL81" s="37"/>
      <c r="BM81" s="37"/>
      <c r="BN81" s="37"/>
      <c r="BO81" s="61"/>
      <c r="BP81" s="63" t="s">
        <v>831</v>
      </c>
      <c r="BQ81" s="63" t="s">
        <v>812</v>
      </c>
      <c r="BR81" s="63" t="s">
        <v>813</v>
      </c>
      <c r="BS81" s="63" t="s">
        <v>811</v>
      </c>
      <c r="BT81" s="63" t="s">
        <v>814</v>
      </c>
      <c r="BU81" s="63" t="s">
        <v>826</v>
      </c>
      <c r="BV81" s="63" t="s">
        <v>827</v>
      </c>
      <c r="BW81" s="63" t="s">
        <v>828</v>
      </c>
      <c r="BX81" s="63" t="s">
        <v>829</v>
      </c>
      <c r="BY81" s="63" t="s">
        <v>817</v>
      </c>
      <c r="BZ81" s="63" t="s">
        <v>816</v>
      </c>
      <c r="CA81" s="63" t="s">
        <v>815</v>
      </c>
      <c r="CB81" s="63" t="s">
        <v>818</v>
      </c>
      <c r="CC81" s="63" t="s">
        <v>784</v>
      </c>
      <c r="CD81" s="37"/>
    </row>
    <row r="82" spans="1:82" x14ac:dyDescent="0.3">
      <c r="A82" s="37"/>
      <c r="B82" s="37"/>
      <c r="C82" s="34"/>
      <c r="D82" s="34"/>
      <c r="E82" s="34"/>
      <c r="F82" s="34"/>
      <c r="G82" s="34"/>
      <c r="H82" s="34"/>
      <c r="I82" s="34"/>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34"/>
      <c r="AK82" s="34"/>
      <c r="AL82" s="34"/>
      <c r="AM82" s="34"/>
      <c r="AN82" s="34"/>
      <c r="AO82" s="34"/>
      <c r="AP82" s="34"/>
      <c r="AQ82" s="34"/>
      <c r="AR82" s="34"/>
      <c r="AS82" s="34"/>
      <c r="AT82" s="34"/>
      <c r="AU82" s="34"/>
      <c r="AV82" s="34"/>
      <c r="AW82" s="34"/>
      <c r="AX82" s="34"/>
      <c r="AY82" s="34"/>
      <c r="AZ82" s="34"/>
      <c r="BA82" s="37"/>
      <c r="BB82" s="37"/>
      <c r="BC82" s="37"/>
      <c r="BD82" s="37"/>
      <c r="BE82" s="37"/>
      <c r="BF82" s="37"/>
      <c r="BG82" s="37"/>
      <c r="BH82" s="37"/>
      <c r="BI82" s="37"/>
      <c r="BJ82" s="37"/>
      <c r="BK82" s="37"/>
      <c r="BL82" s="37"/>
      <c r="BM82" s="37"/>
      <c r="BN82" s="37"/>
      <c r="BO82" s="63" t="s">
        <v>830</v>
      </c>
      <c r="BP82" s="73">
        <f>AVERAGE(Categories!D2:D51)</f>
        <v>0.70385000000000009</v>
      </c>
      <c r="BQ82" s="62">
        <f>AVERAGEIF(Results!$R$87:$BQ$87,BQ$1,Results!$R$83:$BQ$83)</f>
        <v>0.72294117647058842</v>
      </c>
      <c r="BR82" s="62">
        <f>AVERAGEIF(Results!$R$87:$BQ$87,BR$1,Results!$R$83:$BQ$83)</f>
        <v>0.77812499999999984</v>
      </c>
      <c r="BS82" s="62">
        <f>AVERAGEIF(Results!$R$87:$BQ$87,BS$1,Results!$R$83:$BQ$83)</f>
        <v>0.66374999999999995</v>
      </c>
      <c r="BT82" s="62">
        <f>AVERAGEIF(Results!$R$87:$BQ$87,BT$1,Results!$R$83:$BQ$83)</f>
        <v>0.63500000000000001</v>
      </c>
      <c r="BU82" s="62">
        <f>AVERAGEIF(Results!$R$89:$BQ$89,BU$1,Results!$R$83:$BQ$83)</f>
        <v>0.60450000000000015</v>
      </c>
      <c r="BV82" s="62">
        <f>AVERAGEIF(Results!$R$89:$BQ$89,BV$1,Results!$R$83:$BQ$83)</f>
        <v>0.74272727272727268</v>
      </c>
      <c r="BW82" s="62">
        <f>AVERAGEIF(Results!$R$89:$BQ$89,BW$1,Results!$R$83:$BQ$83)</f>
        <v>0.74222222222222234</v>
      </c>
      <c r="BX82" s="62">
        <f>AVERAGEIF(Results!$R$89:$BQ$89,BX$1,Results!$R$83:$BQ$83)</f>
        <v>0.77625</v>
      </c>
      <c r="BY82" s="62">
        <f>AVERAGEIF(Results!$R$90:$BQ$90,BY$1,Results!$R$83:$BQ$83)</f>
        <v>0.69500000000000006</v>
      </c>
      <c r="BZ82" s="62">
        <f>AVERAGEIF(Results!$R$90:$BQ$90,BZ$1,Results!$R$83:$BQ$83)</f>
        <v>0.73</v>
      </c>
      <c r="CA82" s="62">
        <f>AVERAGEIF(Results!$R$90:$BQ$90,CA$1,Results!$R$83:$BQ$83)</f>
        <v>0.68546874999999985</v>
      </c>
      <c r="CB82" s="62">
        <f>AVERAGEIF(Results!$R$91:$BQ$91,CB$1,Results!$R$83:$BQ$83)</f>
        <v>0.73</v>
      </c>
      <c r="CC82" s="62">
        <f>AVERAGEIF(Results!$R$91:$BQ$91,CC$1,Results!$R$83:$BQ$83)</f>
        <v>0.69500000000000006</v>
      </c>
      <c r="CD82" s="37"/>
    </row>
    <row r="83" spans="1:82" x14ac:dyDescent="0.3">
      <c r="A83" s="37"/>
      <c r="B83" s="37"/>
      <c r="C83" s="34"/>
      <c r="D83" s="34"/>
      <c r="E83" s="34"/>
      <c r="F83" s="34"/>
      <c r="G83" s="34"/>
      <c r="H83" s="34"/>
      <c r="I83" s="34"/>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34"/>
      <c r="AK83" s="34"/>
      <c r="AL83" s="34"/>
      <c r="AM83" s="34"/>
      <c r="AN83" s="34"/>
      <c r="AO83" s="34"/>
      <c r="AP83" s="34"/>
      <c r="AQ83" s="34"/>
      <c r="AR83" s="34"/>
      <c r="AS83" s="34"/>
      <c r="AT83" s="34"/>
      <c r="AU83" s="34"/>
      <c r="AV83" s="34"/>
      <c r="AW83" s="34"/>
      <c r="AX83" s="34"/>
      <c r="AY83" s="34"/>
      <c r="AZ83" s="34"/>
      <c r="BA83" s="37"/>
      <c r="BB83" s="37"/>
      <c r="BC83" s="37"/>
      <c r="BD83" s="37"/>
      <c r="BE83" s="37"/>
      <c r="BF83" s="37"/>
      <c r="BG83" s="37"/>
      <c r="BH83" s="37"/>
      <c r="BI83" s="37"/>
      <c r="BJ83" s="37"/>
      <c r="BK83" s="37"/>
      <c r="BL83" s="37"/>
      <c r="BM83" s="37"/>
      <c r="BN83" s="37"/>
      <c r="BO83" s="37"/>
      <c r="BP83" s="37"/>
      <c r="BQ83" s="37"/>
      <c r="BR83" s="37"/>
      <c r="BS83" s="37"/>
      <c r="BT83" s="37"/>
      <c r="BU83" s="37"/>
      <c r="BV83" s="37"/>
      <c r="BW83" s="37"/>
      <c r="BX83" s="37"/>
      <c r="BY83" s="37"/>
      <c r="BZ83" s="37"/>
      <c r="CA83" s="37"/>
      <c r="CB83" s="37"/>
      <c r="CC83" s="37"/>
      <c r="CD83" s="37"/>
    </row>
    <row r="84" spans="1:82" x14ac:dyDescent="0.3">
      <c r="A84" s="37"/>
      <c r="B84" s="37"/>
      <c r="C84" s="34"/>
      <c r="D84" s="34"/>
      <c r="E84" s="34"/>
      <c r="F84" s="34"/>
      <c r="G84" s="34"/>
      <c r="H84" s="34"/>
      <c r="I84" s="34"/>
      <c r="J84" s="34"/>
      <c r="K84" s="34"/>
      <c r="L84" s="34"/>
      <c r="M84" s="34"/>
      <c r="N84" s="34"/>
      <c r="O84" s="34"/>
      <c r="P84" s="34"/>
      <c r="Q84" s="34"/>
      <c r="R84" s="34"/>
      <c r="S84" s="34"/>
      <c r="T84" s="34"/>
      <c r="U84" s="34"/>
      <c r="V84" s="34"/>
      <c r="W84" s="34"/>
      <c r="X84" s="34"/>
      <c r="Y84" s="34"/>
      <c r="Z84" s="34"/>
      <c r="AA84" s="34"/>
      <c r="AB84" s="34"/>
      <c r="AC84" s="34"/>
      <c r="AD84" s="34"/>
      <c r="AE84" s="34"/>
      <c r="AF84" s="34"/>
      <c r="AG84" s="34"/>
      <c r="AH84" s="34"/>
      <c r="AI84" s="34"/>
      <c r="AJ84" s="34"/>
      <c r="AK84" s="34"/>
      <c r="AL84" s="34"/>
      <c r="AM84" s="34"/>
      <c r="AN84" s="34"/>
      <c r="AO84" s="34"/>
      <c r="AP84" s="34"/>
      <c r="AQ84" s="34"/>
      <c r="AR84" s="34"/>
      <c r="AS84" s="34"/>
      <c r="AT84" s="34"/>
      <c r="AU84" s="34"/>
      <c r="AV84" s="34"/>
      <c r="AW84" s="34"/>
      <c r="AX84" s="34"/>
      <c r="AY84" s="34"/>
      <c r="AZ84" s="34"/>
      <c r="BA84" s="37"/>
      <c r="BB84" s="37"/>
      <c r="BC84" s="37"/>
      <c r="BD84" s="37"/>
      <c r="BE84" s="37"/>
      <c r="BF84" s="37"/>
      <c r="BG84" s="37"/>
      <c r="BH84" s="37"/>
      <c r="BI84" s="37"/>
      <c r="BJ84" s="37"/>
      <c r="BK84" s="37"/>
      <c r="BL84" s="37"/>
      <c r="BM84" s="37"/>
      <c r="BN84" s="37"/>
      <c r="BO84" s="37"/>
      <c r="BP84" s="37"/>
      <c r="BQ84" s="37"/>
      <c r="BR84" s="37"/>
      <c r="BS84" s="37"/>
      <c r="BT84" s="37"/>
      <c r="BU84" s="37"/>
      <c r="BV84" s="37"/>
      <c r="BW84" s="37"/>
      <c r="BX84" s="37"/>
      <c r="BY84" s="37"/>
      <c r="BZ84" s="37"/>
      <c r="CA84" s="37"/>
      <c r="CB84" s="37"/>
      <c r="CC84" s="37"/>
      <c r="CD84" s="37"/>
    </row>
    <row r="85" spans="1:82" x14ac:dyDescent="0.3">
      <c r="A85" s="37"/>
      <c r="B85" s="37"/>
      <c r="C85" s="34"/>
      <c r="D85" s="34"/>
      <c r="E85" s="34"/>
      <c r="F85" s="34"/>
      <c r="G85" s="34"/>
      <c r="H85" s="34"/>
      <c r="I85" s="34"/>
      <c r="J85" s="34"/>
      <c r="K85" s="34"/>
      <c r="L85" s="34"/>
      <c r="M85" s="34"/>
      <c r="N85" s="34"/>
      <c r="O85" s="34"/>
      <c r="P85" s="34"/>
      <c r="Q85" s="34"/>
      <c r="R85" s="34"/>
      <c r="S85" s="34"/>
      <c r="T85" s="34"/>
      <c r="U85" s="34"/>
      <c r="V85" s="34"/>
      <c r="W85" s="34"/>
      <c r="X85" s="34"/>
      <c r="Y85" s="34"/>
      <c r="Z85" s="34"/>
      <c r="AA85" s="34"/>
      <c r="AB85" s="34"/>
      <c r="AC85" s="34"/>
      <c r="AD85" s="34"/>
      <c r="AE85" s="34"/>
      <c r="AF85" s="34"/>
      <c r="AG85" s="34"/>
      <c r="AH85" s="34"/>
      <c r="AI85" s="34"/>
      <c r="AJ85" s="34"/>
      <c r="AK85" s="34"/>
      <c r="AL85" s="34"/>
      <c r="AM85" s="34"/>
      <c r="AN85" s="34"/>
      <c r="AO85" s="34"/>
      <c r="AP85" s="34"/>
      <c r="AQ85" s="34"/>
      <c r="AR85" s="34"/>
      <c r="AS85" s="34"/>
      <c r="AT85" s="34"/>
      <c r="AU85" s="34"/>
      <c r="AV85" s="34"/>
      <c r="AW85" s="34"/>
      <c r="AX85" s="34"/>
      <c r="AY85" s="34"/>
      <c r="AZ85" s="34"/>
      <c r="BA85" s="37"/>
      <c r="BB85" s="37"/>
      <c r="BC85" s="37"/>
      <c r="BD85" s="37"/>
      <c r="BE85" s="37"/>
      <c r="BF85" s="37"/>
      <c r="BG85" s="37"/>
      <c r="BH85" s="37"/>
      <c r="BI85" s="37"/>
      <c r="BJ85" s="37"/>
      <c r="BK85" s="37"/>
      <c r="BL85" s="37"/>
      <c r="BM85" s="37"/>
      <c r="BN85" s="37"/>
      <c r="BO85" s="37"/>
      <c r="BP85" s="37"/>
      <c r="BQ85" s="37"/>
      <c r="BR85" s="37"/>
      <c r="BS85" s="37"/>
      <c r="BT85" s="37"/>
      <c r="BU85" s="37"/>
      <c r="BV85" s="37"/>
      <c r="BW85" s="37"/>
      <c r="BX85" s="37"/>
      <c r="BY85" s="37"/>
      <c r="BZ85" s="37"/>
      <c r="CA85" s="37"/>
      <c r="CB85" s="37"/>
      <c r="CC85" s="37"/>
      <c r="CD85" s="37"/>
    </row>
    <row r="86" spans="1:82" x14ac:dyDescent="0.3">
      <c r="A86" s="37"/>
      <c r="B86" s="37"/>
      <c r="C86" s="34"/>
      <c r="D86" s="34"/>
      <c r="E86" s="34"/>
      <c r="F86" s="34"/>
      <c r="G86" s="34"/>
      <c r="H86" s="34"/>
      <c r="I86" s="34"/>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34"/>
      <c r="AK86" s="34"/>
      <c r="AL86" s="34"/>
      <c r="AM86" s="34"/>
      <c r="AN86" s="34"/>
      <c r="AO86" s="34"/>
      <c r="AP86" s="34"/>
      <c r="AQ86" s="34"/>
      <c r="AR86" s="34"/>
      <c r="AS86" s="34"/>
      <c r="AT86" s="34"/>
      <c r="AU86" s="34"/>
      <c r="AV86" s="34"/>
      <c r="AW86" s="34"/>
      <c r="AX86" s="34"/>
      <c r="AY86" s="34"/>
      <c r="AZ86" s="34"/>
      <c r="BA86" s="37"/>
      <c r="BB86" s="37"/>
      <c r="BC86" s="37"/>
      <c r="BD86" s="37"/>
      <c r="BE86" s="37"/>
      <c r="BF86" s="37"/>
      <c r="BG86" s="37"/>
      <c r="BH86" s="37"/>
      <c r="BI86" s="37"/>
      <c r="BJ86" s="37"/>
      <c r="BK86" s="37"/>
      <c r="BL86" s="37"/>
      <c r="BM86" s="37"/>
      <c r="BN86" s="37"/>
      <c r="BO86" s="37"/>
      <c r="BP86" s="37"/>
      <c r="BQ86" s="37"/>
      <c r="BR86" s="37"/>
      <c r="BS86" s="37"/>
      <c r="BT86" s="37"/>
      <c r="BU86" s="37"/>
      <c r="BV86" s="37"/>
      <c r="BW86" s="37"/>
      <c r="BX86" s="37"/>
      <c r="BY86" s="37"/>
      <c r="BZ86" s="37"/>
      <c r="CA86" s="37"/>
      <c r="CB86" s="37"/>
      <c r="CC86" s="37"/>
      <c r="CD86" s="37"/>
    </row>
    <row r="87" spans="1:82" x14ac:dyDescent="0.3">
      <c r="A87" s="37"/>
      <c r="B87" s="37"/>
      <c r="C87" s="34"/>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c r="AK87" s="34"/>
      <c r="AL87" s="34"/>
      <c r="AM87" s="34"/>
      <c r="AN87" s="34"/>
      <c r="AO87" s="34"/>
      <c r="AP87" s="34"/>
      <c r="AQ87" s="34"/>
      <c r="AR87" s="34"/>
      <c r="AS87" s="34"/>
      <c r="AT87" s="34"/>
      <c r="AU87" s="34"/>
      <c r="AV87" s="34"/>
      <c r="AW87" s="34"/>
      <c r="AX87" s="34"/>
      <c r="AY87" s="34"/>
      <c r="AZ87" s="34"/>
      <c r="BA87" s="37"/>
      <c r="BB87" s="37"/>
      <c r="BC87" s="37"/>
      <c r="BD87" s="37"/>
      <c r="BE87" s="37"/>
      <c r="BF87" s="37"/>
      <c r="BG87" s="37"/>
      <c r="BH87" s="37"/>
      <c r="BI87" s="37"/>
      <c r="BJ87" s="37"/>
      <c r="BK87" s="37"/>
      <c r="BL87" s="37"/>
      <c r="BM87" s="37"/>
      <c r="BN87" s="37"/>
      <c r="BO87" s="37"/>
      <c r="BP87" s="37"/>
      <c r="BQ87" s="37"/>
      <c r="BR87" s="37"/>
      <c r="BS87" s="37"/>
      <c r="BT87" s="37"/>
      <c r="BU87" s="37"/>
      <c r="BV87" s="37"/>
      <c r="BW87" s="37"/>
      <c r="BX87" s="37"/>
      <c r="BY87" s="37"/>
      <c r="BZ87" s="37"/>
      <c r="CA87" s="37"/>
      <c r="CB87" s="37"/>
      <c r="CC87" s="37"/>
      <c r="CD87" s="37"/>
    </row>
    <row r="88" spans="1:82" x14ac:dyDescent="0.3">
      <c r="A88" s="37"/>
      <c r="B88" s="37"/>
      <c r="C88" s="34"/>
      <c r="D88" s="34"/>
      <c r="E88" s="34"/>
      <c r="F88" s="34"/>
      <c r="G88" s="34"/>
      <c r="H88" s="34"/>
      <c r="I88" s="34"/>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34"/>
      <c r="AK88" s="34"/>
      <c r="AL88" s="34"/>
      <c r="AM88" s="34"/>
      <c r="AN88" s="34"/>
      <c r="AO88" s="34"/>
      <c r="AP88" s="34"/>
      <c r="AQ88" s="34"/>
      <c r="AR88" s="34"/>
      <c r="AS88" s="34"/>
      <c r="AT88" s="34"/>
      <c r="AU88" s="34"/>
      <c r="AV88" s="34"/>
      <c r="AW88" s="34"/>
      <c r="AX88" s="34"/>
      <c r="AY88" s="34"/>
      <c r="AZ88" s="34"/>
      <c r="BA88" s="37"/>
      <c r="BB88" s="37"/>
      <c r="BC88" s="37"/>
      <c r="BD88" s="37"/>
      <c r="BE88" s="37"/>
      <c r="BF88" s="37"/>
      <c r="BG88" s="37"/>
      <c r="BH88" s="37"/>
      <c r="BI88" s="37"/>
      <c r="BJ88" s="37"/>
      <c r="BK88" s="37"/>
      <c r="BL88" s="37"/>
      <c r="BM88" s="37"/>
      <c r="BN88" s="37"/>
      <c r="BO88" s="37"/>
      <c r="BP88" s="37"/>
      <c r="BQ88" s="37"/>
      <c r="BR88" s="37"/>
      <c r="BS88" s="37"/>
      <c r="BT88" s="37"/>
      <c r="BU88" s="37"/>
      <c r="BV88" s="37"/>
      <c r="BW88" s="37"/>
      <c r="BX88" s="37"/>
      <c r="BY88" s="37"/>
      <c r="BZ88" s="37"/>
      <c r="CA88" s="37"/>
      <c r="CB88" s="37"/>
      <c r="CC88" s="37"/>
      <c r="CD88" s="37"/>
    </row>
    <row r="89" spans="1:82" x14ac:dyDescent="0.3">
      <c r="A89" s="37"/>
      <c r="B89" s="37"/>
      <c r="C89" s="34"/>
      <c r="D89" s="34"/>
      <c r="E89" s="34"/>
      <c r="F89" s="34"/>
      <c r="G89" s="34"/>
      <c r="H89" s="34"/>
      <c r="I89" s="34"/>
      <c r="J89" s="34"/>
      <c r="K89" s="34"/>
      <c r="L89" s="34"/>
      <c r="M89" s="34"/>
      <c r="N89" s="34"/>
      <c r="O89" s="34"/>
      <c r="P89" s="34"/>
      <c r="Q89" s="34"/>
      <c r="R89" s="34"/>
      <c r="S89" s="34"/>
      <c r="T89" s="34"/>
      <c r="U89" s="34"/>
      <c r="V89" s="34"/>
      <c r="W89" s="34"/>
      <c r="X89" s="34"/>
      <c r="Y89" s="34"/>
      <c r="Z89" s="34"/>
      <c r="AA89" s="34"/>
      <c r="AB89" s="34"/>
      <c r="AC89" s="34"/>
      <c r="AD89" s="34"/>
      <c r="AE89" s="34"/>
      <c r="AF89" s="34"/>
      <c r="AG89" s="34"/>
      <c r="AH89" s="34"/>
      <c r="AI89" s="34"/>
      <c r="AJ89" s="34"/>
      <c r="AK89" s="34"/>
      <c r="AL89" s="34"/>
      <c r="AM89" s="34"/>
      <c r="AN89" s="34"/>
      <c r="AO89" s="34"/>
      <c r="AP89" s="34"/>
      <c r="AQ89" s="34"/>
      <c r="AR89" s="34"/>
      <c r="AS89" s="34"/>
      <c r="AT89" s="34"/>
      <c r="AU89" s="34"/>
      <c r="AV89" s="34"/>
      <c r="AW89" s="34"/>
      <c r="AX89" s="34"/>
      <c r="AY89" s="34"/>
      <c r="AZ89" s="34"/>
      <c r="BA89" s="37"/>
      <c r="BB89" s="37"/>
      <c r="BC89" s="37"/>
      <c r="BD89" s="37"/>
      <c r="BE89" s="37"/>
      <c r="BF89" s="37"/>
      <c r="BG89" s="37"/>
      <c r="BH89" s="37"/>
      <c r="BI89" s="37"/>
      <c r="BJ89" s="37"/>
      <c r="BK89" s="37"/>
      <c r="BL89" s="37"/>
      <c r="BM89" s="37"/>
      <c r="BN89" s="37"/>
      <c r="BO89" s="37"/>
      <c r="BP89" s="37"/>
      <c r="BQ89" s="37"/>
      <c r="BR89" s="37"/>
      <c r="BS89" s="37"/>
      <c r="BT89" s="37"/>
      <c r="BU89" s="37"/>
      <c r="BV89" s="37"/>
      <c r="BW89" s="37"/>
      <c r="BX89" s="37"/>
      <c r="BY89" s="37"/>
      <c r="BZ89" s="37"/>
      <c r="CA89" s="37"/>
      <c r="CB89" s="37"/>
      <c r="CC89" s="37"/>
      <c r="CD89" s="37"/>
    </row>
    <row r="90" spans="1:82" x14ac:dyDescent="0.3">
      <c r="A90" s="37"/>
      <c r="B90" s="37"/>
      <c r="C90" s="34"/>
      <c r="D90" s="34"/>
      <c r="E90" s="34"/>
      <c r="F90" s="34"/>
      <c r="G90" s="34"/>
      <c r="H90" s="34"/>
      <c r="I90" s="34"/>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34"/>
      <c r="AK90" s="34"/>
      <c r="AL90" s="34"/>
      <c r="AM90" s="34"/>
      <c r="AN90" s="34"/>
      <c r="AO90" s="34"/>
      <c r="AP90" s="34"/>
      <c r="AQ90" s="34"/>
      <c r="AR90" s="34"/>
      <c r="AS90" s="34"/>
      <c r="AT90" s="34"/>
      <c r="AU90" s="34"/>
      <c r="AV90" s="34"/>
      <c r="AW90" s="34"/>
      <c r="AX90" s="34"/>
      <c r="AY90" s="34"/>
      <c r="AZ90" s="34"/>
      <c r="BA90" s="37"/>
      <c r="BB90" s="37"/>
      <c r="BC90" s="37"/>
      <c r="BD90" s="37"/>
      <c r="BE90" s="37"/>
      <c r="BF90" s="37"/>
      <c r="BG90" s="37"/>
      <c r="BH90" s="37"/>
      <c r="BI90" s="37"/>
      <c r="BJ90" s="37"/>
      <c r="BK90" s="37"/>
      <c r="BL90" s="37"/>
      <c r="BM90" s="37"/>
      <c r="BN90" s="37"/>
      <c r="BO90" s="37"/>
      <c r="BP90" s="37"/>
      <c r="BQ90" s="37"/>
      <c r="BR90" s="37"/>
      <c r="BS90" s="37"/>
      <c r="BT90" s="37"/>
      <c r="BU90" s="37"/>
      <c r="BV90" s="37"/>
      <c r="BW90" s="37"/>
      <c r="BX90" s="37"/>
      <c r="BY90" s="37"/>
      <c r="BZ90" s="37"/>
      <c r="CA90" s="37"/>
      <c r="CB90" s="37"/>
      <c r="CC90" s="37"/>
      <c r="CD90" s="37"/>
    </row>
    <row r="91" spans="1:82" x14ac:dyDescent="0.3">
      <c r="A91" s="37"/>
      <c r="B91" s="37"/>
      <c r="C91" s="34"/>
      <c r="D91" s="34"/>
      <c r="E91" s="34"/>
      <c r="F91" s="34"/>
      <c r="G91" s="34"/>
      <c r="H91" s="34"/>
      <c r="I91" s="34"/>
      <c r="J91" s="34"/>
      <c r="K91" s="34"/>
      <c r="L91" s="34"/>
      <c r="M91" s="34"/>
      <c r="N91" s="34"/>
      <c r="O91" s="34"/>
      <c r="P91" s="34"/>
      <c r="Q91" s="34"/>
      <c r="R91" s="34"/>
      <c r="S91" s="34"/>
      <c r="T91" s="34"/>
      <c r="U91" s="34"/>
      <c r="V91" s="34"/>
      <c r="W91" s="34"/>
      <c r="X91" s="34"/>
      <c r="Y91" s="34"/>
      <c r="Z91" s="34"/>
      <c r="AA91" s="34"/>
      <c r="AB91" s="34"/>
      <c r="AC91" s="34"/>
      <c r="AD91" s="34"/>
      <c r="AE91" s="34"/>
      <c r="AF91" s="34"/>
      <c r="AG91" s="34"/>
      <c r="AH91" s="34"/>
      <c r="AI91" s="34"/>
      <c r="AJ91" s="34"/>
      <c r="AK91" s="34"/>
      <c r="AL91" s="34"/>
      <c r="AM91" s="34"/>
      <c r="AN91" s="34"/>
      <c r="AO91" s="34"/>
      <c r="AP91" s="34"/>
      <c r="AQ91" s="34"/>
      <c r="AR91" s="34"/>
      <c r="AS91" s="34"/>
      <c r="AT91" s="34"/>
      <c r="AU91" s="34"/>
      <c r="AV91" s="34"/>
      <c r="AW91" s="34"/>
      <c r="AX91" s="34"/>
      <c r="AY91" s="34"/>
      <c r="AZ91" s="34"/>
      <c r="BA91" s="37"/>
      <c r="BB91" s="37"/>
      <c r="BC91" s="37"/>
      <c r="BD91" s="37"/>
      <c r="BE91" s="37"/>
      <c r="BF91" s="37"/>
      <c r="BG91" s="37"/>
      <c r="BH91" s="37"/>
      <c r="BI91" s="37"/>
      <c r="BJ91" s="37"/>
      <c r="BK91" s="37"/>
      <c r="BL91" s="37"/>
      <c r="BM91" s="37"/>
      <c r="BN91" s="37"/>
      <c r="BO91" s="37"/>
      <c r="BP91" s="37"/>
      <c r="BQ91" s="37"/>
      <c r="BR91" s="37"/>
      <c r="BS91" s="37"/>
      <c r="BT91" s="37"/>
      <c r="BU91" s="37"/>
      <c r="BV91" s="37"/>
      <c r="BW91" s="37"/>
      <c r="BX91" s="37"/>
      <c r="BY91" s="37"/>
      <c r="BZ91" s="37"/>
      <c r="CA91" s="37"/>
      <c r="CB91" s="37"/>
      <c r="CC91" s="37"/>
      <c r="CD91" s="37"/>
    </row>
    <row r="92" spans="1:82" x14ac:dyDescent="0.3">
      <c r="A92" s="37"/>
      <c r="B92" s="37"/>
      <c r="C92" s="34"/>
      <c r="D92" s="34"/>
      <c r="E92" s="34"/>
      <c r="F92" s="34"/>
      <c r="G92" s="34"/>
      <c r="H92" s="34"/>
      <c r="I92" s="34"/>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34"/>
      <c r="AK92" s="34"/>
      <c r="AL92" s="34"/>
      <c r="AM92" s="34"/>
      <c r="AN92" s="34"/>
      <c r="AO92" s="34"/>
      <c r="AP92" s="34"/>
      <c r="AQ92" s="34"/>
      <c r="AR92" s="34"/>
      <c r="AS92" s="34"/>
      <c r="AT92" s="34"/>
      <c r="AU92" s="34"/>
      <c r="AV92" s="34"/>
      <c r="AW92" s="34"/>
      <c r="AX92" s="34"/>
      <c r="AY92" s="34"/>
      <c r="AZ92" s="34"/>
      <c r="BA92" s="37"/>
      <c r="BB92" s="37"/>
      <c r="BC92" s="37"/>
      <c r="BD92" s="37"/>
      <c r="BE92" s="37"/>
      <c r="BF92" s="37"/>
      <c r="BG92" s="37"/>
      <c r="BH92" s="37"/>
      <c r="BI92" s="37"/>
      <c r="BJ92" s="37"/>
      <c r="BK92" s="37"/>
      <c r="BL92" s="37"/>
      <c r="BM92" s="37"/>
      <c r="BN92" s="37"/>
      <c r="BO92" s="37"/>
      <c r="BP92" s="37"/>
      <c r="BQ92" s="37"/>
      <c r="BR92" s="37"/>
      <c r="BS92" s="37"/>
      <c r="BT92" s="37"/>
      <c r="BU92" s="37"/>
      <c r="BV92" s="37"/>
      <c r="BW92" s="37"/>
      <c r="BX92" s="37"/>
      <c r="BY92" s="37"/>
      <c r="BZ92" s="37"/>
      <c r="CA92" s="37"/>
      <c r="CB92" s="37"/>
      <c r="CC92" s="37"/>
      <c r="CD92" s="37"/>
    </row>
  </sheetData>
  <conditionalFormatting sqref="BI2:BI78">
    <cfRule type="cellIs" dxfId="0" priority="1" operator="lessThan">
      <formula>50</formula>
    </cfRule>
  </conditionalFormatting>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9"/>
  <sheetViews>
    <sheetView tabSelected="1" workbookViewId="0">
      <pane xSplit="6" ySplit="1" topLeftCell="G2" activePane="bottomRight" state="frozen"/>
      <selection pane="topRight" activeCell="G1" sqref="G1"/>
      <selection pane="bottomLeft" activeCell="A2" sqref="A2"/>
      <selection pane="bottomRight" activeCell="O2" sqref="O2"/>
    </sheetView>
  </sheetViews>
  <sheetFormatPr defaultRowHeight="14.4" x14ac:dyDescent="0.3"/>
  <cols>
    <col min="1" max="4" width="8.88671875" style="300"/>
    <col min="5" max="5" width="8.33203125" style="300" customWidth="1"/>
    <col min="6" max="8" width="16.21875" style="300" customWidth="1"/>
    <col min="9" max="9" width="13.21875" style="300" bestFit="1" customWidth="1"/>
    <col min="10" max="10" width="14.33203125" style="300" bestFit="1" customWidth="1"/>
    <col min="11" max="11" width="13.21875" style="300" bestFit="1" customWidth="1"/>
    <col min="12" max="12" width="14.33203125" style="300" bestFit="1" customWidth="1"/>
    <col min="13" max="13" width="13.21875" style="300" bestFit="1" customWidth="1"/>
    <col min="14" max="14" width="14.33203125" style="300" bestFit="1" customWidth="1"/>
    <col min="15" max="15" width="18.21875" style="300" bestFit="1" customWidth="1"/>
    <col min="16" max="16" width="19.44140625" style="300" bestFit="1" customWidth="1"/>
    <col min="17" max="17" width="18.21875" style="300" bestFit="1" customWidth="1"/>
    <col min="18" max="18" width="19.44140625" style="300" bestFit="1" customWidth="1"/>
    <col min="19" max="19" width="18.21875" style="300" bestFit="1" customWidth="1"/>
    <col min="20" max="20" width="19.44140625" style="300" bestFit="1" customWidth="1"/>
    <col min="21" max="16384" width="8.88671875" style="300"/>
  </cols>
  <sheetData>
    <row r="1" spans="1:21" x14ac:dyDescent="0.3">
      <c r="A1" s="296" t="s">
        <v>4175</v>
      </c>
      <c r="B1" s="297" t="s">
        <v>4263</v>
      </c>
      <c r="C1" s="298" t="s">
        <v>4264</v>
      </c>
      <c r="D1" s="296" t="s">
        <v>4267</v>
      </c>
      <c r="E1" s="297" t="s">
        <v>4265</v>
      </c>
      <c r="F1" s="298" t="s">
        <v>4266</v>
      </c>
      <c r="G1" s="299" t="s">
        <v>4345</v>
      </c>
      <c r="H1" s="299" t="s">
        <v>4346</v>
      </c>
      <c r="I1" s="299" t="s">
        <v>4176</v>
      </c>
      <c r="J1" s="299" t="s">
        <v>4177</v>
      </c>
      <c r="K1" s="299" t="s">
        <v>4178</v>
      </c>
      <c r="L1" s="299" t="s">
        <v>4179</v>
      </c>
      <c r="M1" s="299" t="s">
        <v>4180</v>
      </c>
      <c r="N1" s="299" t="s">
        <v>4181</v>
      </c>
      <c r="O1" s="299" t="s">
        <v>4347</v>
      </c>
      <c r="P1" s="299" t="s">
        <v>4348</v>
      </c>
      <c r="Q1" s="299" t="s">
        <v>4182</v>
      </c>
      <c r="R1" s="299" t="s">
        <v>4183</v>
      </c>
      <c r="S1" s="299" t="s">
        <v>4184</v>
      </c>
      <c r="T1" s="299" t="s">
        <v>4185</v>
      </c>
      <c r="U1" s="296"/>
    </row>
    <row r="2" spans="1:21" x14ac:dyDescent="0.3">
      <c r="A2" s="301" t="s">
        <v>4237</v>
      </c>
      <c r="B2" s="301" t="s">
        <v>321</v>
      </c>
      <c r="C2" s="306" t="s">
        <v>274</v>
      </c>
      <c r="D2" s="301" t="s">
        <v>4286</v>
      </c>
      <c r="E2" s="301" t="s">
        <v>321</v>
      </c>
      <c r="F2" s="306" t="s">
        <v>274</v>
      </c>
      <c r="G2" s="309">
        <f>VLOOKUP($E2,Analysis!$A:$BP,67,FALSE)</f>
        <v>0.7</v>
      </c>
      <c r="H2" s="309">
        <f>VLOOKUP($E2,Analysis!$A:$BP,68,FALSE)</f>
        <v>0.3</v>
      </c>
      <c r="I2" s="303">
        <v>0.62</v>
      </c>
      <c r="J2" s="303">
        <v>0.38</v>
      </c>
      <c r="K2" s="303">
        <v>0.34</v>
      </c>
      <c r="L2" s="303">
        <v>0.62</v>
      </c>
      <c r="M2" s="303">
        <v>0.34</v>
      </c>
      <c r="N2" s="303">
        <v>0.62</v>
      </c>
      <c r="O2" s="303">
        <f t="shared" ref="O2:O33" si="0">G2-I2</f>
        <v>7.999999999999996E-2</v>
      </c>
      <c r="P2" s="303">
        <f t="shared" ref="P2:P33" si="1">H2-J2</f>
        <v>-8.0000000000000016E-2</v>
      </c>
      <c r="Q2" s="303">
        <v>0.27999999999999997</v>
      </c>
      <c r="R2" s="303">
        <v>-0.24</v>
      </c>
      <c r="S2" s="303">
        <v>0.27999999999999997</v>
      </c>
      <c r="T2" s="303">
        <v>-0.24</v>
      </c>
      <c r="U2" s="301"/>
    </row>
    <row r="3" spans="1:21" x14ac:dyDescent="0.3">
      <c r="A3" s="301" t="s">
        <v>4228</v>
      </c>
      <c r="B3" s="301" t="s">
        <v>311</v>
      </c>
      <c r="C3" s="302" t="s">
        <v>97</v>
      </c>
      <c r="D3" s="301" t="s">
        <v>4276</v>
      </c>
      <c r="E3" s="301" t="s">
        <v>311</v>
      </c>
      <c r="F3" s="302" t="s">
        <v>97</v>
      </c>
      <c r="G3" s="309">
        <f>VLOOKUP($E3,Analysis!$A:$BP,67,FALSE)</f>
        <v>0.76</v>
      </c>
      <c r="H3" s="309">
        <f>VLOOKUP($E3,Analysis!$A:$BP,68,FALSE)</f>
        <v>0.16</v>
      </c>
      <c r="I3" s="303">
        <v>0.7</v>
      </c>
      <c r="J3" s="303">
        <v>0.28000000000000003</v>
      </c>
      <c r="K3" s="303">
        <v>0.66</v>
      </c>
      <c r="L3" s="303">
        <v>0.28000000000000003</v>
      </c>
      <c r="M3" s="303">
        <v>0.66</v>
      </c>
      <c r="N3" s="303">
        <v>0.28000000000000003</v>
      </c>
      <c r="O3" s="303">
        <f t="shared" si="0"/>
        <v>6.0000000000000053E-2</v>
      </c>
      <c r="P3" s="303">
        <f t="shared" si="1"/>
        <v>-0.12000000000000002</v>
      </c>
      <c r="Q3" s="303">
        <v>3.9999999999999925E-2</v>
      </c>
      <c r="R3" s="303">
        <v>0</v>
      </c>
      <c r="S3" s="303">
        <v>3.9999999999999925E-2</v>
      </c>
      <c r="T3" s="303">
        <v>0</v>
      </c>
      <c r="U3" s="301"/>
    </row>
    <row r="4" spans="1:21" x14ac:dyDescent="0.3">
      <c r="A4" s="301" t="s">
        <v>4238</v>
      </c>
      <c r="B4" s="301" t="s">
        <v>322</v>
      </c>
      <c r="C4" s="306" t="s">
        <v>112</v>
      </c>
      <c r="D4" s="301" t="s">
        <v>4287</v>
      </c>
      <c r="E4" s="301" t="s">
        <v>322</v>
      </c>
      <c r="F4" s="306" t="s">
        <v>112</v>
      </c>
      <c r="G4" s="309">
        <f>VLOOKUP($E4,Analysis!$A:$BP,67,FALSE)</f>
        <v>0.66</v>
      </c>
      <c r="H4" s="309">
        <f>VLOOKUP($E4,Analysis!$A:$BP,68,FALSE)</f>
        <v>0.32</v>
      </c>
      <c r="I4" s="303">
        <v>0.6</v>
      </c>
      <c r="J4" s="303">
        <v>0.36</v>
      </c>
      <c r="K4" s="303">
        <v>0.56000000000000005</v>
      </c>
      <c r="L4" s="303">
        <v>0.42</v>
      </c>
      <c r="M4" s="303">
        <v>0.12</v>
      </c>
      <c r="N4" s="303">
        <v>0.82</v>
      </c>
      <c r="O4" s="303">
        <f t="shared" si="0"/>
        <v>6.0000000000000053E-2</v>
      </c>
      <c r="P4" s="303">
        <f t="shared" si="1"/>
        <v>-3.999999999999998E-2</v>
      </c>
      <c r="Q4" s="303">
        <v>3.9999999999999925E-2</v>
      </c>
      <c r="R4" s="303">
        <v>-0.06</v>
      </c>
      <c r="S4" s="303">
        <v>0.48</v>
      </c>
      <c r="T4" s="303">
        <v>-0.45999999999999996</v>
      </c>
      <c r="U4" s="301"/>
    </row>
    <row r="5" spans="1:21" x14ac:dyDescent="0.3">
      <c r="A5" s="301" t="s">
        <v>4248</v>
      </c>
      <c r="B5" s="301" t="s">
        <v>353</v>
      </c>
      <c r="C5" s="305" t="s">
        <v>296</v>
      </c>
      <c r="D5" s="301" t="s">
        <v>4318</v>
      </c>
      <c r="E5" s="301" t="s">
        <v>353</v>
      </c>
      <c r="F5" s="305" t="s">
        <v>296</v>
      </c>
      <c r="G5" s="309">
        <f>VLOOKUP($E5,Analysis!$A:$BP,67,FALSE)</f>
        <v>0.56000000000000005</v>
      </c>
      <c r="H5" s="309">
        <f>VLOOKUP($E5,Analysis!$A:$BP,68,FALSE)</f>
        <v>0.34</v>
      </c>
      <c r="I5" s="303">
        <v>0.5</v>
      </c>
      <c r="J5" s="303">
        <v>0.48</v>
      </c>
      <c r="K5" s="303">
        <v>0.57999999999999996</v>
      </c>
      <c r="L5" s="303">
        <v>0.4</v>
      </c>
      <c r="M5" s="303">
        <v>0.16</v>
      </c>
      <c r="N5" s="303">
        <v>0.82</v>
      </c>
      <c r="O5" s="303">
        <f t="shared" si="0"/>
        <v>6.0000000000000053E-2</v>
      </c>
      <c r="P5" s="303">
        <f t="shared" si="1"/>
        <v>-0.13999999999999996</v>
      </c>
      <c r="Q5" s="303">
        <v>-7.999999999999996E-2</v>
      </c>
      <c r="R5" s="303">
        <v>7.999999999999996E-2</v>
      </c>
      <c r="S5" s="303">
        <v>0.33999999999999997</v>
      </c>
      <c r="T5" s="303">
        <v>-0.33999999999999997</v>
      </c>
      <c r="U5" s="301"/>
    </row>
    <row r="6" spans="1:21" x14ac:dyDescent="0.3">
      <c r="A6" s="301" t="s">
        <v>4260</v>
      </c>
      <c r="B6" s="301" t="s">
        <v>306</v>
      </c>
      <c r="C6" s="302" t="s">
        <v>88</v>
      </c>
      <c r="D6" s="301" t="s">
        <v>4273</v>
      </c>
      <c r="E6" s="301" t="s">
        <v>306</v>
      </c>
      <c r="F6" s="302" t="s">
        <v>88</v>
      </c>
      <c r="G6" s="309">
        <f>VLOOKUP($E6,Analysis!$A:$BP,67,FALSE)</f>
        <v>0.32</v>
      </c>
      <c r="H6" s="309">
        <f>VLOOKUP($E6,Analysis!$A:$BP,68,FALSE)</f>
        <v>0.64</v>
      </c>
      <c r="I6" s="303">
        <v>0.26</v>
      </c>
      <c r="J6" s="303">
        <v>0.72</v>
      </c>
      <c r="K6" s="303">
        <v>0.14000000000000001</v>
      </c>
      <c r="L6" s="303">
        <v>0.86</v>
      </c>
      <c r="M6" s="303">
        <v>0.1</v>
      </c>
      <c r="N6" s="303">
        <v>0.9</v>
      </c>
      <c r="O6" s="303">
        <f t="shared" si="0"/>
        <v>0.06</v>
      </c>
      <c r="P6" s="303">
        <f t="shared" si="1"/>
        <v>-7.999999999999996E-2</v>
      </c>
      <c r="Q6" s="303">
        <v>0.12</v>
      </c>
      <c r="R6" s="303">
        <v>-0.14000000000000001</v>
      </c>
      <c r="S6" s="303">
        <v>0.16</v>
      </c>
      <c r="T6" s="303">
        <v>-0.18000000000000005</v>
      </c>
      <c r="U6" s="301"/>
    </row>
    <row r="7" spans="1:21" x14ac:dyDescent="0.3">
      <c r="A7" s="301" t="s">
        <v>4252</v>
      </c>
      <c r="B7" s="301" t="s">
        <v>366</v>
      </c>
      <c r="C7" s="52" t="s">
        <v>165</v>
      </c>
      <c r="D7" s="301" t="s">
        <v>4331</v>
      </c>
      <c r="E7" s="301" t="s">
        <v>366</v>
      </c>
      <c r="F7" s="52" t="s">
        <v>165</v>
      </c>
      <c r="G7" s="309">
        <f>VLOOKUP($E7,Analysis!$A:$BP,67,FALSE)</f>
        <v>0.5</v>
      </c>
      <c r="H7" s="309">
        <f>VLOOKUP($E7,Analysis!$A:$BP,68,FALSE)</f>
        <v>0.46</v>
      </c>
      <c r="I7" s="303">
        <v>0.44</v>
      </c>
      <c r="J7" s="303">
        <v>0.52</v>
      </c>
      <c r="K7" s="303">
        <v>0.02</v>
      </c>
      <c r="L7" s="303">
        <v>0.98</v>
      </c>
      <c r="M7" s="303">
        <v>0.02</v>
      </c>
      <c r="N7" s="303">
        <v>0.98</v>
      </c>
      <c r="O7" s="303">
        <f t="shared" si="0"/>
        <v>0.06</v>
      </c>
      <c r="P7" s="303">
        <f t="shared" si="1"/>
        <v>-0.06</v>
      </c>
      <c r="Q7" s="303">
        <v>0.42</v>
      </c>
      <c r="R7" s="303">
        <v>-0.45999999999999996</v>
      </c>
      <c r="S7" s="303">
        <v>0.42</v>
      </c>
      <c r="T7" s="303">
        <v>-0.45999999999999996</v>
      </c>
      <c r="U7" s="301"/>
    </row>
    <row r="8" spans="1:21" x14ac:dyDescent="0.3">
      <c r="A8" s="301" t="s">
        <v>4202</v>
      </c>
      <c r="B8" s="301" t="s">
        <v>303</v>
      </c>
      <c r="C8" s="302" t="s">
        <v>85</v>
      </c>
      <c r="D8" s="301" t="s">
        <v>4268</v>
      </c>
      <c r="E8" s="301" t="s">
        <v>303</v>
      </c>
      <c r="F8" s="302" t="s">
        <v>85</v>
      </c>
      <c r="G8" s="309">
        <f>VLOOKUP($E8,Analysis!$A:$BP,67,FALSE)</f>
        <v>0.94</v>
      </c>
      <c r="H8" s="309">
        <f>VLOOKUP($E8,Analysis!$A:$BP,68,FALSE)</f>
        <v>0.04</v>
      </c>
      <c r="I8" s="303">
        <v>0.88</v>
      </c>
      <c r="J8" s="303">
        <v>0.06</v>
      </c>
      <c r="K8" s="303">
        <v>0.88</v>
      </c>
      <c r="L8" s="303">
        <v>0.08</v>
      </c>
      <c r="M8" s="303">
        <v>0.64</v>
      </c>
      <c r="N8" s="303">
        <v>0.3</v>
      </c>
      <c r="O8" s="303">
        <f t="shared" si="0"/>
        <v>5.9999999999999942E-2</v>
      </c>
      <c r="P8" s="303">
        <f t="shared" si="1"/>
        <v>-1.9999999999999997E-2</v>
      </c>
      <c r="Q8" s="303">
        <v>0</v>
      </c>
      <c r="R8" s="303">
        <v>-2.0000000000000004E-2</v>
      </c>
      <c r="S8" s="303">
        <v>0.24</v>
      </c>
      <c r="T8" s="303">
        <v>-0.24</v>
      </c>
      <c r="U8" s="301"/>
    </row>
    <row r="9" spans="1:21" x14ac:dyDescent="0.3">
      <c r="A9" s="301" t="s">
        <v>4257</v>
      </c>
      <c r="B9" s="301" t="s">
        <v>305</v>
      </c>
      <c r="C9" s="302" t="s">
        <v>87</v>
      </c>
      <c r="D9" s="301" t="s">
        <v>4272</v>
      </c>
      <c r="E9" s="301" t="s">
        <v>305</v>
      </c>
      <c r="F9" s="302" t="s">
        <v>87</v>
      </c>
      <c r="G9" s="309">
        <f>VLOOKUP($E9,Analysis!$A:$BP,67,FALSE)</f>
        <v>0.4</v>
      </c>
      <c r="H9" s="309">
        <f>VLOOKUP($E9,Analysis!$A:$BP,68,FALSE)</f>
        <v>0.54</v>
      </c>
      <c r="I9" s="303">
        <v>0.36</v>
      </c>
      <c r="J9" s="303">
        <v>0.6</v>
      </c>
      <c r="K9" s="303">
        <v>0.16</v>
      </c>
      <c r="L9" s="303">
        <v>0.44</v>
      </c>
      <c r="M9" s="303">
        <v>0.16</v>
      </c>
      <c r="N9" s="303">
        <v>0.42</v>
      </c>
      <c r="O9" s="303">
        <f t="shared" si="0"/>
        <v>4.0000000000000036E-2</v>
      </c>
      <c r="P9" s="303">
        <f t="shared" si="1"/>
        <v>-5.9999999999999942E-2</v>
      </c>
      <c r="Q9" s="303">
        <v>0.19999999999999998</v>
      </c>
      <c r="R9" s="303">
        <v>0.15999999999999998</v>
      </c>
      <c r="S9" s="303">
        <v>0.19999999999999998</v>
      </c>
      <c r="T9" s="303">
        <v>0.18</v>
      </c>
      <c r="U9" s="301"/>
    </row>
    <row r="10" spans="1:21" x14ac:dyDescent="0.3">
      <c r="A10" s="301" t="s">
        <v>4227</v>
      </c>
      <c r="B10" s="301" t="s">
        <v>320</v>
      </c>
      <c r="C10" s="306" t="s">
        <v>111</v>
      </c>
      <c r="D10" s="301" t="s">
        <v>4285</v>
      </c>
      <c r="E10" s="301" t="s">
        <v>320</v>
      </c>
      <c r="F10" s="306" t="s">
        <v>111</v>
      </c>
      <c r="G10" s="309">
        <f>VLOOKUP($E10,Analysis!$A:$BP,67,FALSE)</f>
        <v>0.74</v>
      </c>
      <c r="H10" s="309">
        <f>VLOOKUP($E10,Analysis!$A:$BP,68,FALSE)</f>
        <v>0.24</v>
      </c>
      <c r="I10" s="303">
        <v>0.7</v>
      </c>
      <c r="J10" s="303">
        <v>0.28000000000000003</v>
      </c>
      <c r="K10" s="303">
        <v>0.46</v>
      </c>
      <c r="L10" s="303">
        <v>0.44</v>
      </c>
      <c r="M10" s="303">
        <v>0.46</v>
      </c>
      <c r="N10" s="303">
        <v>0.44</v>
      </c>
      <c r="O10" s="303">
        <f t="shared" si="0"/>
        <v>4.0000000000000036E-2</v>
      </c>
      <c r="P10" s="303">
        <f t="shared" si="1"/>
        <v>-4.0000000000000036E-2</v>
      </c>
      <c r="Q10" s="303">
        <v>0.23999999999999994</v>
      </c>
      <c r="R10" s="303">
        <v>-0.15999999999999998</v>
      </c>
      <c r="S10" s="303">
        <v>0.23999999999999994</v>
      </c>
      <c r="T10" s="303">
        <v>-0.15999999999999998</v>
      </c>
      <c r="U10" s="301"/>
    </row>
    <row r="11" spans="1:21" x14ac:dyDescent="0.3">
      <c r="A11" s="301" t="s">
        <v>4224</v>
      </c>
      <c r="B11" s="301" t="s">
        <v>323</v>
      </c>
      <c r="C11" s="306" t="s">
        <v>276</v>
      </c>
      <c r="D11" s="301" t="s">
        <v>4288</v>
      </c>
      <c r="E11" s="301" t="s">
        <v>323</v>
      </c>
      <c r="F11" s="306" t="s">
        <v>276</v>
      </c>
      <c r="G11" s="309">
        <f>VLOOKUP($E11,Analysis!$A:$BP,67,FALSE)</f>
        <v>0.74</v>
      </c>
      <c r="H11" s="309">
        <f>VLOOKUP($E11,Analysis!$A:$BP,68,FALSE)</f>
        <v>0.22</v>
      </c>
      <c r="I11" s="303">
        <v>0.7</v>
      </c>
      <c r="J11" s="303">
        <v>0.24</v>
      </c>
      <c r="K11" s="303">
        <v>0.1</v>
      </c>
      <c r="L11" s="303">
        <v>0.9</v>
      </c>
      <c r="M11" s="303">
        <v>0.1</v>
      </c>
      <c r="N11" s="303">
        <v>0.9</v>
      </c>
      <c r="O11" s="303">
        <f t="shared" si="0"/>
        <v>4.0000000000000036E-2</v>
      </c>
      <c r="P11" s="303">
        <f t="shared" si="1"/>
        <v>-1.999999999999999E-2</v>
      </c>
      <c r="Q11" s="303">
        <v>0.6</v>
      </c>
      <c r="R11" s="303">
        <v>-0.66</v>
      </c>
      <c r="S11" s="303">
        <v>0.6</v>
      </c>
      <c r="T11" s="303">
        <v>-0.66</v>
      </c>
      <c r="U11" s="301"/>
    </row>
    <row r="12" spans="1:21" x14ac:dyDescent="0.3">
      <c r="A12" s="301" t="s">
        <v>4249</v>
      </c>
      <c r="B12" s="301" t="s">
        <v>332</v>
      </c>
      <c r="C12" s="306" t="s">
        <v>121</v>
      </c>
      <c r="D12" s="301" t="s">
        <v>4297</v>
      </c>
      <c r="E12" s="301" t="s">
        <v>332</v>
      </c>
      <c r="F12" s="306" t="s">
        <v>121</v>
      </c>
      <c r="G12" s="309">
        <f>VLOOKUP($E12,Analysis!$A:$BP,67,FALSE)</f>
        <v>0.52</v>
      </c>
      <c r="H12" s="309">
        <f>VLOOKUP($E12,Analysis!$A:$BP,68,FALSE)</f>
        <v>0.44</v>
      </c>
      <c r="I12" s="303">
        <v>0.48</v>
      </c>
      <c r="J12" s="303">
        <v>0.5</v>
      </c>
      <c r="K12" s="303">
        <v>0.32</v>
      </c>
      <c r="L12" s="303">
        <v>0.6</v>
      </c>
      <c r="M12" s="303">
        <v>0.32</v>
      </c>
      <c r="N12" s="303">
        <v>0.6</v>
      </c>
      <c r="O12" s="303">
        <f t="shared" si="0"/>
        <v>4.0000000000000036E-2</v>
      </c>
      <c r="P12" s="303">
        <f t="shared" si="1"/>
        <v>-0.06</v>
      </c>
      <c r="Q12" s="303">
        <v>0.15999999999999998</v>
      </c>
      <c r="R12" s="303">
        <v>-9.9999999999999978E-2</v>
      </c>
      <c r="S12" s="303">
        <v>0.15999999999999998</v>
      </c>
      <c r="T12" s="303">
        <v>-9.9999999999999978E-2</v>
      </c>
      <c r="U12" s="301"/>
    </row>
    <row r="13" spans="1:21" x14ac:dyDescent="0.3">
      <c r="A13" s="301" t="s">
        <v>4225</v>
      </c>
      <c r="B13" s="301" t="s">
        <v>339</v>
      </c>
      <c r="C13" s="307" t="s">
        <v>140</v>
      </c>
      <c r="D13" s="301" t="s">
        <v>4304</v>
      </c>
      <c r="E13" s="301" t="s">
        <v>339</v>
      </c>
      <c r="F13" s="307" t="s">
        <v>140</v>
      </c>
      <c r="G13" s="309">
        <f>VLOOKUP($E13,Analysis!$A:$BP,67,FALSE)</f>
        <v>0.74</v>
      </c>
      <c r="H13" s="309">
        <f>VLOOKUP($E13,Analysis!$A:$BP,68,FALSE)</f>
        <v>0.22</v>
      </c>
      <c r="I13" s="303">
        <v>0.7</v>
      </c>
      <c r="J13" s="303">
        <v>0.26</v>
      </c>
      <c r="K13" s="303">
        <v>0.24</v>
      </c>
      <c r="L13" s="303">
        <v>0.74</v>
      </c>
      <c r="M13" s="303">
        <v>0.18</v>
      </c>
      <c r="N13" s="303">
        <v>0.8</v>
      </c>
      <c r="O13" s="303">
        <f t="shared" si="0"/>
        <v>4.0000000000000036E-2</v>
      </c>
      <c r="P13" s="303">
        <f t="shared" si="1"/>
        <v>-4.0000000000000008E-2</v>
      </c>
      <c r="Q13" s="303">
        <v>0.45999999999999996</v>
      </c>
      <c r="R13" s="303">
        <v>-0.48</v>
      </c>
      <c r="S13" s="303">
        <v>0.52</v>
      </c>
      <c r="T13" s="303">
        <v>-0.54</v>
      </c>
      <c r="U13" s="301"/>
    </row>
    <row r="14" spans="1:21" x14ac:dyDescent="0.3">
      <c r="A14" s="301" t="s">
        <v>4240</v>
      </c>
      <c r="B14" s="301" t="s">
        <v>341</v>
      </c>
      <c r="C14" s="53" t="s">
        <v>280</v>
      </c>
      <c r="D14" s="301" t="s">
        <v>4306</v>
      </c>
      <c r="E14" s="301" t="s">
        <v>341</v>
      </c>
      <c r="F14" s="53" t="s">
        <v>280</v>
      </c>
      <c r="G14" s="309">
        <f>VLOOKUP($E14,Analysis!$A:$BP,67,FALSE)</f>
        <v>0.62</v>
      </c>
      <c r="H14" s="309">
        <f>VLOOKUP($E14,Analysis!$A:$BP,68,FALSE)</f>
        <v>0.32</v>
      </c>
      <c r="I14" s="303">
        <v>0.57999999999999996</v>
      </c>
      <c r="J14" s="303">
        <v>0.42</v>
      </c>
      <c r="K14" s="303">
        <v>0.08</v>
      </c>
      <c r="L14" s="303">
        <v>0.88</v>
      </c>
      <c r="M14" s="303">
        <v>0.08</v>
      </c>
      <c r="N14" s="303">
        <v>0.88</v>
      </c>
      <c r="O14" s="303">
        <f t="shared" si="0"/>
        <v>4.0000000000000036E-2</v>
      </c>
      <c r="P14" s="303">
        <f t="shared" si="1"/>
        <v>-9.9999999999999978E-2</v>
      </c>
      <c r="Q14" s="303">
        <v>0.49999999999999994</v>
      </c>
      <c r="R14" s="303">
        <v>-0.46</v>
      </c>
      <c r="S14" s="303">
        <v>0.49999999999999994</v>
      </c>
      <c r="T14" s="303">
        <v>-0.46</v>
      </c>
      <c r="U14" s="301"/>
    </row>
    <row r="15" spans="1:21" x14ac:dyDescent="0.3">
      <c r="A15" s="301" t="s">
        <v>4221</v>
      </c>
      <c r="B15" s="301" t="s">
        <v>363</v>
      </c>
      <c r="C15" s="52" t="s">
        <v>292</v>
      </c>
      <c r="D15" s="301" t="s">
        <v>4328</v>
      </c>
      <c r="E15" s="301" t="s">
        <v>363</v>
      </c>
      <c r="F15" s="52" t="s">
        <v>292</v>
      </c>
      <c r="G15" s="309">
        <f>VLOOKUP($E15,Analysis!$A:$BP,67,FALSE)</f>
        <v>0.76</v>
      </c>
      <c r="H15" s="309">
        <f>VLOOKUP($E15,Analysis!$A:$BP,68,FALSE)</f>
        <v>0.24</v>
      </c>
      <c r="I15" s="303">
        <v>0.72</v>
      </c>
      <c r="J15" s="303">
        <v>0.28000000000000003</v>
      </c>
      <c r="K15" s="303">
        <v>0.28000000000000003</v>
      </c>
      <c r="L15" s="303">
        <v>0.72</v>
      </c>
      <c r="M15" s="303">
        <v>0.28000000000000003</v>
      </c>
      <c r="N15" s="303">
        <v>0.72</v>
      </c>
      <c r="O15" s="303">
        <f t="shared" si="0"/>
        <v>4.0000000000000036E-2</v>
      </c>
      <c r="P15" s="303">
        <f t="shared" si="1"/>
        <v>-4.0000000000000036E-2</v>
      </c>
      <c r="Q15" s="303">
        <v>0.43999999999999995</v>
      </c>
      <c r="R15" s="303">
        <v>-0.43999999999999995</v>
      </c>
      <c r="S15" s="303">
        <v>0.43999999999999995</v>
      </c>
      <c r="T15" s="303">
        <v>-0.43999999999999995</v>
      </c>
      <c r="U15" s="301"/>
    </row>
    <row r="16" spans="1:21" x14ac:dyDescent="0.3">
      <c r="A16" s="301" t="s">
        <v>4254</v>
      </c>
      <c r="B16" s="301" t="s">
        <v>333</v>
      </c>
      <c r="C16" s="306" t="s">
        <v>122</v>
      </c>
      <c r="D16" s="301" t="s">
        <v>4298</v>
      </c>
      <c r="E16" s="301" t="s">
        <v>333</v>
      </c>
      <c r="F16" s="306" t="s">
        <v>122</v>
      </c>
      <c r="G16" s="309">
        <f>VLOOKUP($E16,Analysis!$A:$BP,67,FALSE)</f>
        <v>0.44</v>
      </c>
      <c r="H16" s="309">
        <f>VLOOKUP($E16,Analysis!$A:$BP,68,FALSE)</f>
        <v>0.48</v>
      </c>
      <c r="I16" s="303">
        <v>0.4</v>
      </c>
      <c r="J16" s="303">
        <v>0.57999999999999996</v>
      </c>
      <c r="K16" s="303">
        <v>0.04</v>
      </c>
      <c r="L16" s="303">
        <v>0.94</v>
      </c>
      <c r="M16" s="303">
        <v>0.04</v>
      </c>
      <c r="N16" s="303">
        <v>0.94</v>
      </c>
      <c r="O16" s="303">
        <f t="shared" si="0"/>
        <v>3.999999999999998E-2</v>
      </c>
      <c r="P16" s="303">
        <f t="shared" si="1"/>
        <v>-9.9999999999999978E-2</v>
      </c>
      <c r="Q16" s="303">
        <v>0.36000000000000004</v>
      </c>
      <c r="R16" s="303">
        <v>-0.36</v>
      </c>
      <c r="S16" s="303">
        <v>0.36000000000000004</v>
      </c>
      <c r="T16" s="303">
        <v>-0.36</v>
      </c>
      <c r="U16" s="301"/>
    </row>
    <row r="17" spans="1:21" x14ac:dyDescent="0.3">
      <c r="A17" s="301" t="s">
        <v>4255</v>
      </c>
      <c r="B17" s="301" t="s">
        <v>354</v>
      </c>
      <c r="C17" s="305" t="s">
        <v>159</v>
      </c>
      <c r="D17" s="301" t="s">
        <v>4319</v>
      </c>
      <c r="E17" s="301" t="s">
        <v>354</v>
      </c>
      <c r="F17" s="305" t="s">
        <v>159</v>
      </c>
      <c r="G17" s="309">
        <f>VLOOKUP($E17,Analysis!$A:$BP,67,FALSE)</f>
        <v>0.42</v>
      </c>
      <c r="H17" s="309">
        <f>VLOOKUP($E17,Analysis!$A:$BP,68,FALSE)</f>
        <v>0.54</v>
      </c>
      <c r="I17" s="303">
        <v>0.38</v>
      </c>
      <c r="J17" s="303">
        <v>0.6</v>
      </c>
      <c r="K17" s="303">
        <v>0.14000000000000001</v>
      </c>
      <c r="L17" s="303">
        <v>0.84</v>
      </c>
      <c r="M17" s="303">
        <v>0.14000000000000001</v>
      </c>
      <c r="N17" s="303">
        <v>0.84</v>
      </c>
      <c r="O17" s="303">
        <f t="shared" si="0"/>
        <v>3.999999999999998E-2</v>
      </c>
      <c r="P17" s="303">
        <f t="shared" si="1"/>
        <v>-5.9999999999999942E-2</v>
      </c>
      <c r="Q17" s="303">
        <v>0.24</v>
      </c>
      <c r="R17" s="303">
        <v>-0.24</v>
      </c>
      <c r="S17" s="303">
        <v>0.24</v>
      </c>
      <c r="T17" s="303">
        <v>-0.24</v>
      </c>
      <c r="U17" s="301"/>
    </row>
    <row r="18" spans="1:21" x14ac:dyDescent="0.3">
      <c r="A18" s="301" t="s">
        <v>4216</v>
      </c>
      <c r="B18" s="301" t="s">
        <v>312</v>
      </c>
      <c r="C18" s="302" t="s">
        <v>89</v>
      </c>
      <c r="D18" s="301" t="s">
        <v>4277</v>
      </c>
      <c r="E18" s="301" t="s">
        <v>312</v>
      </c>
      <c r="F18" s="302" t="s">
        <v>89</v>
      </c>
      <c r="G18" s="309">
        <f>VLOOKUP($E18,Analysis!$A:$BP,67,FALSE)</f>
        <v>0.84</v>
      </c>
      <c r="H18" s="309">
        <f>VLOOKUP($E18,Analysis!$A:$BP,68,FALSE)</f>
        <v>0.06</v>
      </c>
      <c r="I18" s="303">
        <v>0.8</v>
      </c>
      <c r="J18" s="303">
        <v>0.02</v>
      </c>
      <c r="K18" s="303">
        <v>0.36</v>
      </c>
      <c r="L18" s="303">
        <v>0.06</v>
      </c>
      <c r="M18" s="303">
        <v>0.34</v>
      </c>
      <c r="N18" s="303">
        <v>0.06</v>
      </c>
      <c r="O18" s="303">
        <f t="shared" si="0"/>
        <v>3.9999999999999925E-2</v>
      </c>
      <c r="P18" s="303">
        <f t="shared" si="1"/>
        <v>3.9999999999999994E-2</v>
      </c>
      <c r="Q18" s="303">
        <v>0.44000000000000006</v>
      </c>
      <c r="R18" s="303">
        <v>-3.9999999999999994E-2</v>
      </c>
      <c r="S18" s="303">
        <v>0.46</v>
      </c>
      <c r="T18" s="303">
        <v>-3.9999999999999994E-2</v>
      </c>
      <c r="U18" s="301"/>
    </row>
    <row r="19" spans="1:21" x14ac:dyDescent="0.3">
      <c r="A19" s="301" t="s">
        <v>4231</v>
      </c>
      <c r="B19" s="301" t="s">
        <v>367</v>
      </c>
      <c r="C19" s="53" t="s">
        <v>301</v>
      </c>
      <c r="D19" s="301" t="s">
        <v>4332</v>
      </c>
      <c r="E19" s="301" t="s">
        <v>367</v>
      </c>
      <c r="F19" s="53" t="s">
        <v>301</v>
      </c>
      <c r="G19" s="309">
        <f>VLOOKUP($E19,Analysis!$A:$BP,67,FALSE)</f>
        <v>0.7</v>
      </c>
      <c r="H19" s="309">
        <f>VLOOKUP($E19,Analysis!$A:$BP,68,FALSE)</f>
        <v>0.24</v>
      </c>
      <c r="I19" s="303">
        <v>0.66</v>
      </c>
      <c r="J19" s="303">
        <v>0.34</v>
      </c>
      <c r="K19" s="303">
        <v>0.46</v>
      </c>
      <c r="L19" s="303">
        <v>0.52</v>
      </c>
      <c r="M19" s="303">
        <v>0.1</v>
      </c>
      <c r="N19" s="303">
        <v>0.88</v>
      </c>
      <c r="O19" s="303">
        <f t="shared" si="0"/>
        <v>3.9999999999999925E-2</v>
      </c>
      <c r="P19" s="303">
        <f t="shared" si="1"/>
        <v>-0.10000000000000003</v>
      </c>
      <c r="Q19" s="303">
        <v>0.2</v>
      </c>
      <c r="R19" s="303">
        <v>-0.18</v>
      </c>
      <c r="S19" s="303">
        <v>0.56000000000000005</v>
      </c>
      <c r="T19" s="303">
        <v>-0.54</v>
      </c>
      <c r="U19" s="301"/>
    </row>
    <row r="20" spans="1:21" x14ac:dyDescent="0.3">
      <c r="A20" s="301" t="s">
        <v>4194</v>
      </c>
      <c r="B20" s="301" t="s">
        <v>319</v>
      </c>
      <c r="C20" s="302" t="s">
        <v>96</v>
      </c>
      <c r="D20" s="301" t="s">
        <v>4284</v>
      </c>
      <c r="E20" s="301" t="s">
        <v>319</v>
      </c>
      <c r="F20" s="302" t="s">
        <v>96</v>
      </c>
      <c r="G20" s="309">
        <f>VLOOKUP($E20,Analysis!$A:$BP,67,FALSE)</f>
        <v>0.98</v>
      </c>
      <c r="H20" s="309">
        <f>VLOOKUP($E20,Analysis!$A:$BP,68,FALSE)</f>
        <v>0.02</v>
      </c>
      <c r="I20" s="303">
        <v>0.96</v>
      </c>
      <c r="J20" s="303">
        <v>0</v>
      </c>
      <c r="K20" s="303">
        <v>0.68</v>
      </c>
      <c r="L20" s="303">
        <v>0.02</v>
      </c>
      <c r="M20" s="303">
        <v>0.68</v>
      </c>
      <c r="N20" s="303">
        <v>0.02</v>
      </c>
      <c r="O20" s="303">
        <f t="shared" si="0"/>
        <v>2.0000000000000018E-2</v>
      </c>
      <c r="P20" s="303">
        <f t="shared" si="1"/>
        <v>0.02</v>
      </c>
      <c r="Q20" s="303">
        <v>0.27999999999999992</v>
      </c>
      <c r="R20" s="303">
        <v>-0.02</v>
      </c>
      <c r="S20" s="303">
        <v>0.27999999999999992</v>
      </c>
      <c r="T20" s="303">
        <v>-0.02</v>
      </c>
      <c r="U20" s="301"/>
    </row>
    <row r="21" spans="1:21" x14ac:dyDescent="0.3">
      <c r="A21" s="301" t="s">
        <v>4210</v>
      </c>
      <c r="B21" s="301" t="s">
        <v>344</v>
      </c>
      <c r="C21" s="53" t="s">
        <v>145</v>
      </c>
      <c r="D21" s="301" t="s">
        <v>4309</v>
      </c>
      <c r="E21" s="301" t="s">
        <v>344</v>
      </c>
      <c r="F21" s="53" t="s">
        <v>145</v>
      </c>
      <c r="G21" s="309">
        <f>VLOOKUP($E21,Analysis!$A:$BP,67,FALSE)</f>
        <v>0.84</v>
      </c>
      <c r="H21" s="309">
        <f>VLOOKUP($E21,Analysis!$A:$BP,68,FALSE)</f>
        <v>0.12</v>
      </c>
      <c r="I21" s="303">
        <v>0.82</v>
      </c>
      <c r="J21" s="303">
        <v>0.16</v>
      </c>
      <c r="K21" s="303">
        <v>0.86</v>
      </c>
      <c r="L21" s="303">
        <v>0.12</v>
      </c>
      <c r="M21" s="303">
        <v>0.7</v>
      </c>
      <c r="N21" s="303">
        <v>0.28000000000000003</v>
      </c>
      <c r="O21" s="303">
        <f t="shared" si="0"/>
        <v>2.0000000000000018E-2</v>
      </c>
      <c r="P21" s="303">
        <f t="shared" si="1"/>
        <v>-4.0000000000000008E-2</v>
      </c>
      <c r="Q21" s="303">
        <v>-4.0000000000000036E-2</v>
      </c>
      <c r="R21" s="303">
        <v>4.0000000000000008E-2</v>
      </c>
      <c r="S21" s="303">
        <v>0.12</v>
      </c>
      <c r="T21" s="303">
        <v>-0.12000000000000002</v>
      </c>
      <c r="U21" s="301"/>
    </row>
    <row r="22" spans="1:21" x14ac:dyDescent="0.3">
      <c r="A22" s="301" t="s">
        <v>4207</v>
      </c>
      <c r="B22" s="301" t="s">
        <v>357</v>
      </c>
      <c r="C22" s="50" t="s">
        <v>175</v>
      </c>
      <c r="D22" s="301" t="s">
        <v>4322</v>
      </c>
      <c r="E22" s="301" t="s">
        <v>357</v>
      </c>
      <c r="F22" s="50" t="s">
        <v>175</v>
      </c>
      <c r="G22" s="309">
        <f>VLOOKUP($E22,Analysis!$A:$BP,67,FALSE)</f>
        <v>0.86</v>
      </c>
      <c r="H22" s="309">
        <f>VLOOKUP($E22,Analysis!$A:$BP,68,FALSE)</f>
        <v>0.06</v>
      </c>
      <c r="I22" s="303">
        <v>0.84</v>
      </c>
      <c r="J22" s="303">
        <v>0.1</v>
      </c>
      <c r="K22" s="303">
        <v>0.36</v>
      </c>
      <c r="L22" s="303">
        <v>0.48</v>
      </c>
      <c r="M22" s="303">
        <v>0.32</v>
      </c>
      <c r="N22" s="303">
        <v>0.52</v>
      </c>
      <c r="O22" s="303">
        <f t="shared" si="0"/>
        <v>2.0000000000000018E-2</v>
      </c>
      <c r="P22" s="303">
        <f t="shared" si="1"/>
        <v>-4.0000000000000008E-2</v>
      </c>
      <c r="Q22" s="303">
        <v>0.48</v>
      </c>
      <c r="R22" s="303">
        <v>-0.38</v>
      </c>
      <c r="S22" s="303">
        <v>0.52</v>
      </c>
      <c r="T22" s="303">
        <v>-0.42000000000000004</v>
      </c>
      <c r="U22" s="301"/>
    </row>
    <row r="23" spans="1:21" x14ac:dyDescent="0.3">
      <c r="A23" s="301" t="s">
        <v>4187</v>
      </c>
      <c r="B23" s="301" t="s">
        <v>359</v>
      </c>
      <c r="C23" s="50" t="s">
        <v>176</v>
      </c>
      <c r="D23" s="301" t="s">
        <v>4324</v>
      </c>
      <c r="E23" s="301" t="s">
        <v>359</v>
      </c>
      <c r="F23" s="50" t="s">
        <v>176</v>
      </c>
      <c r="G23" s="309">
        <f>VLOOKUP($E23,Analysis!$A:$BP,67,FALSE)</f>
        <v>1</v>
      </c>
      <c r="H23" s="309">
        <f>VLOOKUP($E23,Analysis!$A:$BP,68,FALSE)</f>
        <v>0</v>
      </c>
      <c r="I23" s="303">
        <v>0.98</v>
      </c>
      <c r="J23" s="303">
        <v>0.02</v>
      </c>
      <c r="K23" s="303">
        <v>0.94</v>
      </c>
      <c r="L23" s="303">
        <v>0.04</v>
      </c>
      <c r="M23" s="303">
        <v>0.8</v>
      </c>
      <c r="N23" s="303">
        <v>0.12</v>
      </c>
      <c r="O23" s="303">
        <f t="shared" si="0"/>
        <v>2.0000000000000018E-2</v>
      </c>
      <c r="P23" s="303">
        <f t="shared" si="1"/>
        <v>-0.02</v>
      </c>
      <c r="Q23" s="303">
        <v>4.0000000000000036E-2</v>
      </c>
      <c r="R23" s="303">
        <v>-0.02</v>
      </c>
      <c r="S23" s="303">
        <v>0.17999999999999994</v>
      </c>
      <c r="T23" s="303">
        <v>-9.9999999999999992E-2</v>
      </c>
      <c r="U23" s="301"/>
    </row>
    <row r="24" spans="1:21" x14ac:dyDescent="0.3">
      <c r="A24" s="301" t="s">
        <v>4246</v>
      </c>
      <c r="B24" s="301" t="s">
        <v>369</v>
      </c>
      <c r="C24" s="53" t="s">
        <v>284</v>
      </c>
      <c r="D24" s="301" t="s">
        <v>4334</v>
      </c>
      <c r="E24" s="301" t="s">
        <v>369</v>
      </c>
      <c r="F24" s="53" t="s">
        <v>284</v>
      </c>
      <c r="G24" s="309">
        <f>VLOOKUP($E24,Analysis!$A:$BP,67,FALSE)</f>
        <v>0.54</v>
      </c>
      <c r="H24" s="309">
        <f>VLOOKUP($E24,Analysis!$A:$BP,68,FALSE)</f>
        <v>0.36</v>
      </c>
      <c r="I24" s="303">
        <v>0.52</v>
      </c>
      <c r="J24" s="303">
        <v>0.46</v>
      </c>
      <c r="K24" s="303">
        <v>0.08</v>
      </c>
      <c r="L24" s="303">
        <v>0.9</v>
      </c>
      <c r="M24" s="303">
        <v>0.08</v>
      </c>
      <c r="N24" s="303">
        <v>0.9</v>
      </c>
      <c r="O24" s="303">
        <f t="shared" si="0"/>
        <v>2.0000000000000018E-2</v>
      </c>
      <c r="P24" s="303">
        <f t="shared" si="1"/>
        <v>-0.10000000000000003</v>
      </c>
      <c r="Q24" s="303">
        <v>0.44</v>
      </c>
      <c r="R24" s="303">
        <v>-0.44</v>
      </c>
      <c r="S24" s="303">
        <v>0.44</v>
      </c>
      <c r="T24" s="303">
        <v>-0.44</v>
      </c>
      <c r="U24" s="301"/>
    </row>
    <row r="25" spans="1:21" x14ac:dyDescent="0.3">
      <c r="A25" s="301" t="s">
        <v>4195</v>
      </c>
      <c r="B25" s="301" t="s">
        <v>373</v>
      </c>
      <c r="C25" s="55" t="s">
        <v>170</v>
      </c>
      <c r="D25" s="301" t="s">
        <v>4338</v>
      </c>
      <c r="E25" s="301" t="s">
        <v>373</v>
      </c>
      <c r="F25" s="55" t="s">
        <v>170</v>
      </c>
      <c r="G25" s="309">
        <f>VLOOKUP($E25,Analysis!$A:$BP,67,FALSE)</f>
        <v>0.96</v>
      </c>
      <c r="H25" s="309">
        <f>VLOOKUP($E25,Analysis!$A:$BP,68,FALSE)</f>
        <v>0</v>
      </c>
      <c r="I25" s="303">
        <v>0.94</v>
      </c>
      <c r="J25" s="303">
        <v>0.04</v>
      </c>
      <c r="K25" s="303">
        <v>0.82</v>
      </c>
      <c r="L25" s="303">
        <v>0.12</v>
      </c>
      <c r="M25" s="303">
        <v>0.57999999999999996</v>
      </c>
      <c r="N25" s="303">
        <v>0.34</v>
      </c>
      <c r="O25" s="303">
        <f t="shared" si="0"/>
        <v>2.0000000000000018E-2</v>
      </c>
      <c r="P25" s="303">
        <f t="shared" si="1"/>
        <v>-0.04</v>
      </c>
      <c r="Q25" s="303">
        <v>0.12</v>
      </c>
      <c r="R25" s="303">
        <v>-7.9999999999999988E-2</v>
      </c>
      <c r="S25" s="303">
        <v>0.36</v>
      </c>
      <c r="T25" s="303">
        <v>-0.30000000000000004</v>
      </c>
      <c r="U25" s="301"/>
    </row>
    <row r="26" spans="1:21" x14ac:dyDescent="0.3">
      <c r="A26" s="301" t="s">
        <v>4253</v>
      </c>
      <c r="B26" s="301" t="s">
        <v>378</v>
      </c>
      <c r="C26" s="55" t="s">
        <v>288</v>
      </c>
      <c r="D26" s="301" t="s">
        <v>4343</v>
      </c>
      <c r="E26" s="301" t="s">
        <v>378</v>
      </c>
      <c r="F26" s="55" t="s">
        <v>288</v>
      </c>
      <c r="G26" s="309">
        <f>VLOOKUP($E26,Analysis!$A:$BP,67,FALSE)</f>
        <v>0.44</v>
      </c>
      <c r="H26" s="309">
        <f>VLOOKUP($E26,Analysis!$A:$BP,68,FALSE)</f>
        <v>0.52</v>
      </c>
      <c r="I26" s="303">
        <v>0.42</v>
      </c>
      <c r="J26" s="303">
        <v>0.56000000000000005</v>
      </c>
      <c r="K26" s="303">
        <v>0.08</v>
      </c>
      <c r="L26" s="303">
        <v>0.82</v>
      </c>
      <c r="M26" s="303">
        <v>0.08</v>
      </c>
      <c r="N26" s="303">
        <v>0.82</v>
      </c>
      <c r="O26" s="303">
        <f t="shared" si="0"/>
        <v>2.0000000000000018E-2</v>
      </c>
      <c r="P26" s="303">
        <f t="shared" si="1"/>
        <v>-4.0000000000000036E-2</v>
      </c>
      <c r="Q26" s="303">
        <v>0.33999999999999997</v>
      </c>
      <c r="R26" s="303">
        <v>-0.2599999999999999</v>
      </c>
      <c r="S26" s="303">
        <v>0.33999999999999997</v>
      </c>
      <c r="T26" s="303">
        <v>-0.2599999999999999</v>
      </c>
      <c r="U26" s="301"/>
    </row>
    <row r="27" spans="1:21" x14ac:dyDescent="0.3">
      <c r="A27" s="301" t="s">
        <v>4226</v>
      </c>
      <c r="B27" s="301" t="s">
        <v>379</v>
      </c>
      <c r="C27" s="55" t="s">
        <v>290</v>
      </c>
      <c r="D27" s="301" t="s">
        <v>4344</v>
      </c>
      <c r="E27" s="301" t="s">
        <v>379</v>
      </c>
      <c r="F27" s="55" t="s">
        <v>290</v>
      </c>
      <c r="G27" s="309">
        <f>VLOOKUP($E27,Analysis!$A:$BP,67,FALSE)</f>
        <v>0.72</v>
      </c>
      <c r="H27" s="309">
        <f>VLOOKUP($E27,Analysis!$A:$BP,68,FALSE)</f>
        <v>0.28000000000000003</v>
      </c>
      <c r="I27" s="303">
        <v>0.7</v>
      </c>
      <c r="J27" s="303">
        <v>0.3</v>
      </c>
      <c r="K27" s="303">
        <v>0.34</v>
      </c>
      <c r="L27" s="303">
        <v>0.66</v>
      </c>
      <c r="M27" s="303">
        <v>0.34</v>
      </c>
      <c r="N27" s="303">
        <v>0.66</v>
      </c>
      <c r="O27" s="303">
        <f t="shared" si="0"/>
        <v>2.0000000000000018E-2</v>
      </c>
      <c r="P27" s="303">
        <f t="shared" si="1"/>
        <v>-1.9999999999999962E-2</v>
      </c>
      <c r="Q27" s="303">
        <v>0.35999999999999993</v>
      </c>
      <c r="R27" s="303">
        <v>-0.36000000000000004</v>
      </c>
      <c r="S27" s="303">
        <v>0.35999999999999993</v>
      </c>
      <c r="T27" s="303">
        <v>-0.36000000000000004</v>
      </c>
      <c r="U27" s="301"/>
    </row>
    <row r="28" spans="1:21" x14ac:dyDescent="0.3">
      <c r="A28" s="301" t="s">
        <v>4251</v>
      </c>
      <c r="B28" s="301" t="s">
        <v>365</v>
      </c>
      <c r="C28" s="52" t="s">
        <v>164</v>
      </c>
      <c r="D28" s="301" t="s">
        <v>4330</v>
      </c>
      <c r="E28" s="301" t="s">
        <v>365</v>
      </c>
      <c r="F28" s="52" t="s">
        <v>164</v>
      </c>
      <c r="G28" s="309">
        <f>VLOOKUP($E28,Analysis!$A:$BP,67,FALSE)</f>
        <v>0.48</v>
      </c>
      <c r="H28" s="309">
        <f>VLOOKUP($E28,Analysis!$A:$BP,68,FALSE)</f>
        <v>0.46</v>
      </c>
      <c r="I28" s="303">
        <v>0.46</v>
      </c>
      <c r="J28" s="303">
        <v>0.54</v>
      </c>
      <c r="K28" s="303">
        <v>0.02</v>
      </c>
      <c r="L28" s="303">
        <v>0.98</v>
      </c>
      <c r="M28" s="303">
        <v>0.02</v>
      </c>
      <c r="N28" s="303">
        <v>0.98</v>
      </c>
      <c r="O28" s="303">
        <f t="shared" si="0"/>
        <v>1.9999999999999962E-2</v>
      </c>
      <c r="P28" s="303">
        <f t="shared" si="1"/>
        <v>-8.0000000000000016E-2</v>
      </c>
      <c r="Q28" s="303">
        <v>0.44</v>
      </c>
      <c r="R28" s="303">
        <v>-0.43999999999999995</v>
      </c>
      <c r="S28" s="303">
        <v>0.44</v>
      </c>
      <c r="T28" s="303">
        <v>-0.43999999999999995</v>
      </c>
      <c r="U28" s="301"/>
    </row>
    <row r="29" spans="1:21" x14ac:dyDescent="0.3">
      <c r="A29" s="301" t="s">
        <v>4230</v>
      </c>
      <c r="B29" s="301" t="s">
        <v>331</v>
      </c>
      <c r="C29" s="306" t="s">
        <v>120</v>
      </c>
      <c r="D29" s="301" t="s">
        <v>4296</v>
      </c>
      <c r="E29" s="301" t="s">
        <v>331</v>
      </c>
      <c r="F29" s="306" t="s">
        <v>120</v>
      </c>
      <c r="G29" s="309">
        <f>VLOOKUP($E29,Analysis!$A:$BP,67,FALSE)</f>
        <v>0.7</v>
      </c>
      <c r="H29" s="309">
        <f>VLOOKUP($E29,Analysis!$A:$BP,68,FALSE)</f>
        <v>0.28000000000000003</v>
      </c>
      <c r="I29" s="303">
        <v>0.68</v>
      </c>
      <c r="J29" s="303">
        <v>0.32</v>
      </c>
      <c r="K29" s="303">
        <v>0.26</v>
      </c>
      <c r="L29" s="303">
        <v>0.7</v>
      </c>
      <c r="M29" s="303">
        <v>0.26</v>
      </c>
      <c r="N29" s="303">
        <v>0.7</v>
      </c>
      <c r="O29" s="303">
        <f t="shared" si="0"/>
        <v>1.9999999999999907E-2</v>
      </c>
      <c r="P29" s="303">
        <f t="shared" si="1"/>
        <v>-3.999999999999998E-2</v>
      </c>
      <c r="Q29" s="303">
        <v>0.42000000000000004</v>
      </c>
      <c r="R29" s="303">
        <v>-0.37999999999999995</v>
      </c>
      <c r="S29" s="303">
        <v>0.42000000000000004</v>
      </c>
      <c r="T29" s="303">
        <v>-0.37999999999999995</v>
      </c>
      <c r="U29" s="301"/>
    </row>
    <row r="30" spans="1:21" x14ac:dyDescent="0.3">
      <c r="A30" s="301" t="s">
        <v>4212</v>
      </c>
      <c r="B30" s="301" t="s">
        <v>308</v>
      </c>
      <c r="C30" s="302" t="s">
        <v>629</v>
      </c>
      <c r="D30" s="301" t="s">
        <v>4269</v>
      </c>
      <c r="E30" s="301" t="s">
        <v>308</v>
      </c>
      <c r="F30" s="302" t="s">
        <v>629</v>
      </c>
      <c r="G30" s="309">
        <f>VLOOKUP($E30,Analysis!$A:$BP,67,FALSE)</f>
        <v>0.82</v>
      </c>
      <c r="H30" s="309">
        <f>VLOOKUP($E30,Analysis!$A:$BP,68,FALSE)</f>
        <v>0.18</v>
      </c>
      <c r="I30" s="303">
        <v>0.82</v>
      </c>
      <c r="J30" s="303">
        <v>0.18</v>
      </c>
      <c r="K30" s="303">
        <v>0.8</v>
      </c>
      <c r="L30" s="303">
        <v>0.2</v>
      </c>
      <c r="M30" s="303">
        <v>0.76</v>
      </c>
      <c r="N30" s="303">
        <v>0.16</v>
      </c>
      <c r="O30" s="303">
        <f t="shared" si="0"/>
        <v>0</v>
      </c>
      <c r="P30" s="303">
        <f t="shared" si="1"/>
        <v>0</v>
      </c>
      <c r="Q30" s="303">
        <v>1.9999999999999907E-2</v>
      </c>
      <c r="R30" s="303">
        <v>-2.0000000000000018E-2</v>
      </c>
      <c r="S30" s="303">
        <v>5.9999999999999942E-2</v>
      </c>
      <c r="T30" s="303">
        <v>1.999999999999999E-2</v>
      </c>
      <c r="U30" s="301"/>
    </row>
    <row r="31" spans="1:21" x14ac:dyDescent="0.3">
      <c r="A31" s="301" t="s">
        <v>4217</v>
      </c>
      <c r="B31" s="301" t="s">
        <v>313</v>
      </c>
      <c r="C31" s="302" t="s">
        <v>90</v>
      </c>
      <c r="D31" s="301" t="s">
        <v>4278</v>
      </c>
      <c r="E31" s="301" t="s">
        <v>313</v>
      </c>
      <c r="F31" s="302" t="s">
        <v>832</v>
      </c>
      <c r="G31" s="309">
        <f>VLOOKUP($E31,Analysis!$A:$BP,67,FALSE)</f>
        <v>0.78</v>
      </c>
      <c r="H31" s="309">
        <f>VLOOKUP($E31,Analysis!$A:$BP,68,FALSE)</f>
        <v>0.12</v>
      </c>
      <c r="I31" s="303">
        <v>0.78</v>
      </c>
      <c r="J31" s="303">
        <v>0.1</v>
      </c>
      <c r="K31" s="303">
        <v>0.24</v>
      </c>
      <c r="L31" s="303">
        <v>0.26</v>
      </c>
      <c r="M31" s="303">
        <v>0.24</v>
      </c>
      <c r="N31" s="303">
        <v>0.26</v>
      </c>
      <c r="O31" s="303">
        <f t="shared" si="0"/>
        <v>0</v>
      </c>
      <c r="P31" s="303">
        <f t="shared" si="1"/>
        <v>1.999999999999999E-2</v>
      </c>
      <c r="Q31" s="303">
        <v>0.54</v>
      </c>
      <c r="R31" s="303">
        <v>-0.16</v>
      </c>
      <c r="S31" s="303">
        <v>0.54</v>
      </c>
      <c r="T31" s="303">
        <v>-0.16</v>
      </c>
      <c r="U31" s="301"/>
    </row>
    <row r="32" spans="1:21" x14ac:dyDescent="0.3">
      <c r="A32" s="301" t="s">
        <v>4236</v>
      </c>
      <c r="B32" s="301" t="s">
        <v>327</v>
      </c>
      <c r="C32" s="306" t="s">
        <v>116</v>
      </c>
      <c r="D32" s="301" t="s">
        <v>4292</v>
      </c>
      <c r="E32" s="301" t="s">
        <v>327</v>
      </c>
      <c r="F32" s="306" t="s">
        <v>116</v>
      </c>
      <c r="G32" s="309">
        <f>VLOOKUP($E32,Analysis!$A:$BP,67,FALSE)</f>
        <v>0.64</v>
      </c>
      <c r="H32" s="309">
        <f>VLOOKUP($E32,Analysis!$A:$BP,68,FALSE)</f>
        <v>0.34</v>
      </c>
      <c r="I32" s="303">
        <v>0.64</v>
      </c>
      <c r="J32" s="303">
        <v>0.36</v>
      </c>
      <c r="K32" s="303">
        <v>0.36</v>
      </c>
      <c r="L32" s="303">
        <v>0.62</v>
      </c>
      <c r="M32" s="303">
        <v>0.36</v>
      </c>
      <c r="N32" s="303">
        <v>0.62</v>
      </c>
      <c r="O32" s="303">
        <f t="shared" si="0"/>
        <v>0</v>
      </c>
      <c r="P32" s="303">
        <f t="shared" si="1"/>
        <v>-1.9999999999999962E-2</v>
      </c>
      <c r="Q32" s="303">
        <v>0.28000000000000003</v>
      </c>
      <c r="R32" s="303">
        <v>-0.26</v>
      </c>
      <c r="S32" s="303">
        <v>0.28000000000000003</v>
      </c>
      <c r="T32" s="303">
        <v>-0.26</v>
      </c>
      <c r="U32" s="301"/>
    </row>
    <row r="33" spans="1:21" x14ac:dyDescent="0.3">
      <c r="A33" s="301" t="s">
        <v>4196</v>
      </c>
      <c r="B33" s="301" t="s">
        <v>362</v>
      </c>
      <c r="C33" s="52" t="s">
        <v>162</v>
      </c>
      <c r="D33" s="301" t="s">
        <v>4327</v>
      </c>
      <c r="E33" s="301" t="s">
        <v>362</v>
      </c>
      <c r="F33" s="52" t="s">
        <v>162</v>
      </c>
      <c r="G33" s="309">
        <f>VLOOKUP($E33,Analysis!$A:$BP,67,FALSE)</f>
        <v>0.94</v>
      </c>
      <c r="H33" s="309">
        <f>VLOOKUP($E33,Analysis!$A:$BP,68,FALSE)</f>
        <v>0.04</v>
      </c>
      <c r="I33" s="303">
        <v>0.94</v>
      </c>
      <c r="J33" s="303">
        <v>0.06</v>
      </c>
      <c r="K33" s="303">
        <v>0.84</v>
      </c>
      <c r="L33" s="303">
        <v>0.14000000000000001</v>
      </c>
      <c r="M33" s="303">
        <v>0.82</v>
      </c>
      <c r="N33" s="303">
        <v>0.14000000000000001</v>
      </c>
      <c r="O33" s="303">
        <f t="shared" si="0"/>
        <v>0</v>
      </c>
      <c r="P33" s="303">
        <f t="shared" si="1"/>
        <v>-1.9999999999999997E-2</v>
      </c>
      <c r="Q33" s="303">
        <v>9.9999999999999978E-2</v>
      </c>
      <c r="R33" s="303">
        <v>-8.0000000000000016E-2</v>
      </c>
      <c r="S33" s="303">
        <v>0.12</v>
      </c>
      <c r="T33" s="303">
        <v>-8.0000000000000016E-2</v>
      </c>
      <c r="U33" s="301"/>
    </row>
    <row r="34" spans="1:21" x14ac:dyDescent="0.3">
      <c r="A34" s="301" t="s">
        <v>4193</v>
      </c>
      <c r="B34" s="301" t="s">
        <v>377</v>
      </c>
      <c r="C34" s="55" t="s">
        <v>173</v>
      </c>
      <c r="D34" s="301" t="s">
        <v>4342</v>
      </c>
      <c r="E34" s="301" t="s">
        <v>377</v>
      </c>
      <c r="F34" s="55" t="s">
        <v>173</v>
      </c>
      <c r="G34" s="309">
        <f>VLOOKUP($E34,Analysis!$A:$BP,67,FALSE)</f>
        <v>0.96</v>
      </c>
      <c r="H34" s="309">
        <f>VLOOKUP($E34,Analysis!$A:$BP,68,FALSE)</f>
        <v>0.04</v>
      </c>
      <c r="I34" s="303">
        <v>0.96</v>
      </c>
      <c r="J34" s="303">
        <v>0.04</v>
      </c>
      <c r="K34" s="303">
        <v>0.96</v>
      </c>
      <c r="L34" s="303">
        <v>0.02</v>
      </c>
      <c r="M34" s="303">
        <v>0.96</v>
      </c>
      <c r="N34" s="303">
        <v>0.04</v>
      </c>
      <c r="O34" s="303">
        <f t="shared" ref="O34:O65" si="2">G34-I34</f>
        <v>0</v>
      </c>
      <c r="P34" s="303">
        <f t="shared" ref="P34:P65" si="3">H34-J34</f>
        <v>0</v>
      </c>
      <c r="Q34" s="303">
        <v>0</v>
      </c>
      <c r="R34" s="303">
        <v>0.02</v>
      </c>
      <c r="S34" s="303">
        <v>0</v>
      </c>
      <c r="T34" s="303">
        <v>0</v>
      </c>
      <c r="U34" s="301"/>
    </row>
    <row r="35" spans="1:21" x14ac:dyDescent="0.3">
      <c r="A35" s="301" t="s">
        <v>4214</v>
      </c>
      <c r="B35" s="301" t="s">
        <v>325</v>
      </c>
      <c r="C35" s="306" t="s">
        <v>114</v>
      </c>
      <c r="D35" s="301" t="s">
        <v>4290</v>
      </c>
      <c r="E35" s="301" t="s">
        <v>325</v>
      </c>
      <c r="F35" s="306" t="s">
        <v>114</v>
      </c>
      <c r="G35" s="309">
        <f>VLOOKUP($E35,Analysis!$A:$BP,67,FALSE)</f>
        <v>0.8</v>
      </c>
      <c r="H35" s="309">
        <f>VLOOKUP($E35,Analysis!$A:$BP,68,FALSE)</f>
        <v>0.08</v>
      </c>
      <c r="I35" s="303">
        <v>0.82</v>
      </c>
      <c r="J35" s="303">
        <v>0.08</v>
      </c>
      <c r="K35" s="303">
        <v>0.57999999999999996</v>
      </c>
      <c r="L35" s="303">
        <v>0.14000000000000001</v>
      </c>
      <c r="M35" s="303">
        <v>0.57999999999999996</v>
      </c>
      <c r="N35" s="303">
        <v>0.14000000000000001</v>
      </c>
      <c r="O35" s="303">
        <f t="shared" si="2"/>
        <v>-1.9999999999999907E-2</v>
      </c>
      <c r="P35" s="303">
        <f t="shared" si="3"/>
        <v>0</v>
      </c>
      <c r="Q35" s="303">
        <v>0.24</v>
      </c>
      <c r="R35" s="303">
        <v>-6.0000000000000012E-2</v>
      </c>
      <c r="S35" s="303">
        <v>0.24</v>
      </c>
      <c r="T35" s="303">
        <v>-6.0000000000000012E-2</v>
      </c>
      <c r="U35" s="301"/>
    </row>
    <row r="36" spans="1:21" x14ac:dyDescent="0.3">
      <c r="A36" s="301" t="s">
        <v>4209</v>
      </c>
      <c r="B36" s="301" t="s">
        <v>329</v>
      </c>
      <c r="C36" s="306" t="s">
        <v>118</v>
      </c>
      <c r="D36" s="301" t="s">
        <v>4294</v>
      </c>
      <c r="E36" s="301" t="s">
        <v>329</v>
      </c>
      <c r="F36" s="306" t="s">
        <v>118</v>
      </c>
      <c r="G36" s="309">
        <f>VLOOKUP($E36,Analysis!$A:$BP,67,FALSE)</f>
        <v>0.8</v>
      </c>
      <c r="H36" s="309">
        <f>VLOOKUP($E36,Analysis!$A:$BP,68,FALSE)</f>
        <v>0.18</v>
      </c>
      <c r="I36" s="303">
        <v>0.82</v>
      </c>
      <c r="J36" s="303">
        <v>0.14000000000000001</v>
      </c>
      <c r="K36" s="303">
        <v>0.22</v>
      </c>
      <c r="L36" s="303">
        <v>0.42</v>
      </c>
      <c r="M36" s="303">
        <v>0.22</v>
      </c>
      <c r="N36" s="303">
        <v>0.42</v>
      </c>
      <c r="O36" s="303">
        <f t="shared" si="2"/>
        <v>-1.9999999999999907E-2</v>
      </c>
      <c r="P36" s="303">
        <f t="shared" si="3"/>
        <v>3.999999999999998E-2</v>
      </c>
      <c r="Q36" s="303">
        <v>0.6</v>
      </c>
      <c r="R36" s="303">
        <v>-0.27999999999999997</v>
      </c>
      <c r="S36" s="303">
        <v>0.6</v>
      </c>
      <c r="T36" s="303">
        <v>-0.27999999999999997</v>
      </c>
      <c r="U36" s="301"/>
    </row>
    <row r="37" spans="1:21" x14ac:dyDescent="0.3">
      <c r="A37" s="301" t="s">
        <v>4200</v>
      </c>
      <c r="B37" s="301" t="s">
        <v>326</v>
      </c>
      <c r="C37" s="306" t="s">
        <v>115</v>
      </c>
      <c r="D37" s="301" t="s">
        <v>4291</v>
      </c>
      <c r="E37" s="301" t="s">
        <v>326</v>
      </c>
      <c r="F37" s="306" t="s">
        <v>115</v>
      </c>
      <c r="G37" s="309">
        <f>VLOOKUP($E37,Analysis!$A:$BP,67,FALSE)</f>
        <v>0.88</v>
      </c>
      <c r="H37" s="309">
        <f>VLOOKUP($E37,Analysis!$A:$BP,68,FALSE)</f>
        <v>0.1</v>
      </c>
      <c r="I37" s="303">
        <v>0.9</v>
      </c>
      <c r="J37" s="303">
        <v>0.08</v>
      </c>
      <c r="K37" s="303">
        <v>0.62</v>
      </c>
      <c r="L37" s="303">
        <v>0.32</v>
      </c>
      <c r="M37" s="303">
        <v>0.62</v>
      </c>
      <c r="N37" s="303">
        <v>0.32</v>
      </c>
      <c r="O37" s="303">
        <f t="shared" si="2"/>
        <v>-2.0000000000000018E-2</v>
      </c>
      <c r="P37" s="303">
        <f t="shared" si="3"/>
        <v>2.0000000000000004E-2</v>
      </c>
      <c r="Q37" s="303">
        <v>0.28000000000000003</v>
      </c>
      <c r="R37" s="303">
        <v>-0.24</v>
      </c>
      <c r="S37" s="303">
        <v>0.28000000000000003</v>
      </c>
      <c r="T37" s="303">
        <v>-0.24</v>
      </c>
      <c r="U37" s="308"/>
    </row>
    <row r="38" spans="1:21" x14ac:dyDescent="0.3">
      <c r="A38" s="301" t="s">
        <v>4243</v>
      </c>
      <c r="B38" s="301" t="s">
        <v>338</v>
      </c>
      <c r="C38" s="307" t="s">
        <v>139</v>
      </c>
      <c r="D38" s="301" t="s">
        <v>4303</v>
      </c>
      <c r="E38" s="301" t="s">
        <v>338</v>
      </c>
      <c r="F38" s="307" t="s">
        <v>139</v>
      </c>
      <c r="G38" s="309">
        <f>VLOOKUP($E38,Analysis!$A:$BP,67,FALSE)</f>
        <v>0.54</v>
      </c>
      <c r="H38" s="309">
        <f>VLOOKUP($E38,Analysis!$A:$BP,68,FALSE)</f>
        <v>0.34</v>
      </c>
      <c r="I38" s="303">
        <v>0.56000000000000005</v>
      </c>
      <c r="J38" s="303">
        <v>0.38</v>
      </c>
      <c r="K38" s="303">
        <v>0.16</v>
      </c>
      <c r="L38" s="303">
        <v>0.78</v>
      </c>
      <c r="M38" s="303">
        <v>0.12</v>
      </c>
      <c r="N38" s="303">
        <v>0.82</v>
      </c>
      <c r="O38" s="303">
        <f t="shared" si="2"/>
        <v>-2.0000000000000018E-2</v>
      </c>
      <c r="P38" s="303">
        <f t="shared" si="3"/>
        <v>-3.999999999999998E-2</v>
      </c>
      <c r="Q38" s="303">
        <v>0.4</v>
      </c>
      <c r="R38" s="303">
        <v>-0.4</v>
      </c>
      <c r="S38" s="303">
        <v>0.44000000000000006</v>
      </c>
      <c r="T38" s="303">
        <v>-0.43999999999999995</v>
      </c>
      <c r="U38" s="301"/>
    </row>
    <row r="39" spans="1:21" x14ac:dyDescent="0.3">
      <c r="A39" s="301" t="s">
        <v>4233</v>
      </c>
      <c r="B39" s="301" t="s">
        <v>345</v>
      </c>
      <c r="C39" s="53" t="s">
        <v>146</v>
      </c>
      <c r="D39" s="301" t="s">
        <v>4310</v>
      </c>
      <c r="E39" s="301" t="s">
        <v>345</v>
      </c>
      <c r="F39" s="53" t="s">
        <v>146</v>
      </c>
      <c r="G39" s="309">
        <f>VLOOKUP($E39,Analysis!$A:$BP,67,FALSE)</f>
        <v>0.62</v>
      </c>
      <c r="H39" s="309">
        <f>VLOOKUP($E39,Analysis!$A:$BP,68,FALSE)</f>
        <v>0.3</v>
      </c>
      <c r="I39" s="303">
        <v>0.64</v>
      </c>
      <c r="J39" s="303">
        <v>0.32</v>
      </c>
      <c r="K39" s="303">
        <v>0.22</v>
      </c>
      <c r="L39" s="303">
        <v>0.76</v>
      </c>
      <c r="M39" s="303">
        <v>0.22</v>
      </c>
      <c r="N39" s="303">
        <v>0.76</v>
      </c>
      <c r="O39" s="303">
        <f t="shared" si="2"/>
        <v>-2.0000000000000018E-2</v>
      </c>
      <c r="P39" s="303">
        <f t="shared" si="3"/>
        <v>-2.0000000000000018E-2</v>
      </c>
      <c r="Q39" s="303">
        <v>0.42000000000000004</v>
      </c>
      <c r="R39" s="303">
        <v>-0.44</v>
      </c>
      <c r="S39" s="303">
        <v>0.42000000000000004</v>
      </c>
      <c r="T39" s="303">
        <v>-0.44</v>
      </c>
      <c r="U39" s="301"/>
    </row>
    <row r="40" spans="1:21" x14ac:dyDescent="0.3">
      <c r="A40" s="301" t="s">
        <v>4242</v>
      </c>
      <c r="B40" s="301" t="s">
        <v>370</v>
      </c>
      <c r="C40" s="53" t="s">
        <v>167</v>
      </c>
      <c r="D40" s="301" t="s">
        <v>4335</v>
      </c>
      <c r="E40" s="301" t="s">
        <v>370</v>
      </c>
      <c r="F40" s="53" t="s">
        <v>167</v>
      </c>
      <c r="G40" s="309">
        <f>VLOOKUP($E40,Analysis!$A:$BP,67,FALSE)</f>
        <v>0.54</v>
      </c>
      <c r="H40" s="309">
        <f>VLOOKUP($E40,Analysis!$A:$BP,68,FALSE)</f>
        <v>0.44</v>
      </c>
      <c r="I40" s="303">
        <v>0.56000000000000005</v>
      </c>
      <c r="J40" s="303">
        <v>0.4</v>
      </c>
      <c r="K40" s="303">
        <v>0.08</v>
      </c>
      <c r="L40" s="303">
        <v>0.9</v>
      </c>
      <c r="M40" s="303">
        <v>0.08</v>
      </c>
      <c r="N40" s="303">
        <v>0.9</v>
      </c>
      <c r="O40" s="303">
        <f t="shared" si="2"/>
        <v>-2.0000000000000018E-2</v>
      </c>
      <c r="P40" s="303">
        <f t="shared" si="3"/>
        <v>3.999999999999998E-2</v>
      </c>
      <c r="Q40" s="303">
        <v>0.48000000000000004</v>
      </c>
      <c r="R40" s="303">
        <v>-0.5</v>
      </c>
      <c r="S40" s="303">
        <v>0.48000000000000004</v>
      </c>
      <c r="T40" s="303">
        <v>-0.5</v>
      </c>
      <c r="U40" s="301"/>
    </row>
    <row r="41" spans="1:21" x14ac:dyDescent="0.3">
      <c r="A41" s="301" t="s">
        <v>4258</v>
      </c>
      <c r="B41" s="301" t="s">
        <v>371</v>
      </c>
      <c r="C41" s="53" t="s">
        <v>168</v>
      </c>
      <c r="D41" s="301" t="s">
        <v>4336</v>
      </c>
      <c r="E41" s="301" t="s">
        <v>371</v>
      </c>
      <c r="F41" s="53" t="s">
        <v>168</v>
      </c>
      <c r="G41" s="309">
        <f>VLOOKUP($E41,Analysis!$A:$BP,67,FALSE)</f>
        <v>0.32</v>
      </c>
      <c r="H41" s="309">
        <f>VLOOKUP($E41,Analysis!$A:$BP,68,FALSE)</f>
        <v>0.62</v>
      </c>
      <c r="I41" s="303">
        <v>0.34</v>
      </c>
      <c r="J41" s="303">
        <v>0.62</v>
      </c>
      <c r="K41" s="303">
        <v>0.1</v>
      </c>
      <c r="L41" s="303">
        <v>0.8</v>
      </c>
      <c r="M41" s="303">
        <v>0.1</v>
      </c>
      <c r="N41" s="303">
        <v>0.8</v>
      </c>
      <c r="O41" s="303">
        <f t="shared" si="2"/>
        <v>-2.0000000000000018E-2</v>
      </c>
      <c r="P41" s="303">
        <f t="shared" si="3"/>
        <v>0</v>
      </c>
      <c r="Q41" s="303">
        <v>0.24000000000000002</v>
      </c>
      <c r="R41" s="303">
        <v>-0.18000000000000005</v>
      </c>
      <c r="S41" s="303">
        <v>0.24000000000000002</v>
      </c>
      <c r="T41" s="303">
        <v>-0.18000000000000005</v>
      </c>
      <c r="U41" s="301"/>
    </row>
    <row r="42" spans="1:21" x14ac:dyDescent="0.3">
      <c r="A42" s="301" t="s">
        <v>4232</v>
      </c>
      <c r="B42" s="301" t="s">
        <v>372</v>
      </c>
      <c r="C42" s="53" t="s">
        <v>169</v>
      </c>
      <c r="D42" s="301" t="s">
        <v>4337</v>
      </c>
      <c r="E42" s="301" t="s">
        <v>372</v>
      </c>
      <c r="F42" s="53" t="s">
        <v>169</v>
      </c>
      <c r="G42" s="309">
        <f>VLOOKUP($E42,Analysis!$A:$BP,67,FALSE)</f>
        <v>0.62</v>
      </c>
      <c r="H42" s="309">
        <f>VLOOKUP($E42,Analysis!$A:$BP,68,FALSE)</f>
        <v>0.36</v>
      </c>
      <c r="I42" s="303">
        <v>0.64</v>
      </c>
      <c r="J42" s="303">
        <v>0.34</v>
      </c>
      <c r="K42" s="303">
        <v>0.6</v>
      </c>
      <c r="L42" s="303">
        <v>0.4</v>
      </c>
      <c r="M42" s="303">
        <v>0.08</v>
      </c>
      <c r="N42" s="303">
        <v>0.9</v>
      </c>
      <c r="O42" s="303">
        <f t="shared" si="2"/>
        <v>-2.0000000000000018E-2</v>
      </c>
      <c r="P42" s="303">
        <f t="shared" si="3"/>
        <v>1.9999999999999962E-2</v>
      </c>
      <c r="Q42" s="303">
        <v>4.0000000000000036E-2</v>
      </c>
      <c r="R42" s="303">
        <v>-0.06</v>
      </c>
      <c r="S42" s="303">
        <v>0.56000000000000005</v>
      </c>
      <c r="T42" s="303">
        <v>-0.56000000000000005</v>
      </c>
      <c r="U42" s="301"/>
    </row>
    <row r="43" spans="1:21" x14ac:dyDescent="0.3">
      <c r="A43" s="301" t="s">
        <v>4239</v>
      </c>
      <c r="B43" s="301" t="s">
        <v>374</v>
      </c>
      <c r="C43" s="55" t="s">
        <v>171</v>
      </c>
      <c r="D43" s="301" t="s">
        <v>4339</v>
      </c>
      <c r="E43" s="301" t="s">
        <v>374</v>
      </c>
      <c r="F43" s="55" t="s">
        <v>171</v>
      </c>
      <c r="G43" s="309">
        <f>VLOOKUP($E43,Analysis!$A:$BP,67,FALSE)</f>
        <v>0.57999999999999996</v>
      </c>
      <c r="H43" s="309">
        <f>VLOOKUP($E43,Analysis!$A:$BP,68,FALSE)</f>
        <v>0.4</v>
      </c>
      <c r="I43" s="303">
        <v>0.6</v>
      </c>
      <c r="J43" s="303">
        <v>0.36</v>
      </c>
      <c r="K43" s="303">
        <v>0.28000000000000003</v>
      </c>
      <c r="L43" s="303">
        <v>0.6</v>
      </c>
      <c r="M43" s="303">
        <v>0.28000000000000003</v>
      </c>
      <c r="N43" s="303">
        <v>0.6</v>
      </c>
      <c r="O43" s="303">
        <f t="shared" si="2"/>
        <v>-2.0000000000000018E-2</v>
      </c>
      <c r="P43" s="303">
        <f t="shared" si="3"/>
        <v>4.0000000000000036E-2</v>
      </c>
      <c r="Q43" s="303">
        <v>0.31999999999999995</v>
      </c>
      <c r="R43" s="303">
        <v>-0.24</v>
      </c>
      <c r="S43" s="303">
        <v>0.31999999999999995</v>
      </c>
      <c r="T43" s="303">
        <v>-0.24</v>
      </c>
      <c r="U43" s="301"/>
    </row>
    <row r="44" spans="1:21" x14ac:dyDescent="0.3">
      <c r="A44" s="301" t="s">
        <v>4211</v>
      </c>
      <c r="B44" s="301" t="s">
        <v>307</v>
      </c>
      <c r="C44" s="302" t="s">
        <v>628</v>
      </c>
      <c r="D44" s="301" t="s">
        <v>4274</v>
      </c>
      <c r="E44" s="301" t="s">
        <v>307</v>
      </c>
      <c r="F44" s="302" t="s">
        <v>628</v>
      </c>
      <c r="G44" s="309">
        <f>VLOOKUP($E44,Analysis!$A:$BP,67,FALSE)</f>
        <v>0.78</v>
      </c>
      <c r="H44" s="309">
        <f>VLOOKUP($E44,Analysis!$A:$BP,68,FALSE)</f>
        <v>0.22</v>
      </c>
      <c r="I44" s="303">
        <v>0.82</v>
      </c>
      <c r="J44" s="303">
        <v>0.18</v>
      </c>
      <c r="K44" s="303">
        <v>0.82</v>
      </c>
      <c r="L44" s="303">
        <v>0.18</v>
      </c>
      <c r="M44" s="303">
        <v>0.72</v>
      </c>
      <c r="N44" s="303">
        <v>0.26</v>
      </c>
      <c r="O44" s="303">
        <f t="shared" si="2"/>
        <v>-3.9999999999999925E-2</v>
      </c>
      <c r="P44" s="303">
        <f t="shared" si="3"/>
        <v>4.0000000000000008E-2</v>
      </c>
      <c r="Q44" s="303">
        <v>0</v>
      </c>
      <c r="R44" s="303">
        <v>0</v>
      </c>
      <c r="S44" s="303">
        <v>9.9999999999999978E-2</v>
      </c>
      <c r="T44" s="303">
        <v>-8.0000000000000016E-2</v>
      </c>
      <c r="U44" s="301"/>
    </row>
    <row r="45" spans="1:21" x14ac:dyDescent="0.3">
      <c r="A45" s="301" t="s">
        <v>4223</v>
      </c>
      <c r="B45" s="301" t="s">
        <v>360</v>
      </c>
      <c r="C45" s="50" t="s">
        <v>177</v>
      </c>
      <c r="D45" s="301" t="s">
        <v>4325</v>
      </c>
      <c r="E45" s="301" t="s">
        <v>360</v>
      </c>
      <c r="F45" s="50" t="s">
        <v>177</v>
      </c>
      <c r="G45" s="309">
        <f>VLOOKUP($E45,Analysis!$A:$BP,67,FALSE)</f>
        <v>0.68</v>
      </c>
      <c r="H45" s="309">
        <f>VLOOKUP($E45,Analysis!$A:$BP,68,FALSE)</f>
        <v>0.14000000000000001</v>
      </c>
      <c r="I45" s="303">
        <v>0.72</v>
      </c>
      <c r="J45" s="303">
        <v>0.2</v>
      </c>
      <c r="K45" s="303">
        <v>0.36</v>
      </c>
      <c r="L45" s="303">
        <v>0.42</v>
      </c>
      <c r="M45" s="303">
        <v>0.36</v>
      </c>
      <c r="N45" s="303">
        <v>0.44</v>
      </c>
      <c r="O45" s="303">
        <f t="shared" si="2"/>
        <v>-3.9999999999999925E-2</v>
      </c>
      <c r="P45" s="303">
        <f t="shared" si="3"/>
        <v>-0.06</v>
      </c>
      <c r="Q45" s="303">
        <v>0.36</v>
      </c>
      <c r="R45" s="303">
        <v>-0.21999999999999997</v>
      </c>
      <c r="S45" s="303">
        <v>0.36</v>
      </c>
      <c r="T45" s="303">
        <v>-0.24</v>
      </c>
      <c r="U45" s="301"/>
    </row>
    <row r="46" spans="1:21" x14ac:dyDescent="0.3">
      <c r="A46" s="301" t="s">
        <v>4256</v>
      </c>
      <c r="B46" s="301" t="s">
        <v>334</v>
      </c>
      <c r="C46" s="306" t="s">
        <v>123</v>
      </c>
      <c r="D46" s="301" t="s">
        <v>4299</v>
      </c>
      <c r="E46" s="301" t="s">
        <v>334</v>
      </c>
      <c r="F46" s="306" t="s">
        <v>123</v>
      </c>
      <c r="G46" s="309">
        <f>VLOOKUP($E46,Analysis!$A:$BP,67,FALSE)</f>
        <v>0.32</v>
      </c>
      <c r="H46" s="309">
        <f>VLOOKUP($E46,Analysis!$A:$BP,68,FALSE)</f>
        <v>0.44</v>
      </c>
      <c r="I46" s="303">
        <v>0.36</v>
      </c>
      <c r="J46" s="303">
        <v>0.52</v>
      </c>
      <c r="K46" s="303">
        <v>0.22</v>
      </c>
      <c r="L46" s="303">
        <v>0.7</v>
      </c>
      <c r="M46" s="303">
        <v>0.12</v>
      </c>
      <c r="N46" s="303">
        <v>0.76</v>
      </c>
      <c r="O46" s="303">
        <f t="shared" si="2"/>
        <v>-3.999999999999998E-2</v>
      </c>
      <c r="P46" s="303">
        <f t="shared" si="3"/>
        <v>-8.0000000000000016E-2</v>
      </c>
      <c r="Q46" s="303">
        <v>0.13999999999999999</v>
      </c>
      <c r="R46" s="303">
        <v>-0.17999999999999994</v>
      </c>
      <c r="S46" s="303">
        <v>0.24</v>
      </c>
      <c r="T46" s="303">
        <v>-0.24</v>
      </c>
      <c r="U46" s="301"/>
    </row>
    <row r="47" spans="1:21" x14ac:dyDescent="0.3">
      <c r="A47" s="301" t="s">
        <v>4247</v>
      </c>
      <c r="B47" s="301" t="s">
        <v>375</v>
      </c>
      <c r="C47" s="55" t="s">
        <v>286</v>
      </c>
      <c r="D47" s="301" t="s">
        <v>4340</v>
      </c>
      <c r="E47" s="301" t="s">
        <v>375</v>
      </c>
      <c r="F47" s="55" t="s">
        <v>286</v>
      </c>
      <c r="G47" s="309">
        <f>VLOOKUP($E47,Analysis!$A:$BP,67,FALSE)</f>
        <v>0.46</v>
      </c>
      <c r="H47" s="309">
        <f>VLOOKUP($E47,Analysis!$A:$BP,68,FALSE)</f>
        <v>0.44</v>
      </c>
      <c r="I47" s="303">
        <v>0.5</v>
      </c>
      <c r="J47" s="303">
        <v>0.48</v>
      </c>
      <c r="K47" s="303">
        <v>0.1</v>
      </c>
      <c r="L47" s="303">
        <v>0.88</v>
      </c>
      <c r="M47" s="303">
        <v>0.1</v>
      </c>
      <c r="N47" s="303">
        <v>0.88</v>
      </c>
      <c r="O47" s="303">
        <f t="shared" si="2"/>
        <v>-3.999999999999998E-2</v>
      </c>
      <c r="P47" s="303">
        <f t="shared" si="3"/>
        <v>-3.999999999999998E-2</v>
      </c>
      <c r="Q47" s="303">
        <v>0.4</v>
      </c>
      <c r="R47" s="303">
        <v>-0.4</v>
      </c>
      <c r="S47" s="303">
        <v>0.4</v>
      </c>
      <c r="T47" s="303">
        <v>-0.4</v>
      </c>
      <c r="U47" s="301"/>
    </row>
    <row r="48" spans="1:21" x14ac:dyDescent="0.3">
      <c r="A48" s="301" t="s">
        <v>4261</v>
      </c>
      <c r="B48" s="301" t="s">
        <v>361</v>
      </c>
      <c r="C48" s="50" t="s">
        <v>294</v>
      </c>
      <c r="D48" s="301" t="s">
        <v>4326</v>
      </c>
      <c r="E48" s="301" t="s">
        <v>361</v>
      </c>
      <c r="F48" s="50" t="s">
        <v>294</v>
      </c>
      <c r="G48" s="309">
        <f>VLOOKUP($E48,Analysis!$A:$BP,67,FALSE)</f>
        <v>0.22</v>
      </c>
      <c r="H48" s="309">
        <f>VLOOKUP($E48,Analysis!$A:$BP,68,FALSE)</f>
        <v>0.78</v>
      </c>
      <c r="I48" s="303">
        <v>0.26</v>
      </c>
      <c r="J48" s="303">
        <v>0.74</v>
      </c>
      <c r="K48" s="303">
        <v>0.18</v>
      </c>
      <c r="L48" s="303">
        <v>0.8</v>
      </c>
      <c r="M48" s="303">
        <v>0.18</v>
      </c>
      <c r="N48" s="303">
        <v>0.8</v>
      </c>
      <c r="O48" s="303">
        <f t="shared" si="2"/>
        <v>-4.0000000000000008E-2</v>
      </c>
      <c r="P48" s="303">
        <f t="shared" si="3"/>
        <v>4.0000000000000036E-2</v>
      </c>
      <c r="Q48" s="303">
        <v>8.0000000000000016E-2</v>
      </c>
      <c r="R48" s="303">
        <v>-6.0000000000000053E-2</v>
      </c>
      <c r="S48" s="303">
        <v>8.0000000000000016E-2</v>
      </c>
      <c r="T48" s="303">
        <v>-6.0000000000000053E-2</v>
      </c>
      <c r="U48" s="301"/>
    </row>
    <row r="49" spans="1:21" x14ac:dyDescent="0.3">
      <c r="A49" s="301" t="s">
        <v>4186</v>
      </c>
      <c r="B49" s="301" t="s">
        <v>318</v>
      </c>
      <c r="C49" s="302" t="s">
        <v>95</v>
      </c>
      <c r="D49" s="301" t="s">
        <v>4283</v>
      </c>
      <c r="E49" s="301" t="s">
        <v>318</v>
      </c>
      <c r="F49" s="302" t="s">
        <v>95</v>
      </c>
      <c r="G49" s="309">
        <f>VLOOKUP($E49,Analysis!$A:$BP,67,FALSE)</f>
        <v>0.94</v>
      </c>
      <c r="H49" s="309">
        <f>VLOOKUP($E49,Analysis!$A:$BP,68,FALSE)</f>
        <v>0</v>
      </c>
      <c r="I49" s="303">
        <v>0.98</v>
      </c>
      <c r="J49" s="303">
        <v>0</v>
      </c>
      <c r="K49" s="303">
        <v>0.9</v>
      </c>
      <c r="L49" s="303">
        <v>0</v>
      </c>
      <c r="M49" s="303">
        <v>0.5</v>
      </c>
      <c r="N49" s="303">
        <v>0.16</v>
      </c>
      <c r="O49" s="303">
        <f t="shared" si="2"/>
        <v>-4.0000000000000036E-2</v>
      </c>
      <c r="P49" s="303">
        <f t="shared" si="3"/>
        <v>0</v>
      </c>
      <c r="Q49" s="303">
        <v>7.999999999999996E-2</v>
      </c>
      <c r="R49" s="303">
        <v>0</v>
      </c>
      <c r="S49" s="303">
        <v>0.48</v>
      </c>
      <c r="T49" s="303">
        <v>-0.16</v>
      </c>
      <c r="U49" s="301"/>
    </row>
    <row r="50" spans="1:21" x14ac:dyDescent="0.3">
      <c r="A50" s="301" t="s">
        <v>4244</v>
      </c>
      <c r="B50" s="301" t="s">
        <v>328</v>
      </c>
      <c r="C50" s="306" t="s">
        <v>117</v>
      </c>
      <c r="D50" s="301" t="s">
        <v>4293</v>
      </c>
      <c r="E50" s="301" t="s">
        <v>328</v>
      </c>
      <c r="F50" s="306" t="s">
        <v>837</v>
      </c>
      <c r="G50" s="309">
        <f>VLOOKUP($E50,Analysis!$A:$BP,67,FALSE)</f>
        <v>0.5</v>
      </c>
      <c r="H50" s="309">
        <f>VLOOKUP($E50,Analysis!$A:$BP,68,FALSE)</f>
        <v>0.46</v>
      </c>
      <c r="I50" s="303">
        <v>0.54</v>
      </c>
      <c r="J50" s="303">
        <v>0.44</v>
      </c>
      <c r="K50" s="303">
        <v>0.32</v>
      </c>
      <c r="L50" s="303">
        <v>0.68</v>
      </c>
      <c r="M50" s="303">
        <v>0.32</v>
      </c>
      <c r="N50" s="303">
        <v>0.68</v>
      </c>
      <c r="O50" s="303">
        <f t="shared" si="2"/>
        <v>-4.0000000000000036E-2</v>
      </c>
      <c r="P50" s="303">
        <f t="shared" si="3"/>
        <v>2.0000000000000018E-2</v>
      </c>
      <c r="Q50" s="303">
        <v>0.22000000000000003</v>
      </c>
      <c r="R50" s="303">
        <v>-0.24000000000000005</v>
      </c>
      <c r="S50" s="303">
        <v>0.22000000000000003</v>
      </c>
      <c r="T50" s="303">
        <v>-0.24000000000000005</v>
      </c>
      <c r="U50" s="301"/>
    </row>
    <row r="51" spans="1:21" x14ac:dyDescent="0.3">
      <c r="A51" s="301" t="s">
        <v>4235</v>
      </c>
      <c r="B51" s="301" t="s">
        <v>330</v>
      </c>
      <c r="C51" s="306" t="s">
        <v>119</v>
      </c>
      <c r="D51" s="301" t="s">
        <v>4295</v>
      </c>
      <c r="E51" s="301" t="s">
        <v>330</v>
      </c>
      <c r="F51" s="306" t="s">
        <v>119</v>
      </c>
      <c r="G51" s="309">
        <f>VLOOKUP($E51,Analysis!$A:$BP,67,FALSE)</f>
        <v>0.6</v>
      </c>
      <c r="H51" s="309">
        <f>VLOOKUP($E51,Analysis!$A:$BP,68,FALSE)</f>
        <v>0.26</v>
      </c>
      <c r="I51" s="303">
        <v>0.64</v>
      </c>
      <c r="J51" s="303">
        <v>0.32</v>
      </c>
      <c r="K51" s="303">
        <v>0.24</v>
      </c>
      <c r="L51" s="303">
        <v>0.72</v>
      </c>
      <c r="M51" s="303">
        <v>0.24</v>
      </c>
      <c r="N51" s="303">
        <v>0.72</v>
      </c>
      <c r="O51" s="303">
        <f t="shared" si="2"/>
        <v>-4.0000000000000036E-2</v>
      </c>
      <c r="P51" s="303">
        <f t="shared" si="3"/>
        <v>-0.06</v>
      </c>
      <c r="Q51" s="303">
        <v>0.4</v>
      </c>
      <c r="R51" s="303">
        <v>-0.39999999999999997</v>
      </c>
      <c r="S51" s="303">
        <v>0.4</v>
      </c>
      <c r="T51" s="303">
        <v>-0.39999999999999997</v>
      </c>
      <c r="U51" s="301"/>
    </row>
    <row r="52" spans="1:21" x14ac:dyDescent="0.3">
      <c r="A52" s="301" t="s">
        <v>4234</v>
      </c>
      <c r="B52" s="301" t="s">
        <v>340</v>
      </c>
      <c r="C52" s="53" t="s">
        <v>278</v>
      </c>
      <c r="D52" s="301" t="s">
        <v>4305</v>
      </c>
      <c r="E52" s="301" t="s">
        <v>340</v>
      </c>
      <c r="F52" s="53" t="s">
        <v>278</v>
      </c>
      <c r="G52" s="309">
        <f>VLOOKUP($E52,Analysis!$A:$BP,67,FALSE)</f>
        <v>0.6</v>
      </c>
      <c r="H52" s="309">
        <f>VLOOKUP($E52,Analysis!$A:$BP,68,FALSE)</f>
        <v>0.32</v>
      </c>
      <c r="I52" s="303">
        <v>0.64</v>
      </c>
      <c r="J52" s="303">
        <v>0.36</v>
      </c>
      <c r="K52" s="303">
        <v>0.22</v>
      </c>
      <c r="L52" s="303">
        <v>0.72</v>
      </c>
      <c r="M52" s="303">
        <v>0.22</v>
      </c>
      <c r="N52" s="303">
        <v>0.72</v>
      </c>
      <c r="O52" s="303">
        <f t="shared" si="2"/>
        <v>-4.0000000000000036E-2</v>
      </c>
      <c r="P52" s="303">
        <f t="shared" si="3"/>
        <v>-3.999999999999998E-2</v>
      </c>
      <c r="Q52" s="303">
        <v>0.42000000000000004</v>
      </c>
      <c r="R52" s="303">
        <v>-0.36</v>
      </c>
      <c r="S52" s="303">
        <v>0.42000000000000004</v>
      </c>
      <c r="T52" s="303">
        <v>-0.36</v>
      </c>
      <c r="U52" s="301"/>
    </row>
    <row r="53" spans="1:21" x14ac:dyDescent="0.3">
      <c r="A53" s="301" t="s">
        <v>4191</v>
      </c>
      <c r="B53" s="301" t="s">
        <v>324</v>
      </c>
      <c r="C53" s="306" t="s">
        <v>113</v>
      </c>
      <c r="D53" s="301" t="s">
        <v>4289</v>
      </c>
      <c r="E53" s="301" t="s">
        <v>324</v>
      </c>
      <c r="F53" s="306" t="s">
        <v>113</v>
      </c>
      <c r="G53" s="309">
        <f>VLOOKUP($E53,Analysis!$A:$BP,67,FALSE)</f>
        <v>0.9</v>
      </c>
      <c r="H53" s="309">
        <f>VLOOKUP($E53,Analysis!$A:$BP,68,FALSE)</f>
        <v>0.04</v>
      </c>
      <c r="I53" s="303">
        <v>0.96</v>
      </c>
      <c r="J53" s="303">
        <v>0</v>
      </c>
      <c r="K53" s="303">
        <v>0.74</v>
      </c>
      <c r="L53" s="303">
        <v>0.1</v>
      </c>
      <c r="M53" s="303">
        <v>0.74</v>
      </c>
      <c r="N53" s="303">
        <v>0.1</v>
      </c>
      <c r="O53" s="303">
        <f t="shared" si="2"/>
        <v>-5.9999999999999942E-2</v>
      </c>
      <c r="P53" s="303">
        <f t="shared" si="3"/>
        <v>0.04</v>
      </c>
      <c r="Q53" s="303">
        <v>0.21999999999999997</v>
      </c>
      <c r="R53" s="303">
        <v>-0.1</v>
      </c>
      <c r="S53" s="303">
        <v>0.21999999999999997</v>
      </c>
      <c r="T53" s="303">
        <v>-0.1</v>
      </c>
      <c r="U53" s="301"/>
    </row>
    <row r="54" spans="1:21" x14ac:dyDescent="0.3">
      <c r="A54" s="301" t="s">
        <v>4192</v>
      </c>
      <c r="B54" s="301" t="s">
        <v>351</v>
      </c>
      <c r="C54" s="305" t="s">
        <v>157</v>
      </c>
      <c r="D54" s="301" t="s">
        <v>4316</v>
      </c>
      <c r="E54" s="301" t="s">
        <v>351</v>
      </c>
      <c r="F54" s="305" t="s">
        <v>157</v>
      </c>
      <c r="G54" s="309">
        <f>VLOOKUP($E54,Analysis!$A:$BP,67,FALSE)</f>
        <v>0.9</v>
      </c>
      <c r="H54" s="309">
        <f>VLOOKUP($E54,Analysis!$A:$BP,68,FALSE)</f>
        <v>0.06</v>
      </c>
      <c r="I54" s="303">
        <v>0.96</v>
      </c>
      <c r="J54" s="303">
        <v>0.02</v>
      </c>
      <c r="K54" s="303">
        <v>0.82</v>
      </c>
      <c r="L54" s="303">
        <v>0.08</v>
      </c>
      <c r="M54" s="303">
        <v>0.8</v>
      </c>
      <c r="N54" s="303">
        <v>0.08</v>
      </c>
      <c r="O54" s="303">
        <f t="shared" si="2"/>
        <v>-5.9999999999999942E-2</v>
      </c>
      <c r="P54" s="303">
        <f t="shared" si="3"/>
        <v>3.9999999999999994E-2</v>
      </c>
      <c r="Q54" s="303">
        <v>0.14000000000000001</v>
      </c>
      <c r="R54" s="303">
        <v>-0.06</v>
      </c>
      <c r="S54" s="303">
        <v>0.15999999999999992</v>
      </c>
      <c r="T54" s="303">
        <v>-0.06</v>
      </c>
      <c r="U54" s="301"/>
    </row>
    <row r="55" spans="1:21" x14ac:dyDescent="0.3">
      <c r="A55" s="301" t="s">
        <v>4259</v>
      </c>
      <c r="B55" s="301" t="s">
        <v>304</v>
      </c>
      <c r="C55" s="302" t="s">
        <v>86</v>
      </c>
      <c r="D55" s="301" t="s">
        <v>4271</v>
      </c>
      <c r="E55" s="301" t="s">
        <v>304</v>
      </c>
      <c r="F55" s="302" t="s">
        <v>86</v>
      </c>
      <c r="G55" s="309">
        <f>VLOOKUP($E55,Analysis!$A:$BP,67,FALSE)</f>
        <v>0.24</v>
      </c>
      <c r="H55" s="309">
        <f>VLOOKUP($E55,Analysis!$A:$BP,68,FALSE)</f>
        <v>0.72</v>
      </c>
      <c r="I55" s="303">
        <v>0.3</v>
      </c>
      <c r="J55" s="303">
        <v>0.66</v>
      </c>
      <c r="K55" s="303">
        <v>0.18</v>
      </c>
      <c r="L55" s="303">
        <v>0.78</v>
      </c>
      <c r="M55" s="303">
        <v>0.16</v>
      </c>
      <c r="N55" s="303">
        <v>0.8</v>
      </c>
      <c r="O55" s="303">
        <f t="shared" si="2"/>
        <v>-0.06</v>
      </c>
      <c r="P55" s="303">
        <f t="shared" si="3"/>
        <v>5.9999999999999942E-2</v>
      </c>
      <c r="Q55" s="303">
        <v>0.12</v>
      </c>
      <c r="R55" s="303">
        <v>-0.12</v>
      </c>
      <c r="S55" s="303">
        <v>0.13999999999999999</v>
      </c>
      <c r="T55" s="303">
        <v>-0.14000000000000001</v>
      </c>
      <c r="U55" s="301"/>
    </row>
    <row r="56" spans="1:21" x14ac:dyDescent="0.3">
      <c r="A56" s="301" t="s">
        <v>4245</v>
      </c>
      <c r="B56" s="301" t="s">
        <v>355</v>
      </c>
      <c r="C56" s="305" t="s">
        <v>160</v>
      </c>
      <c r="D56" s="301" t="s">
        <v>4320</v>
      </c>
      <c r="E56" s="301" t="s">
        <v>355</v>
      </c>
      <c r="F56" s="305" t="s">
        <v>160</v>
      </c>
      <c r="G56" s="309">
        <f>VLOOKUP($E56,Analysis!$A:$BP,67,FALSE)</f>
        <v>0.46</v>
      </c>
      <c r="H56" s="309">
        <f>VLOOKUP($E56,Analysis!$A:$BP,68,FALSE)</f>
        <v>0.48</v>
      </c>
      <c r="I56" s="303">
        <v>0.52</v>
      </c>
      <c r="J56" s="303">
        <v>0.44</v>
      </c>
      <c r="K56" s="303">
        <v>0.06</v>
      </c>
      <c r="L56" s="303">
        <v>0.94</v>
      </c>
      <c r="M56" s="303">
        <v>0.06</v>
      </c>
      <c r="N56" s="303">
        <v>0.94</v>
      </c>
      <c r="O56" s="303">
        <f t="shared" si="2"/>
        <v>-0.06</v>
      </c>
      <c r="P56" s="303">
        <f t="shared" si="3"/>
        <v>3.999999999999998E-2</v>
      </c>
      <c r="Q56" s="303">
        <v>0.46</v>
      </c>
      <c r="R56" s="303">
        <v>-0.49999999999999994</v>
      </c>
      <c r="S56" s="303">
        <v>0.46</v>
      </c>
      <c r="T56" s="303">
        <v>-0.49999999999999994</v>
      </c>
      <c r="U56" s="301"/>
    </row>
    <row r="57" spans="1:21" x14ac:dyDescent="0.3">
      <c r="A57" s="301" t="s">
        <v>4201</v>
      </c>
      <c r="B57" s="301" t="s">
        <v>317</v>
      </c>
      <c r="C57" s="302" t="s">
        <v>94</v>
      </c>
      <c r="D57" s="301" t="s">
        <v>4282</v>
      </c>
      <c r="E57" s="301" t="s">
        <v>317</v>
      </c>
      <c r="F57" s="302" t="s">
        <v>94</v>
      </c>
      <c r="G57" s="309">
        <f>VLOOKUP($E57,Analysis!$A:$BP,67,FALSE)</f>
        <v>0.84</v>
      </c>
      <c r="H57" s="309">
        <f>VLOOKUP($E57,Analysis!$A:$BP,68,FALSE)</f>
        <v>0.04</v>
      </c>
      <c r="I57" s="303">
        <v>0.9</v>
      </c>
      <c r="J57" s="303">
        <v>0</v>
      </c>
      <c r="K57" s="303">
        <v>0.57999999999999996</v>
      </c>
      <c r="L57" s="303">
        <v>0.04</v>
      </c>
      <c r="M57" s="303">
        <v>0.57999999999999996</v>
      </c>
      <c r="N57" s="303">
        <v>0.04</v>
      </c>
      <c r="O57" s="303">
        <f t="shared" si="2"/>
        <v>-6.0000000000000053E-2</v>
      </c>
      <c r="P57" s="303">
        <f t="shared" si="3"/>
        <v>0.04</v>
      </c>
      <c r="Q57" s="303">
        <v>0.32000000000000006</v>
      </c>
      <c r="R57" s="303">
        <v>-0.04</v>
      </c>
      <c r="S57" s="303">
        <v>0.32000000000000006</v>
      </c>
      <c r="T57" s="303">
        <v>-0.04</v>
      </c>
      <c r="U57" s="301"/>
    </row>
    <row r="58" spans="1:21" x14ac:dyDescent="0.3">
      <c r="A58" s="301" t="s">
        <v>4229</v>
      </c>
      <c r="B58" s="301" t="s">
        <v>343</v>
      </c>
      <c r="C58" s="53" t="s">
        <v>298</v>
      </c>
      <c r="D58" s="301" t="s">
        <v>4308</v>
      </c>
      <c r="E58" s="301" t="s">
        <v>343</v>
      </c>
      <c r="F58" s="53" t="s">
        <v>298</v>
      </c>
      <c r="G58" s="309">
        <f>VLOOKUP($E58,Analysis!$A:$BP,67,FALSE)</f>
        <v>0.62</v>
      </c>
      <c r="H58" s="309">
        <f>VLOOKUP($E58,Analysis!$A:$BP,68,FALSE)</f>
        <v>0.32</v>
      </c>
      <c r="I58" s="303">
        <v>0.68</v>
      </c>
      <c r="J58" s="303">
        <v>0.3</v>
      </c>
      <c r="K58" s="303">
        <v>0.26</v>
      </c>
      <c r="L58" s="303">
        <v>0.72</v>
      </c>
      <c r="M58" s="303">
        <v>0.26</v>
      </c>
      <c r="N58" s="303">
        <v>0.72</v>
      </c>
      <c r="O58" s="303">
        <f t="shared" si="2"/>
        <v>-6.0000000000000053E-2</v>
      </c>
      <c r="P58" s="303">
        <f t="shared" si="3"/>
        <v>2.0000000000000018E-2</v>
      </c>
      <c r="Q58" s="303">
        <v>0.42000000000000004</v>
      </c>
      <c r="R58" s="303">
        <v>-0.42</v>
      </c>
      <c r="S58" s="303">
        <v>0.42000000000000004</v>
      </c>
      <c r="T58" s="303">
        <v>-0.42</v>
      </c>
      <c r="U58" s="301"/>
    </row>
    <row r="59" spans="1:21" x14ac:dyDescent="0.3">
      <c r="A59" s="301" t="s">
        <v>4205</v>
      </c>
      <c r="B59" s="301" t="s">
        <v>336</v>
      </c>
      <c r="C59" s="307" t="s">
        <v>137</v>
      </c>
      <c r="D59" s="301" t="s">
        <v>4301</v>
      </c>
      <c r="E59" s="301" t="s">
        <v>336</v>
      </c>
      <c r="F59" s="307" t="s">
        <v>137</v>
      </c>
      <c r="G59" s="309">
        <f>VLOOKUP($E59,Analysis!$A:$BP,67,FALSE)</f>
        <v>0.78</v>
      </c>
      <c r="H59" s="309">
        <f>VLOOKUP($E59,Analysis!$A:$BP,68,FALSE)</f>
        <v>0.06</v>
      </c>
      <c r="I59" s="303">
        <v>0.86</v>
      </c>
      <c r="J59" s="303">
        <v>0.08</v>
      </c>
      <c r="K59" s="303">
        <v>0.74</v>
      </c>
      <c r="L59" s="303">
        <v>0.14000000000000001</v>
      </c>
      <c r="M59" s="303">
        <v>0.7</v>
      </c>
      <c r="N59" s="303">
        <v>0.16</v>
      </c>
      <c r="O59" s="303">
        <f t="shared" si="2"/>
        <v>-7.999999999999996E-2</v>
      </c>
      <c r="P59" s="303">
        <f t="shared" si="3"/>
        <v>-2.0000000000000004E-2</v>
      </c>
      <c r="Q59" s="303">
        <v>0.12</v>
      </c>
      <c r="R59" s="303">
        <v>-6.0000000000000012E-2</v>
      </c>
      <c r="S59" s="303">
        <v>0.16000000000000003</v>
      </c>
      <c r="T59" s="303">
        <v>-0.08</v>
      </c>
      <c r="U59" s="301"/>
    </row>
    <row r="60" spans="1:21" x14ac:dyDescent="0.3">
      <c r="A60" s="301" t="s">
        <v>4222</v>
      </c>
      <c r="B60" s="301" t="s">
        <v>342</v>
      </c>
      <c r="C60" s="53" t="s">
        <v>282</v>
      </c>
      <c r="D60" s="301" t="s">
        <v>4307</v>
      </c>
      <c r="E60" s="301" t="s">
        <v>342</v>
      </c>
      <c r="F60" s="53" t="s">
        <v>282</v>
      </c>
      <c r="G60" s="309">
        <f>VLOOKUP($E60,Analysis!$A:$BP,67,FALSE)</f>
        <v>0.64</v>
      </c>
      <c r="H60" s="309">
        <f>VLOOKUP($E60,Analysis!$A:$BP,68,FALSE)</f>
        <v>0.3</v>
      </c>
      <c r="I60" s="303">
        <v>0.72</v>
      </c>
      <c r="J60" s="303">
        <v>0.26</v>
      </c>
      <c r="K60" s="303">
        <v>0.32</v>
      </c>
      <c r="L60" s="303">
        <v>0.68</v>
      </c>
      <c r="M60" s="303">
        <v>0.32</v>
      </c>
      <c r="N60" s="303">
        <v>0.68</v>
      </c>
      <c r="O60" s="303">
        <f t="shared" si="2"/>
        <v>-7.999999999999996E-2</v>
      </c>
      <c r="P60" s="303">
        <f t="shared" si="3"/>
        <v>3.999999999999998E-2</v>
      </c>
      <c r="Q60" s="303">
        <v>0.39999999999999997</v>
      </c>
      <c r="R60" s="303">
        <v>-0.42000000000000004</v>
      </c>
      <c r="S60" s="303">
        <v>0.39999999999999997</v>
      </c>
      <c r="T60" s="303">
        <v>-0.42000000000000004</v>
      </c>
      <c r="U60" s="301"/>
    </row>
    <row r="61" spans="1:21" x14ac:dyDescent="0.3">
      <c r="A61" s="301" t="s">
        <v>4220</v>
      </c>
      <c r="B61" s="301" t="s">
        <v>347</v>
      </c>
      <c r="C61" s="53" t="s">
        <v>148</v>
      </c>
      <c r="D61" s="301" t="s">
        <v>4312</v>
      </c>
      <c r="E61" s="301" t="s">
        <v>347</v>
      </c>
      <c r="F61" s="53" t="s">
        <v>148</v>
      </c>
      <c r="G61" s="309">
        <f>VLOOKUP($E61,Analysis!$A:$BP,67,FALSE)</f>
        <v>0.64</v>
      </c>
      <c r="H61" s="309">
        <f>VLOOKUP($E61,Analysis!$A:$BP,68,FALSE)</f>
        <v>0.3</v>
      </c>
      <c r="I61" s="303">
        <v>0.72</v>
      </c>
      <c r="J61" s="303">
        <v>0.28000000000000003</v>
      </c>
      <c r="K61" s="303">
        <v>0.66</v>
      </c>
      <c r="L61" s="303">
        <v>0.32</v>
      </c>
      <c r="M61" s="303">
        <v>0.14000000000000001</v>
      </c>
      <c r="N61" s="303">
        <v>0.86</v>
      </c>
      <c r="O61" s="303">
        <f t="shared" si="2"/>
        <v>-7.999999999999996E-2</v>
      </c>
      <c r="P61" s="303">
        <f t="shared" si="3"/>
        <v>1.9999999999999962E-2</v>
      </c>
      <c r="Q61" s="303">
        <v>5.9999999999999942E-2</v>
      </c>
      <c r="R61" s="303">
        <v>-3.999999999999998E-2</v>
      </c>
      <c r="S61" s="303">
        <v>0.57999999999999996</v>
      </c>
      <c r="T61" s="303">
        <v>-0.57999999999999996</v>
      </c>
      <c r="U61" s="301"/>
    </row>
    <row r="62" spans="1:21" x14ac:dyDescent="0.3">
      <c r="A62" s="301" t="s">
        <v>4241</v>
      </c>
      <c r="B62" s="301" t="s">
        <v>348</v>
      </c>
      <c r="C62" s="53" t="s">
        <v>149</v>
      </c>
      <c r="D62" s="301" t="s">
        <v>4313</v>
      </c>
      <c r="E62" s="301" t="s">
        <v>348</v>
      </c>
      <c r="F62" s="53" t="s">
        <v>149</v>
      </c>
      <c r="G62" s="309">
        <f>VLOOKUP($E62,Analysis!$A:$BP,67,FALSE)</f>
        <v>0.5</v>
      </c>
      <c r="H62" s="309">
        <f>VLOOKUP($E62,Analysis!$A:$BP,68,FALSE)</f>
        <v>0.38</v>
      </c>
      <c r="I62" s="303">
        <v>0.57999999999999996</v>
      </c>
      <c r="J62" s="303">
        <v>0.38</v>
      </c>
      <c r="K62" s="303">
        <v>0.04</v>
      </c>
      <c r="L62" s="303">
        <v>0.82</v>
      </c>
      <c r="M62" s="303">
        <v>0.04</v>
      </c>
      <c r="N62" s="303">
        <v>0.82</v>
      </c>
      <c r="O62" s="303">
        <f t="shared" si="2"/>
        <v>-7.999999999999996E-2</v>
      </c>
      <c r="P62" s="303">
        <f t="shared" si="3"/>
        <v>0</v>
      </c>
      <c r="Q62" s="303">
        <v>0.53999999999999992</v>
      </c>
      <c r="R62" s="303">
        <v>-0.43999999999999995</v>
      </c>
      <c r="S62" s="303">
        <v>0.53999999999999992</v>
      </c>
      <c r="T62" s="303">
        <v>-0.43999999999999995</v>
      </c>
      <c r="U62" s="301"/>
    </row>
    <row r="63" spans="1:21" x14ac:dyDescent="0.3">
      <c r="A63" s="301" t="s">
        <v>4208</v>
      </c>
      <c r="B63" s="301" t="s">
        <v>356</v>
      </c>
      <c r="C63" s="50" t="s">
        <v>174</v>
      </c>
      <c r="D63" s="301" t="s">
        <v>4321</v>
      </c>
      <c r="E63" s="301" t="s">
        <v>356</v>
      </c>
      <c r="F63" s="50" t="s">
        <v>174</v>
      </c>
      <c r="G63" s="309">
        <f>VLOOKUP($E63,Analysis!$A:$BP,67,FALSE)</f>
        <v>0.74</v>
      </c>
      <c r="H63" s="309">
        <f>VLOOKUP($E63,Analysis!$A:$BP,68,FALSE)</f>
        <v>0.18</v>
      </c>
      <c r="I63" s="303">
        <v>0.82</v>
      </c>
      <c r="J63" s="303">
        <v>0.14000000000000001</v>
      </c>
      <c r="K63" s="303">
        <v>0.7</v>
      </c>
      <c r="L63" s="303">
        <v>0.22</v>
      </c>
      <c r="M63" s="303">
        <v>0.18</v>
      </c>
      <c r="N63" s="303">
        <v>0.52</v>
      </c>
      <c r="O63" s="303">
        <f t="shared" si="2"/>
        <v>-7.999999999999996E-2</v>
      </c>
      <c r="P63" s="303">
        <f t="shared" si="3"/>
        <v>3.999999999999998E-2</v>
      </c>
      <c r="Q63" s="303">
        <v>0.12</v>
      </c>
      <c r="R63" s="303">
        <v>-7.9999999999999988E-2</v>
      </c>
      <c r="S63" s="303">
        <v>0.6399999999999999</v>
      </c>
      <c r="T63" s="303">
        <v>-0.38</v>
      </c>
      <c r="U63" s="301"/>
    </row>
    <row r="64" spans="1:21" x14ac:dyDescent="0.3">
      <c r="A64" s="301" t="s">
        <v>4219</v>
      </c>
      <c r="B64" s="301" t="s">
        <v>358</v>
      </c>
      <c r="C64" s="50" t="s">
        <v>161</v>
      </c>
      <c r="D64" s="301" t="s">
        <v>4323</v>
      </c>
      <c r="E64" s="301" t="s">
        <v>358</v>
      </c>
      <c r="F64" s="50" t="s">
        <v>161</v>
      </c>
      <c r="G64" s="309">
        <f>VLOOKUP($E64,Analysis!$A:$BP,67,FALSE)</f>
        <v>0.66</v>
      </c>
      <c r="H64" s="309">
        <f>VLOOKUP($E64,Analysis!$A:$BP,68,FALSE)</f>
        <v>0.12</v>
      </c>
      <c r="I64" s="303">
        <v>0.74</v>
      </c>
      <c r="J64" s="303">
        <v>0.12</v>
      </c>
      <c r="K64" s="303">
        <v>0.2</v>
      </c>
      <c r="L64" s="303">
        <v>0.57999999999999996</v>
      </c>
      <c r="M64" s="303">
        <v>0.2</v>
      </c>
      <c r="N64" s="303">
        <v>0.57999999999999996</v>
      </c>
      <c r="O64" s="303">
        <f t="shared" si="2"/>
        <v>-7.999999999999996E-2</v>
      </c>
      <c r="P64" s="303">
        <f t="shared" si="3"/>
        <v>0</v>
      </c>
      <c r="Q64" s="303">
        <v>0.54</v>
      </c>
      <c r="R64" s="303">
        <v>-0.45999999999999996</v>
      </c>
      <c r="S64" s="303">
        <v>0.54</v>
      </c>
      <c r="T64" s="303">
        <v>-0.45999999999999996</v>
      </c>
      <c r="U64" s="301"/>
    </row>
    <row r="65" spans="1:21" x14ac:dyDescent="0.3">
      <c r="A65" s="301" t="s">
        <v>4190</v>
      </c>
      <c r="B65" s="301" t="s">
        <v>364</v>
      </c>
      <c r="C65" s="52" t="s">
        <v>163</v>
      </c>
      <c r="D65" s="301" t="s">
        <v>4329</v>
      </c>
      <c r="E65" s="301" t="s">
        <v>364</v>
      </c>
      <c r="F65" s="52" t="s">
        <v>163</v>
      </c>
      <c r="G65" s="309">
        <f>VLOOKUP($E65,Analysis!$A:$BP,67,FALSE)</f>
        <v>0.88</v>
      </c>
      <c r="H65" s="309">
        <f>VLOOKUP($E65,Analysis!$A:$BP,68,FALSE)</f>
        <v>0.1</v>
      </c>
      <c r="I65" s="303">
        <v>0.96</v>
      </c>
      <c r="J65" s="303">
        <v>0.04</v>
      </c>
      <c r="K65" s="303">
        <v>0.94</v>
      </c>
      <c r="L65" s="303">
        <v>0.06</v>
      </c>
      <c r="M65" s="303">
        <v>0.84</v>
      </c>
      <c r="N65" s="303">
        <v>0.12</v>
      </c>
      <c r="O65" s="303">
        <f t="shared" si="2"/>
        <v>-7.999999999999996E-2</v>
      </c>
      <c r="P65" s="303">
        <f t="shared" si="3"/>
        <v>6.0000000000000005E-2</v>
      </c>
      <c r="Q65" s="303">
        <v>2.0000000000000018E-2</v>
      </c>
      <c r="R65" s="303">
        <v>-1.9999999999999997E-2</v>
      </c>
      <c r="S65" s="303">
        <v>0.12</v>
      </c>
      <c r="T65" s="303">
        <v>-7.9999999999999988E-2</v>
      </c>
      <c r="U65" s="301"/>
    </row>
    <row r="66" spans="1:21" x14ac:dyDescent="0.3">
      <c r="A66" s="301" t="s">
        <v>4218</v>
      </c>
      <c r="B66" s="301" t="s">
        <v>337</v>
      </c>
      <c r="C66" s="307" t="s">
        <v>138</v>
      </c>
      <c r="D66" s="301" t="s">
        <v>4302</v>
      </c>
      <c r="E66" s="301" t="s">
        <v>337</v>
      </c>
      <c r="F66" s="307" t="s">
        <v>138</v>
      </c>
      <c r="G66" s="309">
        <f>VLOOKUP($E66,Analysis!$A:$BP,67,FALSE)</f>
        <v>0.66</v>
      </c>
      <c r="H66" s="309">
        <f>VLOOKUP($E66,Analysis!$A:$BP,68,FALSE)</f>
        <v>0.24</v>
      </c>
      <c r="I66" s="303">
        <v>0.76</v>
      </c>
      <c r="J66" s="303">
        <v>0.18</v>
      </c>
      <c r="K66" s="303">
        <v>0.62</v>
      </c>
      <c r="L66" s="303">
        <v>0.24</v>
      </c>
      <c r="M66" s="303">
        <v>0.24</v>
      </c>
      <c r="N66" s="303">
        <v>0.56000000000000005</v>
      </c>
      <c r="O66" s="303">
        <f t="shared" ref="O66:O78" si="4">G66-I66</f>
        <v>-9.9999999999999978E-2</v>
      </c>
      <c r="P66" s="303">
        <f t="shared" ref="P66:P78" si="5">H66-J66</f>
        <v>0.06</v>
      </c>
      <c r="Q66" s="303">
        <v>0.14000000000000001</v>
      </c>
      <c r="R66" s="303">
        <v>-0.06</v>
      </c>
      <c r="S66" s="303">
        <v>0.52</v>
      </c>
      <c r="T66" s="303">
        <v>-0.38000000000000006</v>
      </c>
      <c r="U66" s="301"/>
    </row>
    <row r="67" spans="1:21" x14ac:dyDescent="0.3">
      <c r="A67" s="301" t="s">
        <v>4199</v>
      </c>
      <c r="B67" s="301" t="s">
        <v>350</v>
      </c>
      <c r="C67" s="305" t="s">
        <v>156</v>
      </c>
      <c r="D67" s="301" t="s">
        <v>4315</v>
      </c>
      <c r="E67" s="301" t="s">
        <v>350</v>
      </c>
      <c r="F67" s="305" t="s">
        <v>156</v>
      </c>
      <c r="G67" s="309">
        <f>VLOOKUP($E67,Analysis!$A:$BP,67,FALSE)</f>
        <v>0.8</v>
      </c>
      <c r="H67" s="309">
        <f>VLOOKUP($E67,Analysis!$A:$BP,68,FALSE)</f>
        <v>0.1</v>
      </c>
      <c r="I67" s="303">
        <v>0.9</v>
      </c>
      <c r="J67" s="303">
        <v>0.02</v>
      </c>
      <c r="K67" s="303">
        <v>0.8</v>
      </c>
      <c r="L67" s="303">
        <v>0.16</v>
      </c>
      <c r="M67" s="303">
        <v>0.38</v>
      </c>
      <c r="N67" s="303">
        <v>0.44</v>
      </c>
      <c r="O67" s="303">
        <f t="shared" si="4"/>
        <v>-9.9999999999999978E-2</v>
      </c>
      <c r="P67" s="303">
        <f t="shared" si="5"/>
        <v>0.08</v>
      </c>
      <c r="Q67" s="303">
        <v>9.9999999999999978E-2</v>
      </c>
      <c r="R67" s="303">
        <v>-0.14000000000000001</v>
      </c>
      <c r="S67" s="303">
        <v>0.52</v>
      </c>
      <c r="T67" s="303">
        <v>-0.42</v>
      </c>
      <c r="U67" s="301"/>
    </row>
    <row r="68" spans="1:21" x14ac:dyDescent="0.3">
      <c r="A68" s="301" t="s">
        <v>4198</v>
      </c>
      <c r="B68" s="301" t="s">
        <v>316</v>
      </c>
      <c r="C68" s="302" t="s">
        <v>93</v>
      </c>
      <c r="D68" s="301" t="s">
        <v>4281</v>
      </c>
      <c r="E68" s="301" t="s">
        <v>316</v>
      </c>
      <c r="F68" s="302" t="s">
        <v>93</v>
      </c>
      <c r="G68" s="309">
        <f>VLOOKUP($E68,Analysis!$A:$BP,67,FALSE)</f>
        <v>0.82</v>
      </c>
      <c r="H68" s="309">
        <f>VLOOKUP($E68,Analysis!$A:$BP,68,FALSE)</f>
        <v>0.02</v>
      </c>
      <c r="I68" s="303">
        <v>0.92</v>
      </c>
      <c r="J68" s="303">
        <v>0.02</v>
      </c>
      <c r="K68" s="303">
        <v>0.46</v>
      </c>
      <c r="L68" s="303">
        <v>0.14000000000000001</v>
      </c>
      <c r="M68" s="303">
        <v>0.46</v>
      </c>
      <c r="N68" s="303">
        <v>0.14000000000000001</v>
      </c>
      <c r="O68" s="303">
        <f t="shared" si="4"/>
        <v>-0.10000000000000009</v>
      </c>
      <c r="P68" s="303">
        <f t="shared" si="5"/>
        <v>0</v>
      </c>
      <c r="Q68" s="303">
        <v>0.46</v>
      </c>
      <c r="R68" s="303">
        <v>-0.12000000000000001</v>
      </c>
      <c r="S68" s="303">
        <v>0.46</v>
      </c>
      <c r="T68" s="303">
        <v>-0.12000000000000001</v>
      </c>
      <c r="U68" s="301"/>
    </row>
    <row r="69" spans="1:21" x14ac:dyDescent="0.3">
      <c r="A69" s="301" t="s">
        <v>4215</v>
      </c>
      <c r="B69" s="301" t="s">
        <v>314</v>
      </c>
      <c r="C69" s="302" t="s">
        <v>91</v>
      </c>
      <c r="D69" s="301" t="s">
        <v>4279</v>
      </c>
      <c r="E69" s="301" t="s">
        <v>314</v>
      </c>
      <c r="F69" s="302" t="s">
        <v>91</v>
      </c>
      <c r="G69" s="309">
        <f>VLOOKUP($E69,Analysis!$A:$BP,67,FALSE)</f>
        <v>0.68</v>
      </c>
      <c r="H69" s="309">
        <f>VLOOKUP($E69,Analysis!$A:$BP,68,FALSE)</f>
        <v>0.2</v>
      </c>
      <c r="I69" s="303">
        <v>0.8</v>
      </c>
      <c r="J69" s="303">
        <v>0.2</v>
      </c>
      <c r="K69" s="303">
        <v>0.5</v>
      </c>
      <c r="L69" s="303">
        <v>0.46</v>
      </c>
      <c r="M69" s="303">
        <v>0.48</v>
      </c>
      <c r="N69" s="303">
        <v>0.48</v>
      </c>
      <c r="O69" s="303">
        <f t="shared" si="4"/>
        <v>-0.12</v>
      </c>
      <c r="P69" s="303">
        <f t="shared" si="5"/>
        <v>0</v>
      </c>
      <c r="Q69" s="303">
        <v>0.30000000000000004</v>
      </c>
      <c r="R69" s="303">
        <v>-0.26</v>
      </c>
      <c r="S69" s="303">
        <v>0.32000000000000006</v>
      </c>
      <c r="T69" s="303">
        <v>-0.27999999999999997</v>
      </c>
      <c r="U69" s="301"/>
    </row>
    <row r="70" spans="1:21" x14ac:dyDescent="0.3">
      <c r="A70" s="301" t="s">
        <v>4197</v>
      </c>
      <c r="B70" s="301" t="s">
        <v>315</v>
      </c>
      <c r="C70" s="302" t="s">
        <v>92</v>
      </c>
      <c r="D70" s="301" t="s">
        <v>4280</v>
      </c>
      <c r="E70" s="301" t="s">
        <v>315</v>
      </c>
      <c r="F70" s="302" t="s">
        <v>92</v>
      </c>
      <c r="G70" s="309">
        <f>VLOOKUP($E70,Analysis!$A:$BP,67,FALSE)</f>
        <v>0.82</v>
      </c>
      <c r="H70" s="309">
        <f>VLOOKUP($E70,Analysis!$A:$BP,68,FALSE)</f>
        <v>0.02</v>
      </c>
      <c r="I70" s="303">
        <v>0.94</v>
      </c>
      <c r="J70" s="303">
        <v>0.02</v>
      </c>
      <c r="K70" s="303">
        <v>0.54</v>
      </c>
      <c r="L70" s="303">
        <v>0.02</v>
      </c>
      <c r="M70" s="303">
        <v>0.54</v>
      </c>
      <c r="N70" s="303">
        <v>0.02</v>
      </c>
      <c r="O70" s="303">
        <f t="shared" si="4"/>
        <v>-0.12</v>
      </c>
      <c r="P70" s="303">
        <f t="shared" si="5"/>
        <v>0</v>
      </c>
      <c r="Q70" s="303">
        <v>0.39999999999999991</v>
      </c>
      <c r="R70" s="303">
        <v>0</v>
      </c>
      <c r="S70" s="303">
        <v>0.39999999999999991</v>
      </c>
      <c r="T70" s="303">
        <v>0</v>
      </c>
      <c r="U70" s="301"/>
    </row>
    <row r="71" spans="1:21" x14ac:dyDescent="0.3">
      <c r="A71" s="301" t="s">
        <v>4262</v>
      </c>
      <c r="B71" s="301" t="s">
        <v>346</v>
      </c>
      <c r="C71" s="53" t="s">
        <v>147</v>
      </c>
      <c r="D71" s="301" t="s">
        <v>4311</v>
      </c>
      <c r="E71" s="301" t="s">
        <v>346</v>
      </c>
      <c r="F71" s="53" t="s">
        <v>147</v>
      </c>
      <c r="G71" s="309">
        <f>VLOOKUP($E71,Analysis!$A:$BP,67,FALSE)</f>
        <v>0.06</v>
      </c>
      <c r="H71" s="309">
        <f>VLOOKUP($E71,Analysis!$A:$BP,68,FALSE)</f>
        <v>0.9</v>
      </c>
      <c r="I71" s="303">
        <v>0.18</v>
      </c>
      <c r="J71" s="303">
        <v>0.8</v>
      </c>
      <c r="K71" s="303">
        <v>0.02</v>
      </c>
      <c r="L71" s="303">
        <v>0.96</v>
      </c>
      <c r="M71" s="303">
        <v>0.02</v>
      </c>
      <c r="N71" s="303">
        <v>0.96</v>
      </c>
      <c r="O71" s="303">
        <f t="shared" si="4"/>
        <v>-0.12</v>
      </c>
      <c r="P71" s="303">
        <f t="shared" si="5"/>
        <v>9.9999999999999978E-2</v>
      </c>
      <c r="Q71" s="303">
        <v>0.16</v>
      </c>
      <c r="R71" s="303">
        <v>-0.15999999999999992</v>
      </c>
      <c r="S71" s="303">
        <v>0.16</v>
      </c>
      <c r="T71" s="303">
        <v>-0.15999999999999992</v>
      </c>
      <c r="U71" s="301"/>
    </row>
    <row r="72" spans="1:21" x14ac:dyDescent="0.3">
      <c r="A72" s="301" t="s">
        <v>4189</v>
      </c>
      <c r="B72" s="301" t="s">
        <v>349</v>
      </c>
      <c r="C72" s="305" t="s">
        <v>155</v>
      </c>
      <c r="D72" s="301" t="s">
        <v>4314</v>
      </c>
      <c r="E72" s="301" t="s">
        <v>349</v>
      </c>
      <c r="F72" s="305" t="s">
        <v>155</v>
      </c>
      <c r="G72" s="309">
        <f>VLOOKUP($E72,Analysis!$A:$BP,67,FALSE)</f>
        <v>0.84</v>
      </c>
      <c r="H72" s="309">
        <f>VLOOKUP($E72,Analysis!$A:$BP,68,FALSE)</f>
        <v>0.1</v>
      </c>
      <c r="I72" s="303">
        <v>0.96</v>
      </c>
      <c r="J72" s="303">
        <v>0.02</v>
      </c>
      <c r="K72" s="303">
        <v>0.78</v>
      </c>
      <c r="L72" s="303">
        <v>0.14000000000000001</v>
      </c>
      <c r="M72" s="303">
        <v>0.72</v>
      </c>
      <c r="N72" s="303">
        <v>0.18</v>
      </c>
      <c r="O72" s="303">
        <f t="shared" si="4"/>
        <v>-0.12</v>
      </c>
      <c r="P72" s="303">
        <f t="shared" si="5"/>
        <v>0.08</v>
      </c>
      <c r="Q72" s="303">
        <v>0.17999999999999994</v>
      </c>
      <c r="R72" s="303">
        <v>-0.12000000000000001</v>
      </c>
      <c r="S72" s="303">
        <v>0.24</v>
      </c>
      <c r="T72" s="303">
        <v>-0.16</v>
      </c>
      <c r="U72" s="301"/>
    </row>
    <row r="73" spans="1:21" x14ac:dyDescent="0.3">
      <c r="A73" s="301" t="s">
        <v>4188</v>
      </c>
      <c r="B73" s="301" t="s">
        <v>376</v>
      </c>
      <c r="C73" s="55" t="s">
        <v>172</v>
      </c>
      <c r="D73" s="301" t="s">
        <v>4341</v>
      </c>
      <c r="E73" s="301" t="s">
        <v>376</v>
      </c>
      <c r="F73" s="55" t="s">
        <v>172</v>
      </c>
      <c r="G73" s="309">
        <f>VLOOKUP($E73,Analysis!$A:$BP,67,FALSE)</f>
        <v>0.82</v>
      </c>
      <c r="H73" s="309">
        <f>VLOOKUP($E73,Analysis!$A:$BP,68,FALSE)</f>
        <v>0.12</v>
      </c>
      <c r="I73" s="303">
        <v>0.96</v>
      </c>
      <c r="J73" s="303">
        <v>0.04</v>
      </c>
      <c r="K73" s="303">
        <v>0.7</v>
      </c>
      <c r="L73" s="303">
        <v>0.3</v>
      </c>
      <c r="M73" s="303">
        <v>0.7</v>
      </c>
      <c r="N73" s="303">
        <v>0.3</v>
      </c>
      <c r="O73" s="303">
        <f t="shared" si="4"/>
        <v>-0.14000000000000001</v>
      </c>
      <c r="P73" s="303">
        <f t="shared" si="5"/>
        <v>7.9999999999999988E-2</v>
      </c>
      <c r="Q73" s="303">
        <v>0.26</v>
      </c>
      <c r="R73" s="303">
        <v>-0.26</v>
      </c>
      <c r="S73" s="303">
        <v>0.26</v>
      </c>
      <c r="T73" s="303">
        <v>-0.26</v>
      </c>
      <c r="U73" s="301"/>
    </row>
    <row r="74" spans="1:21" x14ac:dyDescent="0.3">
      <c r="A74" s="301" t="s">
        <v>4213</v>
      </c>
      <c r="B74" s="301" t="s">
        <v>335</v>
      </c>
      <c r="C74" s="307" t="s">
        <v>136</v>
      </c>
      <c r="D74" s="301" t="s">
        <v>4300</v>
      </c>
      <c r="E74" s="301" t="s">
        <v>335</v>
      </c>
      <c r="F74" s="307" t="s">
        <v>136</v>
      </c>
      <c r="G74" s="309">
        <f>VLOOKUP($E74,Analysis!$A:$BP,67,FALSE)</f>
        <v>0.66</v>
      </c>
      <c r="H74" s="309">
        <f>VLOOKUP($E74,Analysis!$A:$BP,68,FALSE)</f>
        <v>0.24</v>
      </c>
      <c r="I74" s="303">
        <v>0.82</v>
      </c>
      <c r="J74" s="303">
        <v>0.1</v>
      </c>
      <c r="K74" s="303">
        <v>0.88</v>
      </c>
      <c r="L74" s="303">
        <v>0.04</v>
      </c>
      <c r="M74" s="303">
        <v>0.84</v>
      </c>
      <c r="N74" s="303">
        <v>0.16</v>
      </c>
      <c r="O74" s="303">
        <f t="shared" si="4"/>
        <v>-0.15999999999999992</v>
      </c>
      <c r="P74" s="303">
        <f t="shared" si="5"/>
        <v>0.13999999999999999</v>
      </c>
      <c r="Q74" s="303">
        <v>-6.0000000000000053E-2</v>
      </c>
      <c r="R74" s="303">
        <v>6.0000000000000005E-2</v>
      </c>
      <c r="S74" s="303">
        <v>-2.0000000000000018E-2</v>
      </c>
      <c r="T74" s="303">
        <v>-0.06</v>
      </c>
      <c r="U74" s="301"/>
    </row>
    <row r="75" spans="1:21" x14ac:dyDescent="0.3">
      <c r="A75" s="301" t="s">
        <v>4203</v>
      </c>
      <c r="B75" s="301" t="s">
        <v>352</v>
      </c>
      <c r="C75" s="305" t="s">
        <v>158</v>
      </c>
      <c r="D75" s="301" t="s">
        <v>4317</v>
      </c>
      <c r="E75" s="301" t="s">
        <v>352</v>
      </c>
      <c r="F75" s="305" t="s">
        <v>158</v>
      </c>
      <c r="G75" s="309">
        <f>VLOOKUP($E75,Analysis!$A:$BP,67,FALSE)</f>
        <v>0.7</v>
      </c>
      <c r="H75" s="309">
        <f>VLOOKUP($E75,Analysis!$A:$BP,68,FALSE)</f>
        <v>0.18</v>
      </c>
      <c r="I75" s="303">
        <v>0.86</v>
      </c>
      <c r="J75" s="303">
        <v>0.12</v>
      </c>
      <c r="K75" s="303">
        <v>0.52</v>
      </c>
      <c r="L75" s="303">
        <v>0.44</v>
      </c>
      <c r="M75" s="303">
        <v>0.52</v>
      </c>
      <c r="N75" s="303">
        <v>0.44</v>
      </c>
      <c r="O75" s="303">
        <f t="shared" si="4"/>
        <v>-0.16000000000000003</v>
      </c>
      <c r="P75" s="303">
        <f t="shared" si="5"/>
        <v>0.06</v>
      </c>
      <c r="Q75" s="303">
        <v>0.33999999999999997</v>
      </c>
      <c r="R75" s="303">
        <v>-0.32</v>
      </c>
      <c r="S75" s="303">
        <v>0.33999999999999997</v>
      </c>
      <c r="T75" s="303">
        <v>-0.32</v>
      </c>
      <c r="U75" s="301"/>
    </row>
    <row r="76" spans="1:21" x14ac:dyDescent="0.3">
      <c r="A76" s="301" t="s">
        <v>4250</v>
      </c>
      <c r="B76" s="301" t="s">
        <v>368</v>
      </c>
      <c r="C76" s="53" t="s">
        <v>166</v>
      </c>
      <c r="D76" s="301" t="s">
        <v>4333</v>
      </c>
      <c r="E76" s="301" t="s">
        <v>368</v>
      </c>
      <c r="F76" s="53" t="s">
        <v>166</v>
      </c>
      <c r="G76" s="309">
        <f>VLOOKUP($E76,Analysis!$A:$BP,67,FALSE)</f>
        <v>0.26</v>
      </c>
      <c r="H76" s="309">
        <f>VLOOKUP($E76,Analysis!$A:$BP,68,FALSE)</f>
        <v>0.5</v>
      </c>
      <c r="I76" s="303">
        <v>0.48</v>
      </c>
      <c r="J76" s="303">
        <v>0.32</v>
      </c>
      <c r="K76" s="303">
        <v>0.26</v>
      </c>
      <c r="L76" s="303">
        <v>0.32</v>
      </c>
      <c r="M76" s="303">
        <v>0.26</v>
      </c>
      <c r="N76" s="303">
        <v>0.32</v>
      </c>
      <c r="O76" s="303">
        <f t="shared" si="4"/>
        <v>-0.21999999999999997</v>
      </c>
      <c r="P76" s="303">
        <f t="shared" si="5"/>
        <v>0.18</v>
      </c>
      <c r="Q76" s="303">
        <v>0.21999999999999997</v>
      </c>
      <c r="R76" s="303">
        <v>0</v>
      </c>
      <c r="S76" s="303">
        <v>0.21999999999999997</v>
      </c>
      <c r="T76" s="303">
        <v>0</v>
      </c>
      <c r="U76" s="301"/>
    </row>
    <row r="77" spans="1:21" x14ac:dyDescent="0.3">
      <c r="A77" s="301" t="s">
        <v>4204</v>
      </c>
      <c r="B77" s="301" t="s">
        <v>310</v>
      </c>
      <c r="C77" s="302" t="s">
        <v>631</v>
      </c>
      <c r="D77" s="301" t="s">
        <v>4270</v>
      </c>
      <c r="E77" s="301" t="s">
        <v>310</v>
      </c>
      <c r="F77" s="302" t="s">
        <v>631</v>
      </c>
      <c r="G77" s="309">
        <f>VLOOKUP($E77,Analysis!$A:$BP,67,FALSE)</f>
        <v>0.62</v>
      </c>
      <c r="H77" s="309">
        <f>VLOOKUP($E77,Analysis!$A:$BP,68,FALSE)</f>
        <v>0.18</v>
      </c>
      <c r="I77" s="303">
        <v>0.86</v>
      </c>
      <c r="J77" s="303">
        <v>0.14000000000000001</v>
      </c>
      <c r="K77" s="303">
        <v>0.88</v>
      </c>
      <c r="L77" s="303">
        <v>0.12</v>
      </c>
      <c r="M77" s="303">
        <v>0.74</v>
      </c>
      <c r="N77" s="303">
        <v>0.2</v>
      </c>
      <c r="O77" s="303">
        <f t="shared" si="4"/>
        <v>-0.24</v>
      </c>
      <c r="P77" s="303">
        <f t="shared" si="5"/>
        <v>3.999999999999998E-2</v>
      </c>
      <c r="Q77" s="303">
        <v>-2.0000000000000018E-2</v>
      </c>
      <c r="R77" s="303">
        <v>2.0000000000000018E-2</v>
      </c>
      <c r="S77" s="303">
        <v>0.12</v>
      </c>
      <c r="T77" s="303">
        <v>-0.06</v>
      </c>
      <c r="U77" s="301"/>
    </row>
    <row r="78" spans="1:21" x14ac:dyDescent="0.3">
      <c r="A78" s="301" t="s">
        <v>4206</v>
      </c>
      <c r="B78" s="301" t="s">
        <v>309</v>
      </c>
      <c r="C78" s="302" t="s">
        <v>630</v>
      </c>
      <c r="D78" s="301" t="s">
        <v>4275</v>
      </c>
      <c r="E78" s="301" t="s">
        <v>309</v>
      </c>
      <c r="F78" s="302" t="s">
        <v>630</v>
      </c>
      <c r="G78" s="309">
        <f>VLOOKUP($E78,Analysis!$A:$BP,67,FALSE)</f>
        <v>0.54</v>
      </c>
      <c r="H78" s="309">
        <f>VLOOKUP($E78,Analysis!$A:$BP,68,FALSE)</f>
        <v>0.44</v>
      </c>
      <c r="I78" s="303">
        <v>0.86</v>
      </c>
      <c r="J78" s="303">
        <v>0.14000000000000001</v>
      </c>
      <c r="K78" s="303">
        <v>0.9</v>
      </c>
      <c r="L78" s="303">
        <v>0.1</v>
      </c>
      <c r="M78" s="303">
        <v>0.76</v>
      </c>
      <c r="N78" s="303">
        <v>0.14000000000000001</v>
      </c>
      <c r="O78" s="303">
        <f t="shared" si="4"/>
        <v>-0.31999999999999995</v>
      </c>
      <c r="P78" s="303">
        <f t="shared" si="5"/>
        <v>0.3</v>
      </c>
      <c r="Q78" s="303">
        <v>-4.0000000000000036E-2</v>
      </c>
      <c r="R78" s="303">
        <v>4.0000000000000008E-2</v>
      </c>
      <c r="S78" s="303">
        <v>9.9999999999999978E-2</v>
      </c>
      <c r="T78" s="303">
        <v>0</v>
      </c>
      <c r="U78" s="301"/>
    </row>
    <row r="79" spans="1:21" x14ac:dyDescent="0.3">
      <c r="B79" s="301"/>
      <c r="C79" s="301"/>
      <c r="D79" s="301"/>
      <c r="E79" s="301"/>
      <c r="F79" s="301"/>
      <c r="G79" s="301"/>
      <c r="H79" s="301"/>
      <c r="I79" s="304"/>
      <c r="J79" s="304"/>
      <c r="K79" s="304"/>
      <c r="L79" s="304"/>
      <c r="M79" s="304"/>
      <c r="N79" s="304"/>
      <c r="O79" s="304"/>
      <c r="P79" s="304"/>
      <c r="Q79" s="304"/>
      <c r="R79" s="304"/>
      <c r="S79" s="304"/>
      <c r="T79" s="304"/>
      <c r="U79" s="301"/>
    </row>
    <row r="80" spans="1:21" x14ac:dyDescent="0.3">
      <c r="B80" s="301"/>
      <c r="C80" s="301"/>
      <c r="D80" s="301"/>
      <c r="E80" s="301"/>
      <c r="F80" s="301"/>
      <c r="G80" s="301"/>
      <c r="H80" s="301"/>
      <c r="I80" s="301"/>
      <c r="J80" s="301"/>
      <c r="K80" s="301"/>
      <c r="L80" s="301"/>
      <c r="M80" s="301"/>
      <c r="N80" s="301"/>
      <c r="O80" s="301"/>
      <c r="P80" s="301"/>
      <c r="Q80" s="301"/>
      <c r="R80" s="301"/>
      <c r="S80" s="301"/>
      <c r="T80" s="301"/>
      <c r="U80" s="301"/>
    </row>
    <row r="81" spans="2:21" x14ac:dyDescent="0.3">
      <c r="B81" s="301"/>
      <c r="C81" s="301"/>
      <c r="D81" s="301"/>
      <c r="E81" s="301"/>
      <c r="F81" s="301"/>
      <c r="G81" s="301"/>
      <c r="H81" s="301"/>
      <c r="I81" s="301"/>
      <c r="J81" s="301"/>
      <c r="K81" s="301"/>
      <c r="L81" s="301"/>
      <c r="M81" s="301"/>
      <c r="N81" s="301"/>
      <c r="O81" s="301"/>
      <c r="P81" s="301"/>
      <c r="Q81" s="301"/>
      <c r="R81" s="301"/>
      <c r="S81" s="301"/>
      <c r="T81" s="301"/>
      <c r="U81" s="301"/>
    </row>
    <row r="82" spans="2:21" x14ac:dyDescent="0.3">
      <c r="B82" s="301"/>
      <c r="C82" s="301"/>
      <c r="D82" s="301"/>
      <c r="E82" s="301"/>
      <c r="F82" s="301"/>
      <c r="G82" s="301"/>
      <c r="H82" s="301"/>
      <c r="I82" s="301"/>
      <c r="J82" s="301"/>
      <c r="K82" s="301"/>
      <c r="L82" s="301"/>
      <c r="M82" s="301"/>
      <c r="N82" s="301"/>
      <c r="O82" s="301"/>
      <c r="P82" s="301"/>
      <c r="Q82" s="301"/>
      <c r="R82" s="301"/>
      <c r="S82" s="301"/>
      <c r="T82" s="301"/>
      <c r="U82" s="301"/>
    </row>
    <row r="83" spans="2:21" x14ac:dyDescent="0.3">
      <c r="B83" s="301"/>
      <c r="C83" s="301"/>
      <c r="D83" s="301"/>
      <c r="E83" s="301"/>
      <c r="F83" s="301"/>
      <c r="G83" s="301"/>
      <c r="H83" s="301"/>
      <c r="I83" s="301"/>
      <c r="J83" s="301"/>
      <c r="K83" s="301"/>
      <c r="L83" s="301"/>
      <c r="M83" s="301"/>
      <c r="N83" s="301"/>
      <c r="O83" s="301"/>
      <c r="P83" s="301"/>
      <c r="Q83" s="301"/>
      <c r="R83" s="301"/>
      <c r="S83" s="301"/>
      <c r="T83" s="301"/>
      <c r="U83" s="301"/>
    </row>
    <row r="84" spans="2:21" x14ac:dyDescent="0.3">
      <c r="B84" s="301"/>
      <c r="C84" s="301"/>
      <c r="D84" s="301"/>
      <c r="E84" s="301"/>
      <c r="F84" s="301"/>
      <c r="G84" s="301"/>
      <c r="H84" s="301"/>
      <c r="I84" s="301"/>
      <c r="J84" s="301"/>
      <c r="K84" s="301"/>
      <c r="L84" s="301"/>
      <c r="M84" s="301"/>
      <c r="N84" s="301"/>
      <c r="O84" s="301"/>
      <c r="P84" s="301"/>
      <c r="Q84" s="301"/>
      <c r="R84" s="301"/>
      <c r="S84" s="301"/>
      <c r="T84" s="301"/>
      <c r="U84" s="301"/>
    </row>
    <row r="85" spans="2:21" x14ac:dyDescent="0.3">
      <c r="B85" s="301"/>
      <c r="C85" s="301"/>
      <c r="D85" s="301"/>
      <c r="E85" s="301"/>
      <c r="F85" s="301"/>
      <c r="G85" s="301"/>
      <c r="H85" s="301"/>
      <c r="I85" s="301"/>
      <c r="J85" s="301"/>
      <c r="K85" s="301"/>
      <c r="L85" s="301"/>
      <c r="M85" s="301"/>
      <c r="N85" s="301"/>
      <c r="O85" s="301"/>
      <c r="P85" s="301"/>
      <c r="Q85" s="301"/>
      <c r="R85" s="301"/>
      <c r="S85" s="301"/>
      <c r="T85" s="301"/>
      <c r="U85" s="301"/>
    </row>
    <row r="86" spans="2:21" x14ac:dyDescent="0.3">
      <c r="B86" s="301"/>
      <c r="C86" s="301"/>
      <c r="D86" s="301"/>
      <c r="E86" s="301"/>
      <c r="F86" s="301"/>
      <c r="G86" s="301"/>
      <c r="H86" s="301"/>
      <c r="I86" s="301"/>
      <c r="J86" s="301"/>
      <c r="K86" s="301"/>
      <c r="L86" s="301"/>
      <c r="M86" s="301"/>
      <c r="N86" s="301"/>
      <c r="O86" s="301"/>
      <c r="P86" s="301"/>
      <c r="Q86" s="301"/>
      <c r="R86" s="301"/>
      <c r="S86" s="301"/>
      <c r="T86" s="301"/>
      <c r="U86" s="301"/>
    </row>
    <row r="87" spans="2:21" x14ac:dyDescent="0.3">
      <c r="B87" s="301"/>
      <c r="C87" s="301"/>
      <c r="D87" s="301"/>
      <c r="E87" s="301"/>
      <c r="F87" s="301"/>
      <c r="G87" s="301"/>
      <c r="H87" s="301"/>
      <c r="I87" s="301"/>
      <c r="J87" s="301"/>
      <c r="K87" s="301"/>
      <c r="L87" s="301"/>
      <c r="M87" s="301"/>
      <c r="N87" s="301"/>
      <c r="O87" s="301"/>
      <c r="P87" s="301"/>
      <c r="Q87" s="301"/>
      <c r="R87" s="301"/>
      <c r="S87" s="301"/>
      <c r="T87" s="301"/>
      <c r="U87" s="301"/>
    </row>
    <row r="88" spans="2:21" x14ac:dyDescent="0.3">
      <c r="B88" s="301"/>
      <c r="C88" s="301"/>
      <c r="D88" s="301"/>
      <c r="E88" s="301"/>
      <c r="F88" s="301"/>
      <c r="G88" s="301"/>
      <c r="H88" s="301"/>
      <c r="I88" s="301"/>
      <c r="J88" s="301"/>
      <c r="K88" s="301"/>
      <c r="L88" s="301"/>
      <c r="M88" s="301"/>
      <c r="N88" s="301"/>
      <c r="O88" s="301"/>
      <c r="P88" s="301"/>
      <c r="Q88" s="301"/>
      <c r="R88" s="301"/>
      <c r="S88" s="301"/>
      <c r="T88" s="301"/>
      <c r="U88" s="301"/>
    </row>
    <row r="89" spans="2:21" x14ac:dyDescent="0.3">
      <c r="B89" s="301"/>
      <c r="C89" s="301"/>
      <c r="D89" s="301"/>
      <c r="E89" s="301"/>
      <c r="F89" s="301"/>
      <c r="G89" s="301"/>
      <c r="H89" s="301"/>
      <c r="I89" s="301"/>
      <c r="J89" s="301"/>
      <c r="K89" s="301"/>
      <c r="L89" s="301"/>
      <c r="M89" s="301"/>
      <c r="N89" s="301"/>
      <c r="O89" s="301"/>
      <c r="P89" s="301"/>
      <c r="Q89" s="301"/>
      <c r="R89" s="301"/>
      <c r="S89" s="301"/>
      <c r="T89" s="301"/>
      <c r="U89" s="301"/>
    </row>
  </sheetData>
  <autoFilter ref="A1:T1">
    <sortState ref="A2:T78">
      <sortCondition descending="1" ref="O1"/>
    </sortState>
  </autoFilter>
  <conditionalFormatting sqref="I2:I78">
    <cfRule type="colorScale" priority="15">
      <colorScale>
        <cfvo type="min"/>
        <cfvo type="percentile" val="50"/>
        <cfvo type="max"/>
        <color rgb="FFF8696B"/>
        <color rgb="FFFFEB84"/>
        <color rgb="FF63BE7B"/>
      </colorScale>
    </cfRule>
  </conditionalFormatting>
  <conditionalFormatting sqref="J2:J78">
    <cfRule type="colorScale" priority="14">
      <colorScale>
        <cfvo type="min"/>
        <cfvo type="percentile" val="50"/>
        <cfvo type="max"/>
        <color rgb="FF63BE7B"/>
        <color rgb="FFFFEB84"/>
        <color rgb="FFF8696B"/>
      </colorScale>
    </cfRule>
  </conditionalFormatting>
  <conditionalFormatting sqref="K2:K78">
    <cfRule type="colorScale" priority="13">
      <colorScale>
        <cfvo type="min"/>
        <cfvo type="percentile" val="50"/>
        <cfvo type="max"/>
        <color rgb="FFF8696B"/>
        <color rgb="FFFFEB84"/>
        <color rgb="FF63BE7B"/>
      </colorScale>
    </cfRule>
  </conditionalFormatting>
  <conditionalFormatting sqref="L2:L78">
    <cfRule type="colorScale" priority="12">
      <colorScale>
        <cfvo type="min"/>
        <cfvo type="percentile" val="50"/>
        <cfvo type="max"/>
        <color rgb="FF63BE7B"/>
        <color rgb="FFFFEB84"/>
        <color rgb="FFF8696B"/>
      </colorScale>
    </cfRule>
  </conditionalFormatting>
  <conditionalFormatting sqref="M2:M78">
    <cfRule type="colorScale" priority="11">
      <colorScale>
        <cfvo type="min"/>
        <cfvo type="percentile" val="50"/>
        <cfvo type="max"/>
        <color rgb="FFF8696B"/>
        <color rgb="FFFFEB84"/>
        <color rgb="FF63BE7B"/>
      </colorScale>
    </cfRule>
  </conditionalFormatting>
  <conditionalFormatting sqref="N2:P78">
    <cfRule type="colorScale" priority="10">
      <colorScale>
        <cfvo type="min"/>
        <cfvo type="percentile" val="50"/>
        <cfvo type="max"/>
        <color rgb="FF63BE7B"/>
        <color rgb="FFFFEB84"/>
        <color rgb="FFF8696B"/>
      </colorScale>
    </cfRule>
  </conditionalFormatting>
  <conditionalFormatting sqref="Q2:Q78">
    <cfRule type="colorScale" priority="9">
      <colorScale>
        <cfvo type="min"/>
        <cfvo type="percentile" val="50"/>
        <cfvo type="max"/>
        <color rgb="FFF8696B"/>
        <color rgb="FFFFEB84"/>
        <color rgb="FF63BE7B"/>
      </colorScale>
    </cfRule>
  </conditionalFormatting>
  <conditionalFormatting sqref="R2:R78">
    <cfRule type="colorScale" priority="8">
      <colorScale>
        <cfvo type="min"/>
        <cfvo type="percentile" val="50"/>
        <cfvo type="max"/>
        <color rgb="FF63BE7B"/>
        <color rgb="FFFFEB84"/>
        <color rgb="FFF8696B"/>
      </colorScale>
    </cfRule>
  </conditionalFormatting>
  <conditionalFormatting sqref="S2:S78">
    <cfRule type="colorScale" priority="7">
      <colorScale>
        <cfvo type="min"/>
        <cfvo type="percentile" val="50"/>
        <cfvo type="max"/>
        <color rgb="FFF8696B"/>
        <color rgb="FFFFEB84"/>
        <color rgb="FF63BE7B"/>
      </colorScale>
    </cfRule>
  </conditionalFormatting>
  <conditionalFormatting sqref="T2:T78">
    <cfRule type="colorScale" priority="6">
      <colorScale>
        <cfvo type="min"/>
        <cfvo type="percentile" val="50"/>
        <cfvo type="max"/>
        <color rgb="FF63BE7B"/>
        <color rgb="FFFFEB84"/>
        <color rgb="FFF8696B"/>
      </colorScale>
    </cfRule>
  </conditionalFormatting>
  <conditionalFormatting sqref="G2:G78">
    <cfRule type="colorScale" priority="5">
      <colorScale>
        <cfvo type="min"/>
        <cfvo type="percentile" val="50"/>
        <cfvo type="max"/>
        <color rgb="FFF8696B"/>
        <color rgb="FFFFEB84"/>
        <color rgb="FF63BE7B"/>
      </colorScale>
    </cfRule>
  </conditionalFormatting>
  <conditionalFormatting sqref="H2:H78">
    <cfRule type="colorScale" priority="4">
      <colorScale>
        <cfvo type="min"/>
        <cfvo type="percentile" val="50"/>
        <cfvo type="max"/>
        <color rgb="FF63BE7B"/>
        <color rgb="FFFFEB84"/>
        <color rgb="FFF8696B"/>
      </colorScale>
    </cfRule>
  </conditionalFormatting>
  <conditionalFormatting sqref="O2:O78">
    <cfRule type="colorScale" priority="3">
      <colorScale>
        <cfvo type="min"/>
        <cfvo type="percentile" val="50"/>
        <cfvo type="max"/>
        <color rgb="FFF8696B"/>
        <color rgb="FFFFEB84"/>
        <color rgb="FF63BE7B"/>
      </colorScale>
    </cfRule>
  </conditionalFormatting>
  <conditionalFormatting sqref="P2:P78">
    <cfRule type="colorScale" priority="1">
      <colorScale>
        <cfvo type="min"/>
        <cfvo type="percentile" val="50"/>
        <cfvo type="max"/>
        <color rgb="FF63BE7B"/>
        <color rgb="FFFFEB84"/>
        <color rgb="FFF8696B"/>
      </colorScale>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4EBF626675FA04E961029A0F5C7D655" ma:contentTypeVersion="13" ma:contentTypeDescription="Create a new document." ma:contentTypeScope="" ma:versionID="ee43636d20f2464c4792b7e7df04c3d6">
  <xsd:schema xmlns:xsd="http://www.w3.org/2001/XMLSchema" xmlns:xs="http://www.w3.org/2001/XMLSchema" xmlns:p="http://schemas.microsoft.com/office/2006/metadata/properties" xmlns:ns3="db1d95e8-267a-4696-a61a-1bb8c0a4da23" xmlns:ns4="808fb62e-a849-4a05-9d46-6ebc5f69ae64" targetNamespace="http://schemas.microsoft.com/office/2006/metadata/properties" ma:root="true" ma:fieldsID="271e817baa292df096ca52dc95ef3525" ns3:_="" ns4:_="">
    <xsd:import namespace="db1d95e8-267a-4696-a61a-1bb8c0a4da23"/>
    <xsd:import namespace="808fb62e-a849-4a05-9d46-6ebc5f69ae64"/>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OCR"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1d95e8-267a-4696-a61a-1bb8c0a4da23"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08fb62e-a849-4a05-9d46-6ebc5f69ae64" elementFormDefault="qualified">
    <xsd:import namespace="http://schemas.microsoft.com/office/2006/documentManagement/types"/>
    <xsd:import namespace="http://schemas.microsoft.com/office/infopath/2007/PartnerControls"/>
    <xsd:element name="MediaServiceMetadata" ma:index="11" nillable="true" ma:displayName="MediaServiceMetadata" ma:description="" ma:hidden="true" ma:internalName="MediaServiceMetadata" ma:readOnly="true">
      <xsd:simpleType>
        <xsd:restriction base="dms:Note"/>
      </xsd:simpleType>
    </xsd:element>
    <xsd:element name="MediaServiceFastMetadata" ma:index="12"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Location" ma:index="15" nillable="true" ma:displayName="MediaServiceLocation" ma:description="" ma:internalName="MediaServiceLocation" ma:readOnly="true">
      <xsd:simpleType>
        <xsd:restriction base="dms:Text"/>
      </xsd:simpleType>
    </xsd:element>
    <xsd:element name="MediaServiceOCR" ma:index="16"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76EBB52-8CBA-40C0-A974-6DAB1CD854A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1d95e8-267a-4696-a61a-1bb8c0a4da23"/>
    <ds:schemaRef ds:uri="808fb62e-a849-4a05-9d46-6ebc5f69ae6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0063FAC-2540-4CC3-89D8-D64D1DC38E1C}">
  <ds:schemaRefs>
    <ds:schemaRef ds:uri="http://purl.org/dc/dcmitype/"/>
    <ds:schemaRef ds:uri="http://purl.org/dc/terms/"/>
    <ds:schemaRef ds:uri="db1d95e8-267a-4696-a61a-1bb8c0a4da23"/>
    <ds:schemaRef ds:uri="http://schemas.microsoft.com/office/2006/documentManagement/types"/>
    <ds:schemaRef ds:uri="http://www.w3.org/XML/1998/namespace"/>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808fb62e-a849-4a05-9d46-6ebc5f69ae64"/>
  </ds:schemaRefs>
</ds:datastoreItem>
</file>

<file path=customXml/itemProps3.xml><?xml version="1.0" encoding="utf-8"?>
<ds:datastoreItem xmlns:ds="http://schemas.openxmlformats.org/officeDocument/2006/customXml" ds:itemID="{1BBA3ED9-3BE2-4472-BD1A-841DD9E40B2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7</vt:i4>
      </vt:variant>
    </vt:vector>
  </HeadingPairs>
  <TitlesOfParts>
    <vt:vector size="7" baseType="lpstr">
      <vt:lpstr>Monitoring_eng</vt:lpstr>
      <vt:lpstr>Monitoring_ukr</vt:lpstr>
      <vt:lpstr>Recommendations_indicators</vt:lpstr>
      <vt:lpstr>Results</vt:lpstr>
      <vt:lpstr>Categories</vt:lpstr>
      <vt:lpstr>Analysis</vt:lpstr>
      <vt:lpstr>Year-to-year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Michal</dc:creator>
  <cp:lastModifiedBy>admin</cp:lastModifiedBy>
  <cp:lastPrinted>2018-03-03T21:50:44Z</cp:lastPrinted>
  <dcterms:created xsi:type="dcterms:W3CDTF">2016-09-30T14:17:19Z</dcterms:created>
  <dcterms:modified xsi:type="dcterms:W3CDTF">2021-02-24T17:17:31Z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0x01010074EBF626675FA04E961029A0F5C7D655</vt:lpwstr>
  </property>
</Properties>
</file>